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2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5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6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7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drawings/drawing2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Data Analysis\Excel Dashboards\project 3\"/>
    </mc:Choice>
  </mc:AlternateContent>
  <xr:revisionPtr revIDLastSave="0" documentId="13_ncr:1_{12F82EA3-99DF-4813-A06E-D42078A3327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ASHBOARD" sheetId="2" r:id="rId1"/>
    <sheet name="Processing" sheetId="1" r:id="rId2"/>
    <sheet name="Data1" sheetId="4" r:id="rId3"/>
    <sheet name="Data2" sheetId="5" r:id="rId4"/>
    <sheet name="Resourc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4" l="1"/>
  <c r="O3" i="4"/>
  <c r="Q93" i="4" l="1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92" i="4"/>
  <c r="Q30" i="5"/>
  <c r="P30" i="5"/>
  <c r="O30" i="5"/>
  <c r="N30" i="5"/>
  <c r="Q29" i="5"/>
  <c r="P29" i="5"/>
  <c r="O29" i="5"/>
  <c r="N29" i="5"/>
  <c r="Q28" i="5"/>
  <c r="P28" i="5"/>
  <c r="O28" i="5"/>
  <c r="N28" i="5"/>
  <c r="Q27" i="5"/>
  <c r="P27" i="5"/>
  <c r="O27" i="5"/>
  <c r="N27" i="5"/>
  <c r="Q26" i="5"/>
  <c r="E14" i="1" s="1"/>
  <c r="P26" i="5"/>
  <c r="O26" i="5"/>
  <c r="N26" i="5"/>
  <c r="Q25" i="5"/>
  <c r="E13" i="1" s="1"/>
  <c r="P25" i="5"/>
  <c r="O25" i="5"/>
  <c r="N25" i="5"/>
  <c r="Q24" i="5"/>
  <c r="E12" i="1" s="1"/>
  <c r="P24" i="5"/>
  <c r="O24" i="5"/>
  <c r="N24" i="5"/>
  <c r="Q23" i="5"/>
  <c r="E11" i="1" s="1"/>
  <c r="P23" i="5"/>
  <c r="O23" i="5"/>
  <c r="N23" i="5"/>
  <c r="Q22" i="5"/>
  <c r="P4" i="1" s="1"/>
  <c r="A34" i="2" s="1"/>
  <c r="P22" i="5"/>
  <c r="O22" i="5"/>
  <c r="N22" i="5"/>
  <c r="Q21" i="5"/>
  <c r="P3" i="1" s="1"/>
  <c r="P21" i="5"/>
  <c r="O21" i="5"/>
  <c r="N21" i="5"/>
  <c r="Q20" i="5"/>
  <c r="P2" i="1" s="1"/>
  <c r="P20" i="5"/>
  <c r="O20" i="5"/>
  <c r="N20" i="5"/>
  <c r="Q19" i="5"/>
  <c r="P1" i="1" s="1"/>
  <c r="A25" i="2" s="1"/>
  <c r="P19" i="5"/>
  <c r="O19" i="5"/>
  <c r="N19" i="5"/>
  <c r="Q18" i="5"/>
  <c r="B21" i="1" s="1"/>
  <c r="D21" i="1" s="1"/>
  <c r="P18" i="5"/>
  <c r="O18" i="5"/>
  <c r="N18" i="5"/>
  <c r="Q17" i="5"/>
  <c r="B20" i="1" s="1"/>
  <c r="D20" i="1" s="1"/>
  <c r="P17" i="5"/>
  <c r="O17" i="5"/>
  <c r="N17" i="5"/>
  <c r="Q16" i="5"/>
  <c r="B19" i="1" s="1"/>
  <c r="D19" i="1" s="1"/>
  <c r="P16" i="5"/>
  <c r="O16" i="5"/>
  <c r="N16" i="5"/>
  <c r="Q15" i="5"/>
  <c r="B18" i="1" s="1"/>
  <c r="D18" i="1" s="1"/>
  <c r="P15" i="5"/>
  <c r="O15" i="5"/>
  <c r="N15" i="5"/>
  <c r="Q14" i="5"/>
  <c r="B17" i="1" s="1"/>
  <c r="D17" i="1" s="1"/>
  <c r="P14" i="5"/>
  <c r="O14" i="5"/>
  <c r="N14" i="5"/>
  <c r="Q13" i="5"/>
  <c r="T4" i="1" s="1"/>
  <c r="P13" i="5"/>
  <c r="O13" i="5"/>
  <c r="N13" i="5"/>
  <c r="Q12" i="5"/>
  <c r="T3" i="1" s="1"/>
  <c r="P12" i="5"/>
  <c r="O12" i="5"/>
  <c r="N12" i="5"/>
  <c r="O6" i="5"/>
  <c r="P6" i="5"/>
  <c r="Q6" i="5"/>
  <c r="H11" i="1" s="1"/>
  <c r="S37" i="2" s="1"/>
  <c r="N6" i="5"/>
  <c r="B11" i="1" l="1"/>
  <c r="B12" i="1"/>
  <c r="B13" i="1"/>
  <c r="B14" i="1"/>
  <c r="Q2" i="1"/>
  <c r="A28" i="2"/>
  <c r="A31" i="2"/>
  <c r="Q3" i="1"/>
  <c r="Q1" i="1"/>
  <c r="Q4" i="1"/>
  <c r="S4" i="1" l="1"/>
  <c r="S3" i="1"/>
  <c r="C7" i="5"/>
  <c r="D7" i="5"/>
  <c r="E7" i="5"/>
  <c r="Q7" i="5" s="1"/>
  <c r="F7" i="5"/>
  <c r="G7" i="5"/>
  <c r="H7" i="5"/>
  <c r="I7" i="5"/>
  <c r="J7" i="5"/>
  <c r="K7" i="5"/>
  <c r="L7" i="5"/>
  <c r="M7" i="5"/>
  <c r="B7" i="5"/>
  <c r="N7" i="5" s="1"/>
  <c r="C9" i="1"/>
  <c r="D9" i="1" s="1"/>
  <c r="P7" i="5" l="1"/>
  <c r="O7" i="5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" i="4"/>
  <c r="M4" i="4" l="1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F2" i="1" l="1" a="1"/>
  <c r="F2" i="1" s="1"/>
  <c r="F5" i="1" a="1"/>
  <c r="F5" i="1" s="1"/>
  <c r="F1" i="1" a="1"/>
  <c r="F1" i="1" s="1"/>
  <c r="F3" i="1" a="1"/>
  <c r="F3" i="1" s="1"/>
  <c r="F7" i="1" a="1"/>
  <c r="F7" i="1" s="1"/>
  <c r="F6" i="1" a="1"/>
  <c r="F6" i="1" s="1"/>
  <c r="F4" i="1" a="1"/>
  <c r="F4" i="1" s="1"/>
  <c r="M2" i="1" l="1"/>
  <c r="M6" i="1"/>
  <c r="M10" i="1"/>
  <c r="M9" i="1"/>
  <c r="M3" i="1"/>
  <c r="M7" i="1"/>
  <c r="M11" i="1"/>
  <c r="M5" i="1"/>
  <c r="M4" i="1"/>
  <c r="M8" i="1"/>
  <c r="M12" i="1"/>
  <c r="M1" i="1"/>
  <c r="G2" i="1"/>
  <c r="H2" i="1" s="1"/>
  <c r="G6" i="1"/>
  <c r="H6" i="1" s="1"/>
  <c r="G3" i="1"/>
  <c r="H3" i="1" s="1"/>
  <c r="G7" i="1"/>
  <c r="H7" i="1" s="1"/>
  <c r="G5" i="1"/>
  <c r="H5" i="1" s="1"/>
  <c r="G4" i="1"/>
  <c r="H4" i="1" s="1"/>
  <c r="G1" i="1"/>
  <c r="H1" i="1" s="1"/>
  <c r="K345" i="4"/>
  <c r="L343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A3" i="1"/>
  <c r="C3" i="1"/>
  <c r="A2" i="1"/>
  <c r="C2" i="1"/>
  <c r="C1" i="1"/>
  <c r="A1" i="1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" i="4"/>
  <c r="J1" i="1" l="1"/>
  <c r="O4" i="4"/>
  <c r="P4" i="4" s="1"/>
  <c r="O5" i="4"/>
  <c r="P5" i="4" s="1"/>
  <c r="O6" i="4"/>
  <c r="P6" i="4" s="1"/>
  <c r="O7" i="4"/>
  <c r="P7" i="4" s="1"/>
  <c r="O8" i="4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O30" i="4"/>
  <c r="P30" i="4" s="1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2" i="4"/>
  <c r="P42" i="4" s="1"/>
  <c r="O43" i="4"/>
  <c r="P43" i="4" s="1"/>
  <c r="O44" i="4"/>
  <c r="P44" i="4" s="1"/>
  <c r="O45" i="4"/>
  <c r="P45" i="4" s="1"/>
  <c r="O46" i="4"/>
  <c r="P46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53" i="4"/>
  <c r="P53" i="4" s="1"/>
  <c r="O54" i="4"/>
  <c r="P54" i="4" s="1"/>
  <c r="O55" i="4"/>
  <c r="P55" i="4" s="1"/>
  <c r="O56" i="4"/>
  <c r="P56" i="4" s="1"/>
  <c r="O57" i="4"/>
  <c r="P57" i="4" s="1"/>
  <c r="O58" i="4"/>
  <c r="P58" i="4" s="1"/>
  <c r="O59" i="4"/>
  <c r="P59" i="4" s="1"/>
  <c r="O60" i="4"/>
  <c r="P60" i="4" s="1"/>
  <c r="O61" i="4"/>
  <c r="P61" i="4" s="1"/>
  <c r="O62" i="4"/>
  <c r="P62" i="4" s="1"/>
  <c r="O63" i="4"/>
  <c r="P63" i="4" s="1"/>
  <c r="O64" i="4"/>
  <c r="P64" i="4" s="1"/>
  <c r="O65" i="4"/>
  <c r="P65" i="4" s="1"/>
  <c r="O66" i="4"/>
  <c r="P66" i="4" s="1"/>
  <c r="O67" i="4"/>
  <c r="P67" i="4" s="1"/>
  <c r="O68" i="4"/>
  <c r="P68" i="4" s="1"/>
  <c r="O69" i="4"/>
  <c r="P69" i="4" s="1"/>
  <c r="O70" i="4"/>
  <c r="P70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78" i="4"/>
  <c r="P78" i="4" s="1"/>
  <c r="O79" i="4"/>
  <c r="P79" i="4" s="1"/>
  <c r="O80" i="4"/>
  <c r="P80" i="4" s="1"/>
  <c r="O81" i="4"/>
  <c r="P81" i="4" s="1"/>
  <c r="O82" i="4"/>
  <c r="P82" i="4" s="1"/>
  <c r="O83" i="4"/>
  <c r="P83" i="4" s="1"/>
  <c r="O84" i="4"/>
  <c r="P84" i="4" s="1"/>
  <c r="O85" i="4"/>
  <c r="P85" i="4" s="1"/>
  <c r="O86" i="4"/>
  <c r="P86" i="4" s="1"/>
  <c r="O87" i="4"/>
  <c r="P87" i="4" s="1"/>
  <c r="O88" i="4"/>
  <c r="P88" i="4" s="1"/>
  <c r="O89" i="4"/>
  <c r="P89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97" i="4"/>
  <c r="P97" i="4" s="1"/>
  <c r="O98" i="4"/>
  <c r="P98" i="4" s="1"/>
  <c r="O99" i="4"/>
  <c r="P99" i="4" s="1"/>
  <c r="O100" i="4"/>
  <c r="P100" i="4" s="1"/>
  <c r="O101" i="4"/>
  <c r="P101" i="4" s="1"/>
  <c r="O102" i="4"/>
  <c r="P102" i="4" s="1"/>
  <c r="O103" i="4"/>
  <c r="P103" i="4" s="1"/>
  <c r="O104" i="4"/>
  <c r="P104" i="4" s="1"/>
  <c r="O105" i="4"/>
  <c r="P105" i="4" s="1"/>
  <c r="O106" i="4"/>
  <c r="P106" i="4" s="1"/>
  <c r="O107" i="4"/>
  <c r="P107" i="4" s="1"/>
  <c r="O108" i="4"/>
  <c r="P108" i="4" s="1"/>
  <c r="O109" i="4"/>
  <c r="P109" i="4" s="1"/>
  <c r="O110" i="4"/>
  <c r="P110" i="4" s="1"/>
  <c r="O111" i="4"/>
  <c r="P111" i="4" s="1"/>
  <c r="O112" i="4"/>
  <c r="P112" i="4" s="1"/>
  <c r="O113" i="4"/>
  <c r="P113" i="4" s="1"/>
  <c r="O114" i="4"/>
  <c r="P114" i="4" s="1"/>
  <c r="O115" i="4"/>
  <c r="P115" i="4" s="1"/>
  <c r="O116" i="4"/>
  <c r="P116" i="4" s="1"/>
  <c r="O117" i="4"/>
  <c r="P117" i="4" s="1"/>
  <c r="O118" i="4"/>
  <c r="P118" i="4" s="1"/>
  <c r="O119" i="4"/>
  <c r="P119" i="4" s="1"/>
  <c r="O120" i="4"/>
  <c r="P120" i="4" s="1"/>
  <c r="O121" i="4"/>
  <c r="P121" i="4" s="1"/>
  <c r="O122" i="4"/>
  <c r="P122" i="4" s="1"/>
  <c r="O123" i="4"/>
  <c r="P123" i="4" s="1"/>
  <c r="O124" i="4"/>
  <c r="P124" i="4" s="1"/>
  <c r="O125" i="4"/>
  <c r="P125" i="4" s="1"/>
  <c r="O126" i="4"/>
  <c r="P126" i="4" s="1"/>
  <c r="O127" i="4"/>
  <c r="P127" i="4" s="1"/>
  <c r="O128" i="4"/>
  <c r="P128" i="4" s="1"/>
  <c r="O129" i="4"/>
  <c r="P129" i="4" s="1"/>
  <c r="O130" i="4"/>
  <c r="P130" i="4" s="1"/>
  <c r="O131" i="4"/>
  <c r="P131" i="4" s="1"/>
  <c r="O132" i="4"/>
  <c r="P132" i="4" s="1"/>
  <c r="O133" i="4"/>
  <c r="P133" i="4" s="1"/>
  <c r="O134" i="4"/>
  <c r="P134" i="4" s="1"/>
  <c r="O135" i="4"/>
  <c r="P135" i="4" s="1"/>
  <c r="O136" i="4"/>
  <c r="P136" i="4" s="1"/>
  <c r="O137" i="4"/>
  <c r="P137" i="4" s="1"/>
  <c r="O138" i="4"/>
  <c r="P138" i="4" s="1"/>
  <c r="O139" i="4"/>
  <c r="P139" i="4" s="1"/>
  <c r="O140" i="4"/>
  <c r="P140" i="4" s="1"/>
  <c r="O141" i="4"/>
  <c r="P141" i="4" s="1"/>
  <c r="O142" i="4"/>
  <c r="P142" i="4" s="1"/>
  <c r="O143" i="4"/>
  <c r="P143" i="4" s="1"/>
  <c r="O144" i="4"/>
  <c r="P144" i="4" s="1"/>
  <c r="O145" i="4"/>
  <c r="P145" i="4" s="1"/>
  <c r="O146" i="4"/>
  <c r="P146" i="4" s="1"/>
  <c r="O147" i="4"/>
  <c r="P147" i="4" s="1"/>
  <c r="O148" i="4"/>
  <c r="P148" i="4" s="1"/>
  <c r="O149" i="4"/>
  <c r="P149" i="4" s="1"/>
  <c r="O150" i="4"/>
  <c r="P150" i="4" s="1"/>
  <c r="O151" i="4"/>
  <c r="P151" i="4" s="1"/>
  <c r="O152" i="4"/>
  <c r="P152" i="4" s="1"/>
  <c r="O153" i="4"/>
  <c r="P153" i="4" s="1"/>
  <c r="O154" i="4"/>
  <c r="P154" i="4" s="1"/>
  <c r="O155" i="4"/>
  <c r="P155" i="4" s="1"/>
  <c r="O156" i="4"/>
  <c r="P156" i="4" s="1"/>
  <c r="O157" i="4"/>
  <c r="P157" i="4" s="1"/>
  <c r="O158" i="4"/>
  <c r="P158" i="4" s="1"/>
  <c r="O159" i="4"/>
  <c r="P159" i="4" s="1"/>
  <c r="O160" i="4"/>
  <c r="P160" i="4" s="1"/>
  <c r="O161" i="4"/>
  <c r="P161" i="4" s="1"/>
  <c r="O162" i="4"/>
  <c r="P162" i="4" s="1"/>
  <c r="O163" i="4"/>
  <c r="P163" i="4" s="1"/>
  <c r="O164" i="4"/>
  <c r="P164" i="4" s="1"/>
  <c r="O165" i="4"/>
  <c r="P165" i="4" s="1"/>
  <c r="O166" i="4"/>
  <c r="P166" i="4" s="1"/>
  <c r="O167" i="4"/>
  <c r="P167" i="4" s="1"/>
  <c r="O168" i="4"/>
  <c r="P168" i="4" s="1"/>
  <c r="O169" i="4"/>
  <c r="P169" i="4" s="1"/>
  <c r="O170" i="4"/>
  <c r="P170" i="4" s="1"/>
  <c r="O171" i="4"/>
  <c r="P171" i="4" s="1"/>
  <c r="O172" i="4"/>
  <c r="P172" i="4" s="1"/>
  <c r="O173" i="4"/>
  <c r="P173" i="4" s="1"/>
  <c r="O174" i="4"/>
  <c r="P174" i="4" s="1"/>
  <c r="O175" i="4"/>
  <c r="P175" i="4" s="1"/>
  <c r="O176" i="4"/>
  <c r="P176" i="4" s="1"/>
  <c r="O177" i="4"/>
  <c r="P177" i="4" s="1"/>
  <c r="O178" i="4"/>
  <c r="P178" i="4" s="1"/>
  <c r="O179" i="4"/>
  <c r="P179" i="4" s="1"/>
  <c r="O180" i="4"/>
  <c r="P180" i="4" s="1"/>
  <c r="O181" i="4"/>
  <c r="P181" i="4" s="1"/>
  <c r="O182" i="4"/>
  <c r="P182" i="4" s="1"/>
  <c r="O183" i="4"/>
  <c r="P183" i="4" s="1"/>
  <c r="O184" i="4"/>
  <c r="P184" i="4" s="1"/>
  <c r="O185" i="4"/>
  <c r="P185" i="4" s="1"/>
  <c r="O186" i="4"/>
  <c r="P186" i="4" s="1"/>
  <c r="O187" i="4"/>
  <c r="P187" i="4" s="1"/>
  <c r="O188" i="4"/>
  <c r="P188" i="4" s="1"/>
  <c r="O189" i="4"/>
  <c r="P189" i="4" s="1"/>
  <c r="O190" i="4"/>
  <c r="P190" i="4" s="1"/>
  <c r="O191" i="4"/>
  <c r="P191" i="4" s="1"/>
  <c r="O192" i="4"/>
  <c r="P192" i="4" s="1"/>
  <c r="O193" i="4"/>
  <c r="P193" i="4" s="1"/>
  <c r="O194" i="4"/>
  <c r="P194" i="4" s="1"/>
  <c r="O195" i="4"/>
  <c r="P195" i="4" s="1"/>
  <c r="O196" i="4"/>
  <c r="P196" i="4" s="1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203" i="4"/>
  <c r="P203" i="4" s="1"/>
  <c r="O204" i="4"/>
  <c r="P204" i="4" s="1"/>
  <c r="O205" i="4"/>
  <c r="P205" i="4" s="1"/>
  <c r="O206" i="4"/>
  <c r="P206" i="4" s="1"/>
  <c r="O207" i="4"/>
  <c r="P207" i="4" s="1"/>
  <c r="O208" i="4"/>
  <c r="P208" i="4" s="1"/>
  <c r="O209" i="4"/>
  <c r="P209" i="4" s="1"/>
  <c r="O210" i="4"/>
  <c r="P210" i="4" s="1"/>
  <c r="O211" i="4"/>
  <c r="P211" i="4" s="1"/>
  <c r="O212" i="4"/>
  <c r="P212" i="4" s="1"/>
  <c r="O213" i="4"/>
  <c r="P213" i="4" s="1"/>
  <c r="O214" i="4"/>
  <c r="P214" i="4" s="1"/>
  <c r="O215" i="4"/>
  <c r="P215" i="4" s="1"/>
  <c r="O216" i="4"/>
  <c r="P216" i="4" s="1"/>
  <c r="O217" i="4"/>
  <c r="P217" i="4" s="1"/>
  <c r="O218" i="4"/>
  <c r="P218" i="4" s="1"/>
  <c r="O219" i="4"/>
  <c r="P219" i="4" s="1"/>
  <c r="O220" i="4"/>
  <c r="P220" i="4" s="1"/>
  <c r="O221" i="4"/>
  <c r="P221" i="4" s="1"/>
  <c r="O222" i="4"/>
  <c r="P222" i="4" s="1"/>
  <c r="O223" i="4"/>
  <c r="P223" i="4" s="1"/>
  <c r="O224" i="4"/>
  <c r="P224" i="4" s="1"/>
  <c r="O225" i="4"/>
  <c r="P225" i="4" s="1"/>
  <c r="O226" i="4"/>
  <c r="P226" i="4" s="1"/>
  <c r="O227" i="4"/>
  <c r="P227" i="4" s="1"/>
  <c r="O228" i="4"/>
  <c r="P228" i="4" s="1"/>
  <c r="O229" i="4"/>
  <c r="P229" i="4" s="1"/>
  <c r="O230" i="4"/>
  <c r="P230" i="4" s="1"/>
  <c r="O231" i="4"/>
  <c r="P231" i="4" s="1"/>
  <c r="O232" i="4"/>
  <c r="P232" i="4" s="1"/>
  <c r="O233" i="4"/>
  <c r="P233" i="4" s="1"/>
  <c r="O234" i="4"/>
  <c r="P234" i="4" s="1"/>
  <c r="O235" i="4"/>
  <c r="P235" i="4" s="1"/>
  <c r="O236" i="4"/>
  <c r="P236" i="4" s="1"/>
  <c r="O237" i="4"/>
  <c r="P237" i="4" s="1"/>
  <c r="O238" i="4"/>
  <c r="P238" i="4" s="1"/>
  <c r="O239" i="4"/>
  <c r="P239" i="4" s="1"/>
  <c r="O240" i="4"/>
  <c r="P240" i="4" s="1"/>
  <c r="O241" i="4"/>
  <c r="P241" i="4" s="1"/>
  <c r="O242" i="4"/>
  <c r="P242" i="4" s="1"/>
  <c r="O243" i="4"/>
  <c r="P243" i="4" s="1"/>
  <c r="O244" i="4"/>
  <c r="P244" i="4" s="1"/>
  <c r="O245" i="4"/>
  <c r="P245" i="4" s="1"/>
  <c r="O246" i="4"/>
  <c r="P246" i="4" s="1"/>
  <c r="O247" i="4"/>
  <c r="P247" i="4" s="1"/>
  <c r="O248" i="4"/>
  <c r="P248" i="4" s="1"/>
  <c r="O249" i="4"/>
  <c r="P249" i="4" s="1"/>
  <c r="O250" i="4"/>
  <c r="P250" i="4" s="1"/>
  <c r="O251" i="4"/>
  <c r="P251" i="4" s="1"/>
  <c r="O252" i="4"/>
  <c r="P252" i="4" s="1"/>
  <c r="O253" i="4"/>
  <c r="P253" i="4" s="1"/>
  <c r="O254" i="4"/>
  <c r="P254" i="4" s="1"/>
  <c r="O255" i="4"/>
  <c r="P255" i="4" s="1"/>
  <c r="O256" i="4"/>
  <c r="P256" i="4" s="1"/>
  <c r="O257" i="4"/>
  <c r="P257" i="4" s="1"/>
  <c r="O258" i="4"/>
  <c r="P258" i="4" s="1"/>
  <c r="O259" i="4"/>
  <c r="P259" i="4" s="1"/>
  <c r="O260" i="4"/>
  <c r="P260" i="4" s="1"/>
  <c r="O261" i="4"/>
  <c r="P261" i="4" s="1"/>
  <c r="O262" i="4"/>
  <c r="P262" i="4" s="1"/>
  <c r="O263" i="4"/>
  <c r="P263" i="4" s="1"/>
  <c r="O264" i="4"/>
  <c r="P264" i="4" s="1"/>
  <c r="O265" i="4"/>
  <c r="P265" i="4" s="1"/>
  <c r="O266" i="4"/>
  <c r="P266" i="4" s="1"/>
  <c r="O267" i="4"/>
  <c r="P267" i="4" s="1"/>
  <c r="O268" i="4"/>
  <c r="P268" i="4" s="1"/>
  <c r="O269" i="4"/>
  <c r="P269" i="4" s="1"/>
  <c r="O270" i="4"/>
  <c r="P270" i="4" s="1"/>
  <c r="O271" i="4"/>
  <c r="P271" i="4" s="1"/>
  <c r="O272" i="4"/>
  <c r="P272" i="4" s="1"/>
  <c r="O273" i="4"/>
  <c r="P273" i="4" s="1"/>
  <c r="O274" i="4"/>
  <c r="P274" i="4" s="1"/>
  <c r="O275" i="4"/>
  <c r="P275" i="4" s="1"/>
  <c r="O276" i="4"/>
  <c r="P276" i="4" s="1"/>
  <c r="O277" i="4"/>
  <c r="P277" i="4" s="1"/>
  <c r="O278" i="4"/>
  <c r="P278" i="4" s="1"/>
  <c r="O279" i="4"/>
  <c r="P279" i="4" s="1"/>
  <c r="O280" i="4"/>
  <c r="P280" i="4" s="1"/>
  <c r="O281" i="4"/>
  <c r="P281" i="4" s="1"/>
  <c r="O282" i="4"/>
  <c r="P282" i="4" s="1"/>
  <c r="O283" i="4"/>
  <c r="P283" i="4" s="1"/>
  <c r="O284" i="4"/>
  <c r="P284" i="4" s="1"/>
  <c r="O285" i="4"/>
  <c r="P285" i="4" s="1"/>
  <c r="O286" i="4"/>
  <c r="P286" i="4" s="1"/>
  <c r="O287" i="4"/>
  <c r="P287" i="4" s="1"/>
  <c r="O288" i="4"/>
  <c r="P288" i="4" s="1"/>
  <c r="O289" i="4"/>
  <c r="P289" i="4" s="1"/>
  <c r="O290" i="4"/>
  <c r="P290" i="4" s="1"/>
  <c r="O291" i="4"/>
  <c r="P291" i="4" s="1"/>
  <c r="O292" i="4"/>
  <c r="P292" i="4" s="1"/>
  <c r="O293" i="4"/>
  <c r="P293" i="4" s="1"/>
  <c r="O294" i="4"/>
  <c r="P294" i="4" s="1"/>
  <c r="O295" i="4"/>
  <c r="P295" i="4" s="1"/>
  <c r="O296" i="4"/>
  <c r="P296" i="4" s="1"/>
  <c r="O297" i="4"/>
  <c r="P297" i="4" s="1"/>
  <c r="O298" i="4"/>
  <c r="P298" i="4" s="1"/>
  <c r="O299" i="4"/>
  <c r="P299" i="4" s="1"/>
  <c r="O300" i="4"/>
  <c r="P300" i="4" s="1"/>
  <c r="O301" i="4"/>
  <c r="P301" i="4" s="1"/>
  <c r="O302" i="4"/>
  <c r="P302" i="4" s="1"/>
  <c r="O303" i="4"/>
  <c r="P303" i="4" s="1"/>
  <c r="O304" i="4"/>
  <c r="P304" i="4" s="1"/>
  <c r="O305" i="4"/>
  <c r="P305" i="4" s="1"/>
  <c r="O306" i="4"/>
  <c r="P306" i="4" s="1"/>
  <c r="O307" i="4"/>
  <c r="P307" i="4" s="1"/>
  <c r="O308" i="4"/>
  <c r="P308" i="4" s="1"/>
  <c r="O309" i="4"/>
  <c r="P309" i="4" s="1"/>
  <c r="O310" i="4"/>
  <c r="P310" i="4" s="1"/>
  <c r="O311" i="4"/>
  <c r="P311" i="4" s="1"/>
  <c r="O312" i="4"/>
  <c r="P312" i="4" s="1"/>
  <c r="O313" i="4"/>
  <c r="P313" i="4" s="1"/>
  <c r="O314" i="4"/>
  <c r="P314" i="4" s="1"/>
  <c r="O315" i="4"/>
  <c r="P315" i="4" s="1"/>
  <c r="O316" i="4"/>
  <c r="P316" i="4" s="1"/>
  <c r="O317" i="4"/>
  <c r="P317" i="4" s="1"/>
  <c r="O318" i="4"/>
  <c r="P318" i="4" s="1"/>
  <c r="O319" i="4"/>
  <c r="P319" i="4" s="1"/>
  <c r="O320" i="4"/>
  <c r="P320" i="4" s="1"/>
  <c r="O321" i="4"/>
  <c r="P321" i="4" s="1"/>
  <c r="O322" i="4"/>
  <c r="P322" i="4" s="1"/>
  <c r="O323" i="4"/>
  <c r="P323" i="4" s="1"/>
  <c r="O324" i="4"/>
  <c r="P324" i="4" s="1"/>
  <c r="O325" i="4"/>
  <c r="P325" i="4" s="1"/>
  <c r="O326" i="4"/>
  <c r="P326" i="4" s="1"/>
  <c r="O327" i="4"/>
  <c r="P327" i="4" s="1"/>
  <c r="O328" i="4"/>
  <c r="P328" i="4" s="1"/>
  <c r="O329" i="4"/>
  <c r="P329" i="4" s="1"/>
  <c r="O330" i="4"/>
  <c r="P330" i="4" s="1"/>
  <c r="O331" i="4"/>
  <c r="P331" i="4" s="1"/>
  <c r="O332" i="4"/>
  <c r="P332" i="4" s="1"/>
  <c r="O333" i="4"/>
  <c r="P333" i="4" s="1"/>
  <c r="O334" i="4"/>
  <c r="P334" i="4" s="1"/>
  <c r="O335" i="4"/>
  <c r="P335" i="4" s="1"/>
  <c r="O336" i="4"/>
  <c r="P336" i="4" s="1"/>
  <c r="O337" i="4"/>
  <c r="P337" i="4" s="1"/>
  <c r="O338" i="4"/>
  <c r="P338" i="4" s="1"/>
  <c r="O339" i="4"/>
  <c r="P339" i="4" s="1"/>
  <c r="O340" i="4"/>
  <c r="P340" i="4" s="1"/>
  <c r="O341" i="4"/>
  <c r="P341" i="4" s="1"/>
  <c r="O342" i="4"/>
  <c r="P342" i="4" s="1"/>
  <c r="O343" i="4"/>
  <c r="P343" i="4" s="1"/>
  <c r="O344" i="4"/>
  <c r="P344" i="4" s="1"/>
  <c r="O345" i="4"/>
  <c r="P345" i="4" s="1"/>
  <c r="O346" i="4"/>
  <c r="P346" i="4" s="1"/>
  <c r="O347" i="4"/>
  <c r="P347" i="4" s="1"/>
  <c r="O348" i="4"/>
  <c r="P348" i="4" s="1"/>
  <c r="O349" i="4"/>
  <c r="P349" i="4" s="1"/>
  <c r="O350" i="4"/>
  <c r="P350" i="4" s="1"/>
  <c r="O351" i="4"/>
  <c r="P351" i="4" s="1"/>
  <c r="O352" i="4"/>
  <c r="P352" i="4" s="1"/>
  <c r="O353" i="4"/>
  <c r="P353" i="4" s="1"/>
  <c r="O354" i="4"/>
  <c r="P354" i="4" s="1"/>
  <c r="O355" i="4"/>
  <c r="P355" i="4" s="1"/>
  <c r="O356" i="4"/>
  <c r="P356" i="4" s="1"/>
  <c r="O357" i="4"/>
  <c r="P357" i="4" s="1"/>
  <c r="O358" i="4"/>
  <c r="P358" i="4" s="1"/>
  <c r="O359" i="4"/>
  <c r="P359" i="4" s="1"/>
  <c r="O360" i="4"/>
  <c r="P360" i="4" s="1"/>
  <c r="O361" i="4"/>
  <c r="P361" i="4" s="1"/>
  <c r="O362" i="4"/>
  <c r="P362" i="4" s="1"/>
  <c r="O363" i="4"/>
  <c r="P363" i="4" s="1"/>
  <c r="O364" i="4"/>
  <c r="P364" i="4" s="1"/>
  <c r="O365" i="4"/>
  <c r="P365" i="4" s="1"/>
  <c r="O366" i="4"/>
  <c r="P366" i="4" s="1"/>
  <c r="O367" i="4"/>
  <c r="P367" i="4" s="1"/>
  <c r="O368" i="4"/>
  <c r="P368" i="4" s="1"/>
  <c r="P3" i="4"/>
  <c r="J2" i="1" l="1"/>
  <c r="P8" i="4"/>
  <c r="F3" i="5"/>
  <c r="B4" i="5"/>
  <c r="F4" i="5"/>
  <c r="B3" i="5"/>
  <c r="J4" i="5"/>
  <c r="J3" i="5"/>
  <c r="J9" i="5" s="1"/>
  <c r="AD5" i="1"/>
  <c r="AD9" i="1"/>
  <c r="AD13" i="1"/>
  <c r="AD17" i="1"/>
  <c r="AD21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AD75" i="1"/>
  <c r="AD79" i="1"/>
  <c r="AD83" i="1"/>
  <c r="AD87" i="1"/>
  <c r="AD2" i="1"/>
  <c r="X7" i="1"/>
  <c r="X11" i="1"/>
  <c r="X15" i="1"/>
  <c r="X19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X77" i="1"/>
  <c r="X81" i="1"/>
  <c r="X85" i="1"/>
  <c r="X89" i="1"/>
  <c r="AD6" i="1"/>
  <c r="AD7" i="1"/>
  <c r="AD11" i="1"/>
  <c r="AD15" i="1"/>
  <c r="AD19" i="1"/>
  <c r="AD25" i="1"/>
  <c r="AD29" i="1"/>
  <c r="AD33" i="1"/>
  <c r="AD37" i="1"/>
  <c r="AD41" i="1"/>
  <c r="AD45" i="1"/>
  <c r="AD49" i="1"/>
  <c r="AD53" i="1"/>
  <c r="AD57" i="1"/>
  <c r="AD61" i="1"/>
  <c r="AD65" i="1"/>
  <c r="AD69" i="1"/>
  <c r="AD73" i="1"/>
  <c r="AD77" i="1"/>
  <c r="AD81" i="1"/>
  <c r="AD85" i="1"/>
  <c r="AD89" i="1"/>
  <c r="X5" i="1"/>
  <c r="X9" i="1"/>
  <c r="X13" i="1"/>
  <c r="X17" i="1"/>
  <c r="X21" i="1"/>
  <c r="X23" i="1"/>
  <c r="X27" i="1"/>
  <c r="X31" i="1"/>
  <c r="X35" i="1"/>
  <c r="X39" i="1"/>
  <c r="X43" i="1"/>
  <c r="X47" i="1"/>
  <c r="X51" i="1"/>
  <c r="AD4" i="1"/>
  <c r="AD14" i="1"/>
  <c r="AD22" i="1"/>
  <c r="AD28" i="1"/>
  <c r="AD36" i="1"/>
  <c r="AD44" i="1"/>
  <c r="AD52" i="1"/>
  <c r="AD60" i="1"/>
  <c r="AD68" i="1"/>
  <c r="AD76" i="1"/>
  <c r="AD84" i="1"/>
  <c r="X4" i="1"/>
  <c r="X12" i="1"/>
  <c r="X20" i="1"/>
  <c r="X26" i="1"/>
  <c r="X34" i="1"/>
  <c r="X42" i="1"/>
  <c r="X50" i="1"/>
  <c r="X56" i="1"/>
  <c r="X62" i="1"/>
  <c r="X67" i="1"/>
  <c r="X72" i="1"/>
  <c r="AD8" i="1"/>
  <c r="AD16" i="1"/>
  <c r="AD30" i="1"/>
  <c r="AD38" i="1"/>
  <c r="AD46" i="1"/>
  <c r="AD54" i="1"/>
  <c r="AD62" i="1"/>
  <c r="AD70" i="1"/>
  <c r="AD78" i="1"/>
  <c r="AD86" i="1"/>
  <c r="X6" i="1"/>
  <c r="X14" i="1"/>
  <c r="X22" i="1"/>
  <c r="X28" i="1"/>
  <c r="X36" i="1"/>
  <c r="X44" i="1"/>
  <c r="X52" i="1"/>
  <c r="X58" i="1"/>
  <c r="X63" i="1"/>
  <c r="X68" i="1"/>
  <c r="X74" i="1"/>
  <c r="AD10" i="1"/>
  <c r="AD18" i="1"/>
  <c r="AD24" i="1"/>
  <c r="AD32" i="1"/>
  <c r="AD40" i="1"/>
  <c r="AD48" i="1"/>
  <c r="AD56" i="1"/>
  <c r="AD64" i="1"/>
  <c r="AD72" i="1"/>
  <c r="AD80" i="1"/>
  <c r="AD88" i="1"/>
  <c r="X8" i="1"/>
  <c r="X16" i="1"/>
  <c r="X30" i="1"/>
  <c r="X38" i="1"/>
  <c r="X46" i="1"/>
  <c r="X54" i="1"/>
  <c r="X59" i="1"/>
  <c r="X64" i="1"/>
  <c r="X70" i="1"/>
  <c r="X75" i="1"/>
  <c r="X80" i="1"/>
  <c r="X86" i="1"/>
  <c r="X2" i="1"/>
  <c r="AD12" i="1"/>
  <c r="AD42" i="1"/>
  <c r="AD74" i="1"/>
  <c r="X18" i="1"/>
  <c r="X48" i="1"/>
  <c r="X71" i="1"/>
  <c r="X82" i="1"/>
  <c r="X88" i="1"/>
  <c r="X66" i="1"/>
  <c r="AD20" i="1"/>
  <c r="AD50" i="1"/>
  <c r="AD82" i="1"/>
  <c r="X24" i="1"/>
  <c r="X55" i="1"/>
  <c r="X76" i="1"/>
  <c r="X83" i="1"/>
  <c r="X3" i="1"/>
  <c r="X40" i="1"/>
  <c r="AD26" i="1"/>
  <c r="AD58" i="1"/>
  <c r="AD3" i="1"/>
  <c r="X32" i="1"/>
  <c r="X60" i="1"/>
  <c r="X78" i="1"/>
  <c r="X84" i="1"/>
  <c r="AD34" i="1"/>
  <c r="AD66" i="1"/>
  <c r="X10" i="1"/>
  <c r="X79" i="1"/>
  <c r="X87" i="1"/>
  <c r="N3" i="5" l="1"/>
  <c r="J8" i="5"/>
  <c r="C4" i="5"/>
  <c r="K4" i="5"/>
  <c r="G4" i="5"/>
  <c r="J3" i="1"/>
  <c r="N4" i="5"/>
  <c r="G3" i="5"/>
  <c r="F9" i="5"/>
  <c r="C3" i="5"/>
  <c r="B9" i="5"/>
  <c r="K3" i="5"/>
  <c r="Q6" i="2"/>
  <c r="K6" i="2"/>
  <c r="J10" i="5" l="1"/>
  <c r="J11" i="5"/>
  <c r="O4" i="5"/>
  <c r="F8" i="5"/>
  <c r="D4" i="5"/>
  <c r="L4" i="5"/>
  <c r="B8" i="5"/>
  <c r="B11" i="5" s="1"/>
  <c r="N9" i="5"/>
  <c r="H4" i="5"/>
  <c r="J4" i="1"/>
  <c r="N5" i="5"/>
  <c r="D3" i="5"/>
  <c r="C9" i="5"/>
  <c r="C8" i="5" s="1"/>
  <c r="C11" i="5" s="1"/>
  <c r="O3" i="5"/>
  <c r="L3" i="5"/>
  <c r="K9" i="5"/>
  <c r="H3" i="5"/>
  <c r="G9" i="5"/>
  <c r="AG8" i="1"/>
  <c r="AG7" i="1"/>
  <c r="AG6" i="1"/>
  <c r="AG5" i="1"/>
  <c r="AG4" i="1"/>
  <c r="AG3" i="1"/>
  <c r="AG2" i="1"/>
  <c r="AA7" i="1"/>
  <c r="AA6" i="1"/>
  <c r="AA5" i="1"/>
  <c r="AA4" i="1"/>
  <c r="AA3" i="1"/>
  <c r="AA2" i="1"/>
  <c r="F10" i="5" l="1"/>
  <c r="F11" i="5"/>
  <c r="N11" i="5" s="1"/>
  <c r="E4" i="5"/>
  <c r="G8" i="5"/>
  <c r="K8" i="5"/>
  <c r="P4" i="5"/>
  <c r="O9" i="5"/>
  <c r="N8" i="5"/>
  <c r="B10" i="5"/>
  <c r="I4" i="5"/>
  <c r="M4" i="5"/>
  <c r="J5" i="1"/>
  <c r="M3" i="5"/>
  <c r="L9" i="5"/>
  <c r="I3" i="5"/>
  <c r="H9" i="5"/>
  <c r="O5" i="5"/>
  <c r="E3" i="5"/>
  <c r="P3" i="5"/>
  <c r="AE2" i="1"/>
  <c r="AE6" i="1"/>
  <c r="AE10" i="1"/>
  <c r="AE14" i="1"/>
  <c r="AE18" i="1"/>
  <c r="AE22" i="1"/>
  <c r="AE24" i="1"/>
  <c r="AE28" i="1"/>
  <c r="AE32" i="1"/>
  <c r="AE36" i="1"/>
  <c r="AE40" i="1"/>
  <c r="AE44" i="1"/>
  <c r="AE48" i="1"/>
  <c r="AE52" i="1"/>
  <c r="AE56" i="1"/>
  <c r="AE60" i="1"/>
  <c r="AE64" i="1"/>
  <c r="AE68" i="1"/>
  <c r="AE72" i="1"/>
  <c r="AE76" i="1"/>
  <c r="AE80" i="1"/>
  <c r="AE84" i="1"/>
  <c r="AE88" i="1"/>
  <c r="AE13" i="1"/>
  <c r="AE23" i="1"/>
  <c r="AE35" i="1"/>
  <c r="AE43" i="1"/>
  <c r="AE59" i="1"/>
  <c r="AE71" i="1"/>
  <c r="AE83" i="1"/>
  <c r="AE3" i="1"/>
  <c r="AE7" i="1"/>
  <c r="AE11" i="1"/>
  <c r="AE15" i="1"/>
  <c r="AE19" i="1"/>
  <c r="AE25" i="1"/>
  <c r="AE29" i="1"/>
  <c r="AE33" i="1"/>
  <c r="AE37" i="1"/>
  <c r="AE41" i="1"/>
  <c r="AE45" i="1"/>
  <c r="AE49" i="1"/>
  <c r="AE53" i="1"/>
  <c r="AE57" i="1"/>
  <c r="AE61" i="1"/>
  <c r="AE65" i="1"/>
  <c r="AE69" i="1"/>
  <c r="AE73" i="1"/>
  <c r="AE77" i="1"/>
  <c r="AE81" i="1"/>
  <c r="AE85" i="1"/>
  <c r="AE89" i="1"/>
  <c r="AE9" i="1"/>
  <c r="AE21" i="1"/>
  <c r="AE31" i="1"/>
  <c r="AE47" i="1"/>
  <c r="AE55" i="1"/>
  <c r="AE67" i="1"/>
  <c r="AE79" i="1"/>
  <c r="AE4" i="1"/>
  <c r="AE8" i="1"/>
  <c r="AE12" i="1"/>
  <c r="AE16" i="1"/>
  <c r="AE20" i="1"/>
  <c r="AE26" i="1"/>
  <c r="AE30" i="1"/>
  <c r="AE34" i="1"/>
  <c r="AE38" i="1"/>
  <c r="AE42" i="1"/>
  <c r="AE46" i="1"/>
  <c r="AE50" i="1"/>
  <c r="AE54" i="1"/>
  <c r="AE58" i="1"/>
  <c r="AE62" i="1"/>
  <c r="AE66" i="1"/>
  <c r="AE70" i="1"/>
  <c r="AE74" i="1"/>
  <c r="AE78" i="1"/>
  <c r="AE82" i="1"/>
  <c r="AE86" i="1"/>
  <c r="AE5" i="1"/>
  <c r="AE17" i="1"/>
  <c r="AE27" i="1"/>
  <c r="AE39" i="1"/>
  <c r="AE51" i="1"/>
  <c r="AE63" i="1"/>
  <c r="AE75" i="1"/>
  <c r="AE87" i="1"/>
  <c r="Y32" i="1"/>
  <c r="Y87" i="1"/>
  <c r="Y83" i="1"/>
  <c r="Y79" i="1"/>
  <c r="Y75" i="1"/>
  <c r="Y71" i="1"/>
  <c r="Y67" i="1"/>
  <c r="Y63" i="1"/>
  <c r="Y59" i="1"/>
  <c r="Y55" i="1"/>
  <c r="Y51" i="1"/>
  <c r="Y47" i="1"/>
  <c r="Y43" i="1"/>
  <c r="Y39" i="1"/>
  <c r="Y35" i="1"/>
  <c r="Y31" i="1"/>
  <c r="Y89" i="1"/>
  <c r="Y85" i="1"/>
  <c r="Y81" i="1"/>
  <c r="Y77" i="1"/>
  <c r="Y73" i="1"/>
  <c r="Y69" i="1"/>
  <c r="Y65" i="1"/>
  <c r="Y61" i="1"/>
  <c r="Y57" i="1"/>
  <c r="Y53" i="1"/>
  <c r="Y49" i="1"/>
  <c r="Y45" i="1"/>
  <c r="Y41" i="1"/>
  <c r="Y37" i="1"/>
  <c r="Y33" i="1"/>
  <c r="Y86" i="1"/>
  <c r="Y82" i="1"/>
  <c r="Y78" i="1"/>
  <c r="Y74" i="1"/>
  <c r="Y70" i="1"/>
  <c r="Y66" i="1"/>
  <c r="Y62" i="1"/>
  <c r="Y58" i="1"/>
  <c r="Y54" i="1"/>
  <c r="Y50" i="1"/>
  <c r="Y46" i="1"/>
  <c r="Y42" i="1"/>
  <c r="Y38" i="1"/>
  <c r="Y34" i="1"/>
  <c r="Y88" i="1"/>
  <c r="Y84" i="1"/>
  <c r="Y80" i="1"/>
  <c r="Y76" i="1"/>
  <c r="Y72" i="1"/>
  <c r="Y68" i="1"/>
  <c r="Y64" i="1"/>
  <c r="Y60" i="1"/>
  <c r="Y56" i="1"/>
  <c r="Y52" i="1"/>
  <c r="Y48" i="1"/>
  <c r="Y44" i="1"/>
  <c r="Y40" i="1"/>
  <c r="Y36" i="1"/>
  <c r="AA8" i="1"/>
  <c r="I11" i="1"/>
  <c r="F12" i="1"/>
  <c r="F13" i="1"/>
  <c r="F14" i="1"/>
  <c r="F11" i="1"/>
  <c r="N10" i="5" l="1"/>
  <c r="K10" i="5"/>
  <c r="K11" i="5"/>
  <c r="G10" i="5"/>
  <c r="G11" i="5"/>
  <c r="O11" i="5" s="1"/>
  <c r="L8" i="5"/>
  <c r="H8" i="5"/>
  <c r="Q4" i="5"/>
  <c r="D9" i="5"/>
  <c r="D8" i="5" s="1"/>
  <c r="D11" i="5" s="1"/>
  <c r="O8" i="5"/>
  <c r="C10" i="5"/>
  <c r="K1" i="1"/>
  <c r="K2" i="1"/>
  <c r="K3" i="1"/>
  <c r="K4" i="1"/>
  <c r="J6" i="1"/>
  <c r="K5" i="1"/>
  <c r="P5" i="5"/>
  <c r="Q3" i="5"/>
  <c r="B1" i="1"/>
  <c r="I9" i="5"/>
  <c r="B2" i="1"/>
  <c r="M9" i="5"/>
  <c r="B3" i="1"/>
  <c r="Y5" i="1"/>
  <c r="Y3" i="1"/>
  <c r="Y28" i="1"/>
  <c r="Y24" i="1"/>
  <c r="Y22" i="1"/>
  <c r="Y18" i="1"/>
  <c r="Y14" i="1"/>
  <c r="Y10" i="1"/>
  <c r="Y6" i="1"/>
  <c r="Y2" i="1"/>
  <c r="Y23" i="1"/>
  <c r="Y21" i="1"/>
  <c r="Y13" i="1"/>
  <c r="Y9" i="1"/>
  <c r="Y30" i="1"/>
  <c r="Y26" i="1"/>
  <c r="Y20" i="1"/>
  <c r="Y16" i="1"/>
  <c r="Y12" i="1"/>
  <c r="Y8" i="1"/>
  <c r="Y4" i="1"/>
  <c r="Y27" i="1"/>
  <c r="Y17" i="1"/>
  <c r="Y29" i="1"/>
  <c r="Y25" i="1"/>
  <c r="Y19" i="1"/>
  <c r="Y15" i="1"/>
  <c r="Y11" i="1"/>
  <c r="Y7" i="1"/>
  <c r="O10" i="5" l="1"/>
  <c r="H10" i="5"/>
  <c r="H11" i="5"/>
  <c r="L10" i="5"/>
  <c r="L11" i="5"/>
  <c r="I8" i="5"/>
  <c r="M8" i="5"/>
  <c r="E9" i="5"/>
  <c r="E8" i="5" s="1"/>
  <c r="E11" i="5" s="1"/>
  <c r="P9" i="5"/>
  <c r="J7" i="1"/>
  <c r="K6" i="1"/>
  <c r="Q5" i="5"/>
  <c r="P11" i="5" l="1"/>
  <c r="M10" i="5"/>
  <c r="M11" i="5"/>
  <c r="I10" i="5"/>
  <c r="I11" i="5"/>
  <c r="Q11" i="5" s="1"/>
  <c r="P8" i="5"/>
  <c r="D10" i="5"/>
  <c r="P10" i="5" s="1"/>
  <c r="Q9" i="5"/>
  <c r="I14" i="1" s="1"/>
  <c r="J8" i="1"/>
  <c r="K7" i="1"/>
  <c r="T1" i="1" l="1"/>
  <c r="S6" i="1"/>
  <c r="T6" i="1" s="1"/>
  <c r="T6" i="2"/>
  <c r="Q8" i="5"/>
  <c r="H14" i="1" s="1"/>
  <c r="E10" i="5"/>
  <c r="Q10" i="5" s="1"/>
  <c r="T2" i="1" s="1"/>
  <c r="S2" i="1" s="1"/>
  <c r="J9" i="1"/>
  <c r="K8" i="1"/>
  <c r="N6" i="2" l="1"/>
  <c r="I15" i="1"/>
  <c r="H13" i="1"/>
  <c r="I13" i="1"/>
  <c r="H15" i="1"/>
  <c r="S1" i="1"/>
  <c r="J10" i="1"/>
  <c r="K9" i="1"/>
  <c r="J11" i="1" l="1"/>
  <c r="K10" i="1"/>
  <c r="J12" i="1" l="1"/>
  <c r="K11" i="1"/>
  <c r="N9" i="1" l="1"/>
  <c r="N7" i="1"/>
  <c r="N8" i="1"/>
  <c r="N10" i="1"/>
  <c r="N5" i="1"/>
  <c r="N2" i="1"/>
  <c r="N6" i="1"/>
  <c r="N12" i="1"/>
  <c r="N1" i="1"/>
  <c r="N4" i="1"/>
  <c r="N3" i="1"/>
  <c r="N11" i="1"/>
  <c r="K12" i="1"/>
</calcChain>
</file>

<file path=xl/sharedStrings.xml><?xml version="1.0" encoding="utf-8"?>
<sst xmlns="http://schemas.openxmlformats.org/spreadsheetml/2006/main" count="133" uniqueCount="75">
  <si>
    <t>36-45</t>
  </si>
  <si>
    <t>46-55</t>
  </si>
  <si>
    <t>A</t>
  </si>
  <si>
    <t>B</t>
  </si>
  <si>
    <t>C</t>
  </si>
  <si>
    <t>D</t>
  </si>
  <si>
    <t>X</t>
  </si>
  <si>
    <t>Y</t>
  </si>
  <si>
    <t>y = (c3 * x^3) + (c2 * x^2) + (c1 * x^1) + b</t>
  </si>
  <si>
    <t>b</t>
  </si>
  <si>
    <t>c1</t>
  </si>
  <si>
    <t>c2</t>
  </si>
  <si>
    <t>c3</t>
  </si>
  <si>
    <t>c4</t>
  </si>
  <si>
    <t>c5</t>
  </si>
  <si>
    <r>
      <t>R</t>
    </r>
    <r>
      <rPr>
        <vertAlign val="superscript"/>
        <sz val="10"/>
        <rFont val="Arial"/>
        <family val="2"/>
        <charset val="204"/>
      </rPr>
      <t>2</t>
    </r>
  </si>
  <si>
    <t>plan</t>
  </si>
  <si>
    <t>fact</t>
  </si>
  <si>
    <t>LTV</t>
  </si>
  <si>
    <t>CAC</t>
  </si>
  <si>
    <t>CRR</t>
  </si>
  <si>
    <t>CAGR</t>
  </si>
  <si>
    <t>ER</t>
  </si>
  <si>
    <t>income</t>
  </si>
  <si>
    <t>costs</t>
  </si>
  <si>
    <t>CR</t>
  </si>
  <si>
    <t>MARGIN</t>
  </si>
  <si>
    <t>KPI</t>
  </si>
  <si>
    <t>ROI</t>
  </si>
  <si>
    <t>paln</t>
  </si>
  <si>
    <t>segmentation by age</t>
  </si>
  <si>
    <t>conversion</t>
  </si>
  <si>
    <t>product groups</t>
  </si>
  <si>
    <t>investments</t>
  </si>
  <si>
    <t>Project-1</t>
  </si>
  <si>
    <t>Project-3</t>
  </si>
  <si>
    <t>Project-2</t>
  </si>
  <si>
    <t>quarter</t>
  </si>
  <si>
    <t>quarter-I</t>
  </si>
  <si>
    <t>quarter-II</t>
  </si>
  <si>
    <t>quarter-III</t>
  </si>
  <si>
    <t>quarter-IV</t>
  </si>
  <si>
    <t>plans</t>
  </si>
  <si>
    <t>share of equity</t>
  </si>
  <si>
    <t>margin</t>
  </si>
  <si>
    <t>conversion step-1</t>
  </si>
  <si>
    <t>conversion step-2</t>
  </si>
  <si>
    <t>conversion step-3</t>
  </si>
  <si>
    <t>conversion step-4</t>
  </si>
  <si>
    <t>&lt;25-35</t>
  </si>
  <si>
    <t>client's age &lt;25-35</t>
  </si>
  <si>
    <t>client's age 36-45</t>
  </si>
  <si>
    <t>client's age 56-65&lt;</t>
  </si>
  <si>
    <t>55-65&lt;</t>
  </si>
  <si>
    <t>product groups-A</t>
  </si>
  <si>
    <t>product groups-B</t>
  </si>
  <si>
    <t>product groups-C</t>
  </si>
  <si>
    <t>product groups-D</t>
  </si>
  <si>
    <t>INDEX</t>
  </si>
  <si>
    <t>Date</t>
  </si>
  <si>
    <t>Plan</t>
  </si>
  <si>
    <t>Fact</t>
  </si>
  <si>
    <t>Quarter</t>
  </si>
  <si>
    <t>ID</t>
  </si>
  <si>
    <t>Total</t>
  </si>
  <si>
    <t>facts</t>
  </si>
  <si>
    <t>invest</t>
  </si>
  <si>
    <t>Month</t>
  </si>
  <si>
    <t>attracted investments</t>
  </si>
  <si>
    <t>plan breakeven forecast</t>
  </si>
  <si>
    <t>ROI+100</t>
  </si>
  <si>
    <t>client's age 46-55</t>
  </si>
  <si>
    <t>https://exceltable.com/en/templates/dashboard-diversification-and-test-business</t>
  </si>
  <si>
    <t>Projects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</si>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</sst>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rgb="FFFA12DE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 tint="0.34998626667073579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6"/>
      <color theme="0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102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446FD"/>
        <bgColor indexed="64"/>
      </patternFill>
    </fill>
    <fill>
      <patternFill patternType="solid">
        <fgColor rgb="FFA826FF"/>
        <bgColor indexed="64"/>
      </patternFill>
    </fill>
    <fill>
      <patternFill patternType="solid">
        <fgColor rgb="FF05DCFF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2" borderId="0" xfId="0" applyFill="1"/>
    <xf numFmtId="0" fontId="0" fillId="0" borderId="0" xfId="1" applyNumberFormat="1" applyFont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3" fillId="0" borderId="0" xfId="0" applyFont="1"/>
    <xf numFmtId="9" fontId="5" fillId="2" borderId="0" xfId="0" applyNumberFormat="1" applyFont="1" applyFill="1"/>
    <xf numFmtId="0" fontId="6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/>
    <xf numFmtId="0" fontId="13" fillId="2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0" fontId="15" fillId="0" borderId="0" xfId="0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8" fillId="2" borderId="0" xfId="1" applyFont="1" applyFill="1" applyAlignment="1">
      <alignment horizontal="center" vertical="center"/>
    </xf>
    <xf numFmtId="0" fontId="17" fillId="2" borderId="0" xfId="2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6">
    <dxf>
      <font>
        <color theme="1" tint="0.34998626667073579"/>
      </font>
    </dxf>
    <dxf>
      <font>
        <color theme="1" tint="0.34998626667073579"/>
      </font>
    </dxf>
    <dxf>
      <font>
        <color theme="1" tint="0.34998626667073579"/>
      </font>
    </dxf>
    <dxf>
      <fill>
        <patternFill>
          <bgColor rgb="FF010214"/>
        </patternFill>
      </fill>
    </dxf>
    <dxf>
      <fill>
        <patternFill>
          <bgColor rgb="FF010214"/>
        </patternFill>
      </fill>
    </dxf>
    <dxf>
      <fill>
        <patternFill>
          <bgColor rgb="FF010214"/>
        </patternFill>
      </fill>
    </dxf>
  </dxfs>
  <tableStyles count="0" defaultTableStyle="TableStyleMedium2" defaultPivotStyle="PivotStyleLight16"/>
  <colors>
    <mruColors>
      <color rgb="FF010214"/>
      <color rgb="FF04074C"/>
      <color rgb="FFFFCC66"/>
      <color rgb="FFFFFF00"/>
      <color rgb="FF6600FF"/>
      <color rgb="FF6600CC"/>
      <color rgb="FF9900CC"/>
      <color rgb="FFCC00CC"/>
      <color rgb="FF05DCFF"/>
      <color rgb="FFA8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2" Type="http://schemas.microsoft.com/office/2011/relationships/chartColorStyle" Target="colors1.xml"/><Relationship Id="rId1" Type="http://schemas.microsoft.com/office/2011/relationships/chartStyle" Target="style1.xml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microsoft.com/office/2011/relationships/chartColorStyle" Target="colors12.xml"/><Relationship Id="rId1" Type="http://schemas.microsoft.com/office/2011/relationships/chartStyle" Target="style12.xml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microsoft.com/office/2011/relationships/chartColorStyle" Target="colors13.xml"/><Relationship Id="rId1" Type="http://schemas.microsoft.com/office/2011/relationships/chartStyle" Target="style13.xml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Relationship Id="rId5" Type="http://schemas.openxmlformats.org/officeDocument/2006/relationships/chartUserShapes" Target="../drawings/drawing2.xml"/><Relationship Id="rId4" Type="http://schemas.openxmlformats.org/officeDocument/2006/relationships/image" Target="../media/image20.png"/></Relationships>
</file>

<file path=xl/charts/_rels/chart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2" Type="http://schemas.microsoft.com/office/2011/relationships/chartColorStyle" Target="colors18.xml"/><Relationship Id="rId1" Type="http://schemas.microsoft.com/office/2011/relationships/chartStyle" Target="style18.xml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432934926958828E-2"/>
          <c:y val="4.8000000000000001E-2"/>
          <c:w val="0.88313413014608233"/>
          <c:h val="0.8933333333333333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5D-477A-8042-BF310E2723CC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D-477A-8042-BF310E2723CC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D-477A-8042-BF310E2723CC}"/>
              </c:ext>
            </c:extLst>
          </c:dPt>
          <c:val>
            <c:numRef>
              <c:f>Processing!$A$1:$A$3</c:f>
              <c:numCache>
                <c:formatCode>0%</c:formatCode>
                <c:ptCount val="3"/>
                <c:pt idx="0">
                  <c:v>7.0000000000000007E-2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5D-477A-8042-BF310E2723C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95D-477A-8042-BF310E2723CC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95D-477A-8042-BF310E2723CC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8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95D-477A-8042-BF310E2723CC}"/>
              </c:ext>
            </c:extLst>
          </c:dPt>
          <c:val>
            <c:numRef>
              <c:f>Processing!$B$1:$B$3</c:f>
              <c:numCache>
                <c:formatCode>0%</c:formatCode>
                <c:ptCount val="3"/>
                <c:pt idx="0">
                  <c:v>0.57151428785719638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95D-477A-8042-BF310E2723C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9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95D-477A-8042-BF310E2723CC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10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95D-477A-8042-BF310E2723CC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11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95D-477A-8042-BF310E2723CC}"/>
              </c:ext>
            </c:extLst>
          </c:dPt>
          <c:dLbls>
            <c:dLbl>
              <c:idx val="0"/>
              <c:layout>
                <c:manualLayout>
                  <c:x val="2.9216525866192871E-2"/>
                  <c:y val="-5.4466771653543404E-2"/>
                </c:manualLayout>
              </c:layout>
              <c:tx>
                <c:rich>
                  <a:bodyPr/>
                  <a:lstStyle/>
                  <a:p>
                    <a:fld id="{C0BFB761-0D53-46BC-BC90-EB4CAC3F98E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02257636122179"/>
                      <c:h val="0.23680000000000001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E95D-477A-8042-BF310E2723CC}"/>
                </c:ext>
              </c:extLst>
            </c:dLbl>
            <c:dLbl>
              <c:idx val="1"/>
              <c:layout>
                <c:manualLayout>
                  <c:x val="1.859229747675958E-2"/>
                  <c:y val="-4.5733123359580054E-2"/>
                </c:manualLayout>
              </c:layout>
              <c:tx>
                <c:rich>
                  <a:bodyPr/>
                  <a:lstStyle/>
                  <a:p>
                    <a:fld id="{35B1752F-D108-4F0A-899F-FEC0D104304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102257636122179"/>
                      <c:h val="0.23680000000000001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E95D-477A-8042-BF310E2723CC}"/>
                </c:ext>
              </c:extLst>
            </c:dLbl>
            <c:dLbl>
              <c:idx val="2"/>
              <c:layout>
                <c:manualLayout>
                  <c:x val="1.5135050349781975E-2"/>
                  <c:y val="-5.4466771653543404E-2"/>
                </c:manualLayout>
              </c:layout>
              <c:tx>
                <c:rich>
                  <a:bodyPr/>
                  <a:lstStyle/>
                  <a:p>
                    <a:fld id="{8272A919-A783-4AEA-B755-8022E95BB7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473267036839516"/>
                      <c:h val="0.23680000000000001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E95D-477A-8042-BF310E272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Processing!$C$1:$C$3</c:f>
              <c:numCache>
                <c:formatCode>0%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Processing!$B$1:$B$3</c15:f>
                <c15:dlblRangeCache>
                  <c:ptCount val="3"/>
                  <c:pt idx="0">
                    <c:v>57%</c:v>
                  </c:pt>
                  <c:pt idx="1">
                    <c:v>0%</c:v>
                  </c:pt>
                  <c:pt idx="2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E95D-477A-8042-BF310E272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096755920"/>
        <c:axId val="-2096779856"/>
      </c:barChart>
      <c:catAx>
        <c:axId val="-209675592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6779856"/>
        <c:crosses val="autoZero"/>
        <c:auto val="1"/>
        <c:lblAlgn val="ctr"/>
        <c:lblOffset val="100"/>
        <c:noMultiLvlLbl val="0"/>
      </c:catAx>
      <c:valAx>
        <c:axId val="-2096779856"/>
        <c:scaling>
          <c:orientation val="minMax"/>
          <c:max val="1.100000000000000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-209675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6.2439514067025359E-2"/>
          <c:w val="0.93888888888888888"/>
          <c:h val="0.88663436020736519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Processing!$F$1:$F$7</c:f>
              <c:numCache>
                <c:formatCode>General</c:formatCode>
                <c:ptCount val="7"/>
                <c:pt idx="0">
                  <c:v>2</c:v>
                </c:pt>
                <c:pt idx="1">
                  <c:v>0.5</c:v>
                </c:pt>
                <c:pt idx="2">
                  <c:v>1</c:v>
                </c:pt>
                <c:pt idx="3">
                  <c:v>3</c:v>
                </c:pt>
                <c:pt idx="4">
                  <c:v>0.5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A-453C-8D85-205E98608523}"/>
            </c:ext>
          </c:extLst>
        </c:ser>
        <c:ser>
          <c:idx val="1"/>
          <c:order val="1"/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166CD2E-27D4-4539-A7D0-A37AD52042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44A-453C-8D85-205E9860852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5D6D950-ADF4-4D88-8B99-EC7AC5B7F8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44A-453C-8D85-205E9860852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107E8B-25A1-4783-8F1A-F366E79181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44A-453C-8D85-205E9860852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3073CB6-4602-447F-9519-150C97364D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44A-453C-8D85-205E9860852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F6F564E-7E07-47B8-A728-CFC9C3D5BD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44A-453C-8D85-205E9860852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FA5E4A2-B16C-4FA5-9B4E-EDC819A9ED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44A-453C-8D85-205E9860852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B9DE7F-3AF0-4AC8-ACCE-5D96CD30E7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144A-453C-8D85-205E986085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Processing!$G$1:$G$7</c:f>
              <c:numCache>
                <c:formatCode>General</c:formatCode>
                <c:ptCount val="7"/>
                <c:pt idx="0">
                  <c:v>0.30000000000000004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0.30000000000000004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Processing!$F$1:$F$7</c15:f>
                <c15:dlblRangeCache>
                  <c:ptCount val="7"/>
                  <c:pt idx="0">
                    <c:v>2</c:v>
                  </c:pt>
                  <c:pt idx="1">
                    <c:v>0.5</c:v>
                  </c:pt>
                  <c:pt idx="2">
                    <c:v>1</c:v>
                  </c:pt>
                  <c:pt idx="3">
                    <c:v>3</c:v>
                  </c:pt>
                  <c:pt idx="4">
                    <c:v>0.5</c:v>
                  </c:pt>
                  <c:pt idx="5">
                    <c:v>2</c:v>
                  </c:pt>
                  <c:pt idx="6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144A-453C-8D85-205E98608523}"/>
            </c:ext>
          </c:extLst>
        </c:ser>
        <c:ser>
          <c:idx val="2"/>
          <c:order val="2"/>
          <c:spPr>
            <a:solidFill>
              <a:srgbClr val="010214"/>
            </a:solidFill>
            <a:ln>
              <a:noFill/>
            </a:ln>
            <a:effectLst/>
          </c:spPr>
          <c:invertIfNegative val="0"/>
          <c:val>
            <c:numRef>
              <c:f>Processing!$H$1:$H$7</c:f>
              <c:numCache>
                <c:formatCode>General</c:formatCode>
                <c:ptCount val="7"/>
                <c:pt idx="0">
                  <c:v>2.2999999999999998</c:v>
                </c:pt>
                <c:pt idx="1">
                  <c:v>3.8</c:v>
                </c:pt>
                <c:pt idx="2">
                  <c:v>3.3</c:v>
                </c:pt>
                <c:pt idx="3">
                  <c:v>1.2999999999999998</c:v>
                </c:pt>
                <c:pt idx="4">
                  <c:v>3.8</c:v>
                </c:pt>
                <c:pt idx="5">
                  <c:v>2.2999999999999998</c:v>
                </c:pt>
                <c:pt idx="6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4A-453C-8D85-205E98608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8"/>
        <c:overlap val="100"/>
        <c:axId val="-2096785840"/>
        <c:axId val="-2096776592"/>
      </c:barChart>
      <c:catAx>
        <c:axId val="-2096785840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6776592"/>
        <c:crosses val="autoZero"/>
        <c:auto val="1"/>
        <c:lblAlgn val="ctr"/>
        <c:lblOffset val="100"/>
        <c:noMultiLvlLbl val="0"/>
      </c:catAx>
      <c:valAx>
        <c:axId val="-2096776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0967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EF-476D-9F3D-6EA80CB12027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CD29"/>
                  </a:gs>
                  <a:gs pos="63000">
                    <a:srgbClr val="EC612C"/>
                  </a:gs>
                  <a:gs pos="70000">
                    <a:srgbClr val="EC612C"/>
                  </a:gs>
                  <a:gs pos="100000">
                    <a:srgbClr val="FFCD29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EF-476D-9F3D-6EA80CB12027}"/>
              </c:ext>
            </c:extLst>
          </c:dPt>
          <c:val>
            <c:numRef>
              <c:f>Processing!$P$1:$Q$1</c:f>
              <c:numCache>
                <c:formatCode>0%</c:formatCode>
                <c:ptCount val="2"/>
                <c:pt idx="0">
                  <c:v>0.21</c:v>
                </c:pt>
                <c:pt idx="1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EF-476D-9F3D-6EA80CB12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53-4357-94EB-D6EA9BDE952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CD29"/>
                  </a:gs>
                  <a:gs pos="63000">
                    <a:srgbClr val="EC612C"/>
                  </a:gs>
                  <a:gs pos="70000">
                    <a:srgbClr val="EC612C"/>
                  </a:gs>
                  <a:gs pos="100000">
                    <a:srgbClr val="FFCD29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353-4357-94EB-D6EA9BDE9520}"/>
              </c:ext>
            </c:extLst>
          </c:dPt>
          <c:val>
            <c:numRef>
              <c:f>Processing!$P$2:$Q$2</c:f>
              <c:numCache>
                <c:formatCode>0%</c:formatCode>
                <c:ptCount val="2"/>
                <c:pt idx="0">
                  <c:v>0.47</c:v>
                </c:pt>
                <c:pt idx="1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53-4357-94EB-D6EA9BDE9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94-4C72-BF61-43F5EBE7446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CD29"/>
                  </a:gs>
                  <a:gs pos="63000">
                    <a:srgbClr val="EC612C"/>
                  </a:gs>
                  <a:gs pos="70000">
                    <a:srgbClr val="EC612C"/>
                  </a:gs>
                  <a:gs pos="100000">
                    <a:srgbClr val="FFCD29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94-4C72-BF61-43F5EBE74464}"/>
              </c:ext>
            </c:extLst>
          </c:dPt>
          <c:val>
            <c:numRef>
              <c:f>Processing!$P$3:$Q$3</c:f>
              <c:numCache>
                <c:formatCode>0%</c:formatCode>
                <c:ptCount val="2"/>
                <c:pt idx="0">
                  <c:v>0.63</c:v>
                </c:pt>
                <c:pt idx="1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94-4C72-BF61-43F5EBE74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BD-4FE9-94D6-F5295A8A8410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CD29"/>
                  </a:gs>
                  <a:gs pos="63000">
                    <a:srgbClr val="EC612C"/>
                  </a:gs>
                  <a:gs pos="70000">
                    <a:srgbClr val="EC612C"/>
                  </a:gs>
                  <a:gs pos="100000">
                    <a:srgbClr val="FFCD29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BD-4FE9-94D6-F5295A8A8410}"/>
              </c:ext>
            </c:extLst>
          </c:dPt>
          <c:val>
            <c:numRef>
              <c:f>Processing!$P$4:$Q$4</c:f>
              <c:numCache>
                <c:formatCode>0%</c:formatCode>
                <c:ptCount val="2"/>
                <c:pt idx="0">
                  <c:v>0.8</c:v>
                </c:pt>
                <c:pt idx="1">
                  <c:v>0.19999999999999996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BD-4FE9-94D6-F5295A8A8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gradFill>
              <a:gsLst>
                <a:gs pos="0">
                  <a:srgbClr val="6A53A6"/>
                </a:gs>
                <a:gs pos="100000">
                  <a:srgbClr val="F33B8B"/>
                </a:gs>
              </a:gsLst>
              <a:lin ang="0" scaled="0"/>
            </a:gradFill>
            <a:ln>
              <a:noFill/>
            </a:ln>
            <a:effectLst/>
          </c:spPr>
          <c:invertIfNegative val="0"/>
          <c:cat>
            <c:strRef>
              <c:f>Processing!$D$11:$D$14</c:f>
              <c:strCache>
                <c:ptCount val="4"/>
                <c:pt idx="0">
                  <c:v>&lt;25-35</c:v>
                </c:pt>
                <c:pt idx="1">
                  <c:v>36-45</c:v>
                </c:pt>
                <c:pt idx="2">
                  <c:v>46-55</c:v>
                </c:pt>
                <c:pt idx="3">
                  <c:v>55-65&lt;</c:v>
                </c:pt>
              </c:strCache>
            </c:strRef>
          </c:cat>
          <c:val>
            <c:numRef>
              <c:f>Processing!$E$11:$E$14</c:f>
              <c:numCache>
                <c:formatCode>0%</c:formatCode>
                <c:ptCount val="4"/>
                <c:pt idx="0">
                  <c:v>0.30000000000000004</c:v>
                </c:pt>
                <c:pt idx="1">
                  <c:v>0.65</c:v>
                </c:pt>
                <c:pt idx="2">
                  <c:v>0.45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B-4418-86D2-58CCC9142233}"/>
            </c:ext>
          </c:extLst>
        </c:ser>
        <c:ser>
          <c:idx val="1"/>
          <c:order val="1"/>
          <c:spPr>
            <a:solidFill>
              <a:srgbClr val="353C3C"/>
            </a:solidFill>
            <a:ln>
              <a:noFill/>
            </a:ln>
            <a:effectLst/>
          </c:spPr>
          <c:invertIfNegative val="0"/>
          <c:cat>
            <c:strRef>
              <c:f>Processing!$D$11:$D$14</c:f>
              <c:strCache>
                <c:ptCount val="4"/>
                <c:pt idx="0">
                  <c:v>&lt;25-35</c:v>
                </c:pt>
                <c:pt idx="1">
                  <c:v>36-45</c:v>
                </c:pt>
                <c:pt idx="2">
                  <c:v>46-55</c:v>
                </c:pt>
                <c:pt idx="3">
                  <c:v>55-65&lt;</c:v>
                </c:pt>
              </c:strCache>
            </c:strRef>
          </c:cat>
          <c:val>
            <c:numRef>
              <c:f>Processing!$F$11:$F$14</c:f>
              <c:numCache>
                <c:formatCode>0%</c:formatCode>
                <c:ptCount val="4"/>
                <c:pt idx="0">
                  <c:v>0.7</c:v>
                </c:pt>
                <c:pt idx="1">
                  <c:v>0.35</c:v>
                </c:pt>
                <c:pt idx="2">
                  <c:v>0.55000000000000004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B-4418-86D2-58CCC9142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096772240"/>
        <c:axId val="-2096754832"/>
      </c:barChart>
      <c:catAx>
        <c:axId val="-20967722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54832"/>
        <c:crosses val="autoZero"/>
        <c:auto val="1"/>
        <c:lblAlgn val="ctr"/>
        <c:lblOffset val="100"/>
        <c:noMultiLvlLbl val="0"/>
      </c:catAx>
      <c:valAx>
        <c:axId val="-2096754832"/>
        <c:scaling>
          <c:orientation val="minMax"/>
        </c:scaling>
        <c:delete val="0"/>
        <c:axPos val="t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7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0C3-45FA-A2BE-48D3E604D0E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66FFFF"/>
                  </a:gs>
                  <a:gs pos="51000">
                    <a:srgbClr val="0D97D5"/>
                  </a:gs>
                  <a:gs pos="70000">
                    <a:srgbClr val="1EAEF1"/>
                  </a:gs>
                  <a:gs pos="100000">
                    <a:srgbClr val="66FFFF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C3-45FA-A2BE-48D3E604D0E4}"/>
              </c:ext>
            </c:extLst>
          </c:dPt>
          <c:val>
            <c:numRef>
              <c:f>Processing!$S$1:$T$1</c:f>
              <c:numCache>
                <c:formatCode>0%</c:formatCode>
                <c:ptCount val="2"/>
                <c:pt idx="0">
                  <c:v>0.12070159243018697</c:v>
                </c:pt>
                <c:pt idx="1">
                  <c:v>0.87929840756981303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C3-45FA-A2BE-48D3E604D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FFCD29"/>
                </a:gs>
                <a:gs pos="63000">
                  <a:srgbClr val="EC612C"/>
                </a:gs>
                <a:gs pos="70000">
                  <a:srgbClr val="EC612C"/>
                </a:gs>
                <a:gs pos="100000">
                  <a:srgbClr val="FFCD29"/>
                </a:gs>
              </a:gsLst>
              <a:lin ang="5400000" scaled="1"/>
            </a:gradFill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A5-4B9F-B69A-AAC3DD85E9EE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4863D4"/>
                  </a:gs>
                  <a:gs pos="35000">
                    <a:srgbClr val="7030A0"/>
                  </a:gs>
                  <a:gs pos="79000">
                    <a:srgbClr val="7030A0"/>
                  </a:gs>
                  <a:gs pos="100000">
                    <a:srgbClr val="4863D4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A5-4B9F-B69A-AAC3DD85E9EE}"/>
              </c:ext>
            </c:extLst>
          </c:dPt>
          <c:val>
            <c:numRef>
              <c:f>Processing!$S$2:$T$2</c:f>
              <c:numCache>
                <c:formatCode>0%</c:formatCode>
                <c:ptCount val="2"/>
                <c:pt idx="0">
                  <c:v>0.532113471693479</c:v>
                </c:pt>
                <c:pt idx="1">
                  <c:v>0.46788652830652094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6A5-4B9F-B69A-AAC3DD85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5-4DBD-87CB-8E3CA8941E3B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CD29"/>
                  </a:gs>
                  <a:gs pos="63000">
                    <a:srgbClr val="EC612C"/>
                  </a:gs>
                  <a:gs pos="70000">
                    <a:srgbClr val="EC612C"/>
                  </a:gs>
                  <a:gs pos="100000">
                    <a:srgbClr val="FFCD29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5-4DBD-87CB-8E3CA8941E3B}"/>
              </c:ext>
            </c:extLst>
          </c:dPt>
          <c:val>
            <c:numRef>
              <c:f>Processing!$S$3:$T$3</c:f>
              <c:numCache>
                <c:formatCode>0%</c:formatCode>
                <c:ptCount val="2"/>
                <c:pt idx="0">
                  <c:v>0.28000000000000003</c:v>
                </c:pt>
                <c:pt idx="1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E5-4DBD-87CB-8E3CA894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spPr>
            <a:gradFill>
              <a:gsLst>
                <a:gs pos="0">
                  <a:srgbClr val="FFCD29"/>
                </a:gs>
                <a:gs pos="63000">
                  <a:srgbClr val="EC612C"/>
                </a:gs>
                <a:gs pos="70000">
                  <a:srgbClr val="EC612C"/>
                </a:gs>
                <a:gs pos="100000">
                  <a:srgbClr val="FFCD29"/>
                </a:gs>
              </a:gsLst>
              <a:lin ang="5400000" scaled="1"/>
            </a:gradFill>
            <a:ln>
              <a:noFill/>
            </a:ln>
          </c:spPr>
          <c:dPt>
            <c:idx val="0"/>
            <c:bubble3D val="0"/>
            <c:spPr>
              <a:solidFill>
                <a:srgbClr val="353C3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D9-4557-8200-C68AB74B46AA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0066"/>
                  </a:gs>
                  <a:gs pos="63000">
                    <a:srgbClr val="A460AB"/>
                  </a:gs>
                  <a:gs pos="70000">
                    <a:srgbClr val="A460AB"/>
                  </a:gs>
                  <a:gs pos="100000">
                    <a:srgbClr val="FF0066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D9-4557-8200-C68AB74B46AA}"/>
              </c:ext>
            </c:extLst>
          </c:dPt>
          <c:val>
            <c:numRef>
              <c:f>Processing!$S$4:$T$4</c:f>
              <c:numCache>
                <c:formatCode>0%</c:formatCode>
                <c:ptCount val="2"/>
                <c:pt idx="0">
                  <c:v>6.9999999999999951E-2</c:v>
                </c:pt>
                <c:pt idx="1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D9-4557-8200-C68AB74B4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99-4E40-B0A1-8C124A0A3797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99-4E40-B0A1-8C124A0A3797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99-4E40-B0A1-8C124A0A3797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99-4E40-B0A1-8C124A0A3797}"/>
              </c:ext>
            </c:extLst>
          </c:dPt>
          <c:cat>
            <c:strRef>
              <c:f>Processing!$A$11:$A$14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Processing!$B$11:$B$14</c:f>
              <c:numCache>
                <c:formatCode>0%</c:formatCode>
                <c:ptCount val="4"/>
                <c:pt idx="0">
                  <c:v>0.15</c:v>
                </c:pt>
                <c:pt idx="1">
                  <c:v>0.52</c:v>
                </c:pt>
                <c:pt idx="2">
                  <c:v>0.13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99-4E40-B0A1-8C124A0A3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-2096764624"/>
        <c:axId val="-2096776048"/>
      </c:barChart>
      <c:catAx>
        <c:axId val="-209676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76048"/>
        <c:crosses val="autoZero"/>
        <c:auto val="1"/>
        <c:lblAlgn val="ctr"/>
        <c:lblOffset val="100"/>
        <c:noMultiLvlLbl val="0"/>
      </c:catAx>
      <c:valAx>
        <c:axId val="-209677604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6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B331B4"/>
                  </a:gs>
                  <a:gs pos="100000">
                    <a:srgbClr val="FF0066"/>
                  </a:gs>
                </a:gsLst>
                <a:lin ang="108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99A-4DB5-AD9C-A62A638C7FFF}"/>
              </c:ext>
            </c:extLst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7935B0"/>
                  </a:gs>
                  <a:gs pos="100000">
                    <a:srgbClr val="4859CE"/>
                  </a:gs>
                </a:gsLst>
                <a:lin ang="108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99A-4DB5-AD9C-A62A638C7FFF}"/>
              </c:ext>
            </c:extLst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FFCD29"/>
                  </a:gs>
                  <a:gs pos="100000">
                    <a:srgbClr val="EC612C"/>
                  </a:gs>
                </a:gsLst>
                <a:lin ang="108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99A-4DB5-AD9C-A62A638C7FFF}"/>
              </c:ext>
            </c:extLst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E2EB6F"/>
                  </a:gs>
                  <a:gs pos="100000">
                    <a:srgbClr val="47B378"/>
                  </a:gs>
                </a:gsLst>
                <a:lin ang="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99A-4DB5-AD9C-A62A638C7FFF}"/>
              </c:ext>
            </c:extLst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66FFFF"/>
                  </a:gs>
                  <a:gs pos="65000">
                    <a:srgbClr val="3F70E3"/>
                  </a:gs>
                </a:gsLst>
                <a:lin ang="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99A-4DB5-AD9C-A62A638C7FFF}"/>
              </c:ext>
            </c:extLst>
          </c:dPt>
          <c:cat>
            <c:strRef>
              <c:f>Processing!$A$17:$A$21</c:f>
              <c:strCache>
                <c:ptCount val="5"/>
                <c:pt idx="0">
                  <c:v>LTV</c:v>
                </c:pt>
                <c:pt idx="1">
                  <c:v>CAC</c:v>
                </c:pt>
                <c:pt idx="2">
                  <c:v>CRR</c:v>
                </c:pt>
                <c:pt idx="3">
                  <c:v>CAGR</c:v>
                </c:pt>
                <c:pt idx="4">
                  <c:v>ER</c:v>
                </c:pt>
              </c:strCache>
            </c:strRef>
          </c:cat>
          <c:val>
            <c:numRef>
              <c:f>Processing!$B$17:$B$21</c:f>
              <c:numCache>
                <c:formatCode>General</c:formatCode>
                <c:ptCount val="5"/>
                <c:pt idx="0">
                  <c:v>79</c:v>
                </c:pt>
                <c:pt idx="1">
                  <c:v>65</c:v>
                </c:pt>
                <c:pt idx="2">
                  <c:v>43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9A-4DB5-AD9C-A62A638C7F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99A-4DB5-AD9C-A62A638C7FFF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99A-4DB5-AD9C-A62A638C7FFF}"/>
              </c:ext>
            </c:extLst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999A-4DB5-AD9C-A62A638C7FFF}"/>
              </c:ext>
            </c:extLst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99A-4DB5-AD9C-A62A638C7FFF}"/>
              </c:ext>
            </c:extLst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99A-4DB5-AD9C-A62A638C7FFF}"/>
              </c:ext>
            </c:extLst>
          </c:dPt>
          <c:cat>
            <c:strRef>
              <c:f>Processing!$A$17:$A$21</c:f>
              <c:strCache>
                <c:ptCount val="5"/>
                <c:pt idx="0">
                  <c:v>LTV</c:v>
                </c:pt>
                <c:pt idx="1">
                  <c:v>CAC</c:v>
                </c:pt>
                <c:pt idx="2">
                  <c:v>CRR</c:v>
                </c:pt>
                <c:pt idx="3">
                  <c:v>CAGR</c:v>
                </c:pt>
                <c:pt idx="4">
                  <c:v>ER</c:v>
                </c:pt>
              </c:strCache>
            </c:strRef>
          </c:cat>
          <c:val>
            <c:numRef>
              <c:f>Processing!$C$17:$C$21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99A-4DB5-AD9C-A62A638C7FFF}"/>
            </c:ext>
          </c:extLst>
        </c:ser>
        <c:ser>
          <c:idx val="2"/>
          <c:order val="2"/>
          <c:spPr>
            <a:solidFill>
              <a:srgbClr val="353C3C"/>
            </a:solidFill>
            <a:ln>
              <a:noFill/>
            </a:ln>
            <a:effectLst/>
          </c:spPr>
          <c:invertIfNegative val="0"/>
          <c:cat>
            <c:strRef>
              <c:f>Processing!$A$17:$A$21</c:f>
              <c:strCache>
                <c:ptCount val="5"/>
                <c:pt idx="0">
                  <c:v>LTV</c:v>
                </c:pt>
                <c:pt idx="1">
                  <c:v>CAC</c:v>
                </c:pt>
                <c:pt idx="2">
                  <c:v>CRR</c:v>
                </c:pt>
                <c:pt idx="3">
                  <c:v>CAGR</c:v>
                </c:pt>
                <c:pt idx="4">
                  <c:v>ER</c:v>
                </c:pt>
              </c:strCache>
            </c:strRef>
          </c:cat>
          <c:val>
            <c:numRef>
              <c:f>Processing!$D$17:$D$21</c:f>
              <c:numCache>
                <c:formatCode>General</c:formatCode>
                <c:ptCount val="5"/>
                <c:pt idx="0">
                  <c:v>25</c:v>
                </c:pt>
                <c:pt idx="1">
                  <c:v>39</c:v>
                </c:pt>
                <c:pt idx="2">
                  <c:v>61</c:v>
                </c:pt>
                <c:pt idx="3">
                  <c:v>64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99A-4DB5-AD9C-A62A638C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96761904"/>
        <c:axId val="-2096761360"/>
      </c:barChart>
      <c:catAx>
        <c:axId val="-20967619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61360"/>
        <c:crosses val="autoZero"/>
        <c:auto val="1"/>
        <c:lblAlgn val="ctr"/>
        <c:lblOffset val="100"/>
        <c:noMultiLvlLbl val="0"/>
      </c:catAx>
      <c:valAx>
        <c:axId val="-20967613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-209676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2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596113553467775"/>
          <c:y val="0.1391653730252945"/>
          <c:w val="0.76382287087247924"/>
          <c:h val="0.71504233142439699"/>
        </c:manualLayout>
      </c:layout>
      <c:pie3DChart>
        <c:varyColors val="1"/>
        <c:ser>
          <c:idx val="0"/>
          <c:order val="0"/>
          <c:spPr>
            <a:gradFill flip="none" rotWithShape="1">
              <a:gsLst>
                <a:gs pos="100000">
                  <a:srgbClr val="FFCD29"/>
                </a:gs>
                <a:gs pos="0">
                  <a:srgbClr val="EC612C"/>
                </a:gs>
              </a:gsLst>
              <a:path path="circle">
                <a:fillToRect l="100000" t="100000"/>
              </a:path>
              <a:tileRect r="-100000" b="-100000"/>
            </a:gradFill>
            <a:ln>
              <a:noFill/>
            </a:ln>
            <a:scene3d>
              <a:camera prst="orthographicFront"/>
              <a:lightRig rig="threePt" dir="t"/>
            </a:scene3d>
            <a:sp3d>
              <a:bevelT prst="angle"/>
            </a:sp3d>
          </c:spPr>
          <c:dPt>
            <c:idx val="0"/>
            <c:bubble3D val="0"/>
            <c:spPr>
              <a:gradFill flip="none" rotWithShape="1">
                <a:gsLst>
                  <a:gs pos="100000">
                    <a:srgbClr val="FFFF00"/>
                  </a:gs>
                  <a:gs pos="0">
                    <a:srgbClr val="EC612C"/>
                  </a:gs>
                </a:gsLst>
                <a:lin ang="0" scaled="1"/>
                <a:tileRect/>
              </a:gra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1-6110-4F6F-9A98-DE1E0CB76F50}"/>
              </c:ext>
            </c:extLst>
          </c:dPt>
          <c:dPt>
            <c:idx val="1"/>
            <c:bubble3D val="0"/>
            <c:spPr>
              <a:solidFill>
                <a:srgbClr val="FA12DE"/>
              </a:solidFill>
              <a:ln w="25400">
                <a:noFill/>
              </a:ln>
              <a:effectLst/>
              <a:scene3d>
                <a:camera prst="orthographicFront"/>
                <a:lightRig rig="threePt" dir="t"/>
              </a:scene3d>
              <a:sp3d prstMaterial="translucentPowder">
                <a:bevelT prst="angle"/>
              </a:sp3d>
            </c:spPr>
            <c:extLst>
              <c:ext xmlns:c16="http://schemas.microsoft.com/office/drawing/2014/chart" uri="{C3380CC4-5D6E-409C-BE32-E72D297353CC}">
                <c16:uniqueId val="{00000003-6110-4F6F-9A98-DE1E0CB76F50}"/>
              </c:ext>
            </c:extLst>
          </c:dPt>
          <c:dLbls>
            <c:dLbl>
              <c:idx val="0"/>
              <c:layout>
                <c:manualLayout>
                  <c:x val="0.33115347889387542"/>
                  <c:y val="-3.050111653299812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110-4F6F-9A98-DE1E0CB76F50}"/>
                </c:ext>
              </c:extLst>
            </c:dLbl>
            <c:dLbl>
              <c:idx val="1"/>
              <c:layout>
                <c:manualLayout>
                  <c:x val="-0.31438621413975515"/>
                  <c:y val="-1.1183613534708092E-1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110-4F6F-9A98-DE1E0CB76F50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Processing!$H$11:$I$11</c:f>
              <c:numCache>
                <c:formatCode>0%</c:formatCode>
                <c:ptCount val="2"/>
                <c:pt idx="0">
                  <c:v>0.35</c:v>
                </c:pt>
                <c:pt idx="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10-4F6F-9A98-DE1E0CB7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Processing!$Y$1</c:f>
              <c:strCache>
                <c:ptCount val="1"/>
                <c:pt idx="0">
                  <c:v>plan</c:v>
                </c:pt>
              </c:strCache>
            </c:strRef>
          </c:tx>
          <c:spPr>
            <a:gradFill>
              <a:gsLst>
                <a:gs pos="39000">
                  <a:srgbClr val="572668"/>
                </a:gs>
                <a:gs pos="100000">
                  <a:srgbClr val="FA12DE"/>
                </a:gs>
              </a:gsLst>
              <a:lin ang="5400000" scaled="1"/>
            </a:gradFill>
            <a:ln>
              <a:noFill/>
            </a:ln>
            <a:effectLst/>
          </c:spPr>
          <c:val>
            <c:numRef>
              <c:f>Processing!$Y$2:$Y$89</c:f>
              <c:numCache>
                <c:formatCode>General</c:formatCode>
                <c:ptCount val="88"/>
                <c:pt idx="0">
                  <c:v>90.574198103588472</c:v>
                </c:pt>
                <c:pt idx="1">
                  <c:v>89.416562982212071</c:v>
                </c:pt>
                <c:pt idx="2">
                  <c:v>87.796339168449776</c:v>
                </c:pt>
                <c:pt idx="3">
                  <c:v>85.794123105498372</c:v>
                </c:pt>
                <c:pt idx="4">
                  <c:v>83.485013219973112</c:v>
                </c:pt>
                <c:pt idx="5">
                  <c:v>80.938758912401056</c:v>
                </c:pt>
                <c:pt idx="6">
                  <c:v>78.219909547714479</c:v>
                </c:pt>
                <c:pt idx="7">
                  <c:v>75.387963445744219</c:v>
                </c:pt>
                <c:pt idx="8">
                  <c:v>72.497516871713017</c:v>
                </c:pt>
                <c:pt idx="9">
                  <c:v>69.598413026728906</c:v>
                </c:pt>
                <c:pt idx="10">
                  <c:v>66.735891038278595</c:v>
                </c:pt>
                <c:pt idx="11">
                  <c:v>63.950734950720744</c:v>
                </c:pt>
                <c:pt idx="12">
                  <c:v>61.279422715779432</c:v>
                </c:pt>
                <c:pt idx="13">
                  <c:v>58.754275183037485</c:v>
                </c:pt>
                <c:pt idx="14">
                  <c:v>56.403605090429778</c:v>
                </c:pt>
                <c:pt idx="15">
                  <c:v>54.251866054736695</c:v>
                </c:pt>
                <c:pt idx="16">
                  <c:v>52.319801562077402</c:v>
                </c:pt>
                <c:pt idx="17">
                  <c:v>50.624593958403338</c:v>
                </c:pt>
                <c:pt idx="18">
                  <c:v>49.180013439991392</c:v>
                </c:pt>
                <c:pt idx="19">
                  <c:v>47.996567043937397</c:v>
                </c:pt>
                <c:pt idx="20">
                  <c:v>47.081647638649514</c:v>
                </c:pt>
                <c:pt idx="21">
                  <c:v>45.978396321508498</c:v>
                </c:pt>
                <c:pt idx="22">
                  <c:v>46.154444856879536</c:v>
                </c:pt>
                <c:pt idx="23">
                  <c:v>46.594486862009127</c:v>
                </c:pt>
                <c:pt idx="24">
                  <c:v>47.290358993539847</c:v>
                </c:pt>
                <c:pt idx="25">
                  <c:v>48.23182667287972</c:v>
                </c:pt>
                <c:pt idx="26">
                  <c:v>49.406733076696312</c:v>
                </c:pt>
                <c:pt idx="27">
                  <c:v>50.801148127409498</c:v>
                </c:pt>
                <c:pt idx="28">
                  <c:v>52.399517483685116</c:v>
                </c:pt>
                <c:pt idx="29">
                  <c:v>54.184811530928513</c:v>
                </c:pt>
                <c:pt idx="30">
                  <c:v>56.138674371777313</c:v>
                </c:pt>
                <c:pt idx="31">
                  <c:v>58.241572816595188</c:v>
                </c:pt>
                <c:pt idx="32">
                  <c:v>60.472945373965572</c:v>
                </c:pt>
                <c:pt idx="33">
                  <c:v>62.811351241183985</c:v>
                </c:pt>
                <c:pt idx="34">
                  <c:v>65.234619294752605</c:v>
                </c:pt>
                <c:pt idx="35">
                  <c:v>67.719997080872744</c:v>
                </c:pt>
                <c:pt idx="36">
                  <c:v>70.24429980593851</c:v>
                </c:pt>
                <c:pt idx="37">
                  <c:v>72.784059327030391</c:v>
                </c:pt>
                <c:pt idx="38">
                  <c:v>75.315673142408372</c:v>
                </c:pt>
                <c:pt idx="39">
                  <c:v>77.815553382005163</c:v>
                </c:pt>
                <c:pt idx="40">
                  <c:v>80.260275797919789</c:v>
                </c:pt>
                <c:pt idx="41">
                  <c:v>82.626728754911255</c:v>
                </c:pt>
                <c:pt idx="42">
                  <c:v>84.892262220890757</c:v>
                </c:pt>
                <c:pt idx="43">
                  <c:v>87.03483675741667</c:v>
                </c:pt>
                <c:pt idx="44">
                  <c:v>89.033172510186802</c:v>
                </c:pt>
                <c:pt idx="45">
                  <c:v>90.866898199531903</c:v>
                </c:pt>
                <c:pt idx="46">
                  <c:v>92.516700110909184</c:v>
                </c:pt>
                <c:pt idx="47">
                  <c:v>93.964471085396383</c:v>
                </c:pt>
                <c:pt idx="48">
                  <c:v>95.193459510182336</c:v>
                </c:pt>
                <c:pt idx="49">
                  <c:v>96.188418309065426</c:v>
                </c:pt>
                <c:pt idx="50">
                  <c:v>96.935753932941424</c:v>
                </c:pt>
                <c:pt idx="51">
                  <c:v>97.423675350300968</c:v>
                </c:pt>
                <c:pt idx="52">
                  <c:v>97.642343037719456</c:v>
                </c:pt>
                <c:pt idx="53">
                  <c:v>97.584017970354466</c:v>
                </c:pt>
                <c:pt idx="54">
                  <c:v>97.243210612436215</c:v>
                </c:pt>
                <c:pt idx="55">
                  <c:v>96.616829907759808</c:v>
                </c:pt>
                <c:pt idx="56">
                  <c:v>95.704332270182846</c:v>
                </c:pt>
                <c:pt idx="57">
                  <c:v>94.50787057411587</c:v>
                </c:pt>
                <c:pt idx="58">
                  <c:v>93.032443145015066</c:v>
                </c:pt>
                <c:pt idx="59">
                  <c:v>91.286042749877822</c:v>
                </c:pt>
                <c:pt idx="60">
                  <c:v>89.279805587735794</c:v>
                </c:pt>
                <c:pt idx="61">
                  <c:v>87.028160280143965</c:v>
                </c:pt>
                <c:pt idx="62">
                  <c:v>84.548976861681908</c:v>
                </c:pt>
                <c:pt idx="63">
                  <c:v>81.863715770440649</c:v>
                </c:pt>
                <c:pt idx="64">
                  <c:v>78.997576838518171</c:v>
                </c:pt>
                <c:pt idx="65">
                  <c:v>75.979648282514077</c:v>
                </c:pt>
                <c:pt idx="66">
                  <c:v>72.843055694020023</c:v>
                </c:pt>
                <c:pt idx="67">
                  <c:v>69.62511103011505</c:v>
                </c:pt>
                <c:pt idx="68">
                  <c:v>66.367461603858871</c:v>
                </c:pt>
                <c:pt idx="69">
                  <c:v>63.116239074787529</c:v>
                </c:pt>
                <c:pt idx="70">
                  <c:v>59.922208439398055</c:v>
                </c:pt>
                <c:pt idx="71">
                  <c:v>56.840917021656722</c:v>
                </c:pt>
                <c:pt idx="72">
                  <c:v>53.932843463473404</c:v>
                </c:pt>
                <c:pt idx="73">
                  <c:v>51.263546715213899</c:v>
                </c:pt>
                <c:pt idx="74">
                  <c:v>48.903815026180482</c:v>
                </c:pt>
                <c:pt idx="75">
                  <c:v>46.929814935109675</c:v>
                </c:pt>
                <c:pt idx="76">
                  <c:v>45.423240260666844</c:v>
                </c:pt>
                <c:pt idx="77">
                  <c:v>44.47146109193536</c:v>
                </c:pt>
                <c:pt idx="78">
                  <c:v>44.167672778916682</c:v>
                </c:pt>
                <c:pt idx="79">
                  <c:v>44.611044923015399</c:v>
                </c:pt>
                <c:pt idx="80">
                  <c:v>45.906870367538374</c:v>
                </c:pt>
                <c:pt idx="81">
                  <c:v>48.166714188192095</c:v>
                </c:pt>
                <c:pt idx="82">
                  <c:v>51.508562683558424</c:v>
                </c:pt>
                <c:pt idx="83">
                  <c:v>56.056972365612609</c:v>
                </c:pt>
                <c:pt idx="84">
                  <c:v>61.943218950194911</c:v>
                </c:pt>
                <c:pt idx="85">
                  <c:v>69.305446347522306</c:v>
                </c:pt>
                <c:pt idx="86">
                  <c:v>78.28881565266056</c:v>
                </c:pt>
                <c:pt idx="87">
                  <c:v>89.045654136040426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B-4DBC-B73D-BA2DC374CD67}"/>
            </c:ext>
          </c:extLst>
        </c:ser>
        <c:ser>
          <c:idx val="1"/>
          <c:order val="1"/>
          <c:tx>
            <c:strRef>
              <c:f>Processing!$AE$1</c:f>
              <c:strCache>
                <c:ptCount val="1"/>
                <c:pt idx="0">
                  <c:v>fact</c:v>
                </c:pt>
              </c:strCache>
            </c:strRef>
          </c:tx>
          <c:spPr>
            <a:gradFill>
              <a:gsLst>
                <a:gs pos="0">
                  <a:srgbClr val="FFCD29">
                    <a:alpha val="30000"/>
                  </a:srgbClr>
                </a:gs>
                <a:gs pos="100000">
                  <a:srgbClr val="FFCD29">
                    <a:alpha val="0"/>
                  </a:srgbClr>
                </a:gs>
              </a:gsLst>
              <a:lin ang="5400000" scaled="1"/>
            </a:gradFill>
            <a:ln>
              <a:noFill/>
            </a:ln>
            <a:effectLst/>
          </c:spPr>
          <c:val>
            <c:numRef>
              <c:f>Processing!$AE$2:$AE$89</c:f>
              <c:numCache>
                <c:formatCode>General</c:formatCode>
                <c:ptCount val="88"/>
                <c:pt idx="0">
                  <c:v>6.9303698945192735</c:v>
                </c:pt>
                <c:pt idx="1">
                  <c:v>15.586795359390404</c:v>
                </c:pt>
                <c:pt idx="2">
                  <c:v>22.973877211775307</c:v>
                </c:pt>
                <c:pt idx="3">
                  <c:v>29.197362598932656</c:v>
                </c:pt>
                <c:pt idx="4">
                  <c:v>34.358064664468607</c:v>
                </c:pt>
                <c:pt idx="5">
                  <c:v>38.5519658940757</c:v>
                </c:pt>
                <c:pt idx="6">
                  <c:v>41.870321461271764</c:v>
                </c:pt>
                <c:pt idx="7">
                  <c:v>44.399762573138936</c:v>
                </c:pt>
                <c:pt idx="8">
                  <c:v>46.222399816062499</c:v>
                </c:pt>
                <c:pt idx="9">
                  <c:v>47.415926501469841</c:v>
                </c:pt>
                <c:pt idx="10">
                  <c:v>48.053722011569462</c:v>
                </c:pt>
                <c:pt idx="11">
                  <c:v>48.20495514508977</c:v>
                </c:pt>
                <c:pt idx="12">
                  <c:v>47.934687463018093</c:v>
                </c:pt>
                <c:pt idx="13">
                  <c:v>47.303976634339676</c:v>
                </c:pt>
                <c:pt idx="14">
                  <c:v>46.369979781776436</c:v>
                </c:pt>
                <c:pt idx="15">
                  <c:v>45.186056827526087</c:v>
                </c:pt>
                <c:pt idx="16">
                  <c:v>43.801873839000905</c:v>
                </c:pt>
                <c:pt idx="17">
                  <c:v>42.263506374566816</c:v>
                </c:pt>
                <c:pt idx="18">
                  <c:v>40.613542829282153</c:v>
                </c:pt>
                <c:pt idx="19">
                  <c:v>38.891187780636727</c:v>
                </c:pt>
                <c:pt idx="20">
                  <c:v>37.132365334290824</c:v>
                </c:pt>
                <c:pt idx="21">
                  <c:v>31.949297848724598</c:v>
                </c:pt>
                <c:pt idx="22">
                  <c:v>30.341854532448167</c:v>
                </c:pt>
                <c:pt idx="23">
                  <c:v>28.831974370190323</c:v>
                </c:pt>
                <c:pt idx="24">
                  <c:v>27.438068897150913</c:v>
                </c:pt>
                <c:pt idx="25">
                  <c:v>26.175992596872561</c:v>
                </c:pt>
                <c:pt idx="26">
                  <c:v>25.059146246980049</c:v>
                </c:pt>
                <c:pt idx="27">
                  <c:v>24.098580264919008</c:v>
                </c:pt>
                <c:pt idx="28">
                  <c:v>23.303098053694214</c:v>
                </c:pt>
                <c:pt idx="29">
                  <c:v>22.679359347609704</c:v>
                </c:pt>
                <c:pt idx="30">
                  <c:v>22.231983558006448</c:v>
                </c:pt>
                <c:pt idx="31">
                  <c:v>21.963653119002061</c:v>
                </c:pt>
                <c:pt idx="32">
                  <c:v>21.875216833229842</c:v>
                </c:pt>
                <c:pt idx="33">
                  <c:v>21.96579321757747</c:v>
                </c:pt>
                <c:pt idx="34">
                  <c:v>22.232873848925294</c:v>
                </c:pt>
                <c:pt idx="35">
                  <c:v>22.672426709886452</c:v>
                </c:pt>
                <c:pt idx="36">
                  <c:v>23.278999534545108</c:v>
                </c:pt>
                <c:pt idx="37">
                  <c:v>24.045823154195318</c:v>
                </c:pt>
                <c:pt idx="38">
                  <c:v>24.964914843080464</c:v>
                </c:pt>
                <c:pt idx="39">
                  <c:v>26.027181664131376</c:v>
                </c:pt>
                <c:pt idx="40">
                  <c:v>27.22252381470588</c:v>
                </c:pt>
                <c:pt idx="41">
                  <c:v>28.539937972328232</c:v>
                </c:pt>
                <c:pt idx="42">
                  <c:v>29.967620640426333</c:v>
                </c:pt>
                <c:pt idx="43">
                  <c:v>31.493071494072751</c:v>
                </c:pt>
                <c:pt idx="44">
                  <c:v>33.103196725722455</c:v>
                </c:pt>
                <c:pt idx="45">
                  <c:v>34.784412390950706</c:v>
                </c:pt>
                <c:pt idx="46">
                  <c:v>36.522747754194825</c:v>
                </c:pt>
                <c:pt idx="47">
                  <c:v>38.30394863449078</c:v>
                </c:pt>
                <c:pt idx="48">
                  <c:v>40.11358075121359</c:v>
                </c:pt>
                <c:pt idx="49">
                  <c:v>41.937133069814308</c:v>
                </c:pt>
                <c:pt idx="50">
                  <c:v>43.760121147560653</c:v>
                </c:pt>
                <c:pt idx="51">
                  <c:v>45.568190479276154</c:v>
                </c:pt>
                <c:pt idx="52">
                  <c:v>47.347219843076914</c:v>
                </c:pt>
                <c:pt idx="53">
                  <c:v>49.083424646113485</c:v>
                </c:pt>
                <c:pt idx="54">
                  <c:v>50.763460270307178</c:v>
                </c:pt>
                <c:pt idx="55">
                  <c:v>52.374525418091821</c:v>
                </c:pt>
                <c:pt idx="56">
                  <c:v>53.904465458149843</c:v>
                </c:pt>
                <c:pt idx="57">
                  <c:v>55.341875771150512</c:v>
                </c:pt>
                <c:pt idx="58">
                  <c:v>56.676205095495106</c:v>
                </c:pt>
                <c:pt idx="59">
                  <c:v>57.89785887304788</c:v>
                </c:pt>
                <c:pt idx="60">
                  <c:v>58.998302594879874</c:v>
                </c:pt>
                <c:pt idx="61">
                  <c:v>59.970165147006128</c:v>
                </c:pt>
                <c:pt idx="62">
                  <c:v>60.807342156125856</c:v>
                </c:pt>
                <c:pt idx="63">
                  <c:v>61.505099335359773</c:v>
                </c:pt>
                <c:pt idx="64">
                  <c:v>62.060175829988793</c:v>
                </c:pt>
                <c:pt idx="65">
                  <c:v>62.470887563197834</c:v>
                </c:pt>
                <c:pt idx="66">
                  <c:v>62.737230581806671</c:v>
                </c:pt>
                <c:pt idx="67">
                  <c:v>62.860984402015561</c:v>
                </c:pt>
                <c:pt idx="68">
                  <c:v>62.845815355140303</c:v>
                </c:pt>
                <c:pt idx="69">
                  <c:v>62.697379933352863</c:v>
                </c:pt>
                <c:pt idx="70">
                  <c:v>62.423428135421887</c:v>
                </c:pt>
                <c:pt idx="71">
                  <c:v>62.033906812445593</c:v>
                </c:pt>
                <c:pt idx="72">
                  <c:v>61.541063013600365</c:v>
                </c:pt>
                <c:pt idx="73">
                  <c:v>60.959547331870908</c:v>
                </c:pt>
                <c:pt idx="74">
                  <c:v>60.306517249791682</c:v>
                </c:pt>
                <c:pt idx="75">
                  <c:v>59.60174048518752</c:v>
                </c:pt>
                <c:pt idx="76">
                  <c:v>58.867698336913691</c:v>
                </c:pt>
                <c:pt idx="77">
                  <c:v>58.129689030589248</c:v>
                </c:pt>
                <c:pt idx="78">
                  <c:v>57.415931064345614</c:v>
                </c:pt>
                <c:pt idx="79">
                  <c:v>56.757666554549019</c:v>
                </c:pt>
                <c:pt idx="80">
                  <c:v>56.189264581561474</c:v>
                </c:pt>
                <c:pt idx="81">
                  <c:v>55.748324535459119</c:v>
                </c:pt>
                <c:pt idx="82">
                  <c:v>55.4757794617841</c:v>
                </c:pt>
                <c:pt idx="83">
                  <c:v>55.415999407279742</c:v>
                </c:pt>
                <c:pt idx="84">
                  <c:v>55.616894765628217</c:v>
                </c:pt>
                <c:pt idx="85">
                  <c:v>56.130019623191174</c:v>
                </c:pt>
                <c:pt idx="86">
                  <c:v>57.010675104746156</c:v>
                </c:pt>
                <c:pt idx="87">
                  <c:v>58.318012719227681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BB-4DBC-B73D-BA2DC374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60272"/>
        <c:axId val="-2096779312"/>
      </c:areaChart>
      <c:lineChart>
        <c:grouping val="standard"/>
        <c:varyColors val="0"/>
        <c:ser>
          <c:idx val="2"/>
          <c:order val="2"/>
          <c:spPr>
            <a:ln w="19050" cap="rnd">
              <a:solidFill>
                <a:srgbClr val="7030A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Processing!$Y$2:$Y$89</c:f>
              <c:numCache>
                <c:formatCode>General</c:formatCode>
                <c:ptCount val="88"/>
                <c:pt idx="0">
                  <c:v>90.574198103588472</c:v>
                </c:pt>
                <c:pt idx="1">
                  <c:v>89.416562982212071</c:v>
                </c:pt>
                <c:pt idx="2">
                  <c:v>87.796339168449776</c:v>
                </c:pt>
                <c:pt idx="3">
                  <c:v>85.794123105498372</c:v>
                </c:pt>
                <c:pt idx="4">
                  <c:v>83.485013219973112</c:v>
                </c:pt>
                <c:pt idx="5">
                  <c:v>80.938758912401056</c:v>
                </c:pt>
                <c:pt idx="6">
                  <c:v>78.219909547714479</c:v>
                </c:pt>
                <c:pt idx="7">
                  <c:v>75.387963445744219</c:v>
                </c:pt>
                <c:pt idx="8">
                  <c:v>72.497516871713017</c:v>
                </c:pt>
                <c:pt idx="9">
                  <c:v>69.598413026728906</c:v>
                </c:pt>
                <c:pt idx="10">
                  <c:v>66.735891038278595</c:v>
                </c:pt>
                <c:pt idx="11">
                  <c:v>63.950734950720744</c:v>
                </c:pt>
                <c:pt idx="12">
                  <c:v>61.279422715779432</c:v>
                </c:pt>
                <c:pt idx="13">
                  <c:v>58.754275183037485</c:v>
                </c:pt>
                <c:pt idx="14">
                  <c:v>56.403605090429778</c:v>
                </c:pt>
                <c:pt idx="15">
                  <c:v>54.251866054736695</c:v>
                </c:pt>
                <c:pt idx="16">
                  <c:v>52.319801562077402</c:v>
                </c:pt>
                <c:pt idx="17">
                  <c:v>50.624593958403338</c:v>
                </c:pt>
                <c:pt idx="18">
                  <c:v>49.180013439991392</c:v>
                </c:pt>
                <c:pt idx="19">
                  <c:v>47.996567043937397</c:v>
                </c:pt>
                <c:pt idx="20">
                  <c:v>47.081647638649514</c:v>
                </c:pt>
                <c:pt idx="21">
                  <c:v>45.978396321508498</c:v>
                </c:pt>
                <c:pt idx="22">
                  <c:v>46.154444856879536</c:v>
                </c:pt>
                <c:pt idx="23">
                  <c:v>46.594486862009127</c:v>
                </c:pt>
                <c:pt idx="24">
                  <c:v>47.290358993539847</c:v>
                </c:pt>
                <c:pt idx="25">
                  <c:v>48.23182667287972</c:v>
                </c:pt>
                <c:pt idx="26">
                  <c:v>49.406733076696312</c:v>
                </c:pt>
                <c:pt idx="27">
                  <c:v>50.801148127409498</c:v>
                </c:pt>
                <c:pt idx="28">
                  <c:v>52.399517483685116</c:v>
                </c:pt>
                <c:pt idx="29">
                  <c:v>54.184811530928513</c:v>
                </c:pt>
                <c:pt idx="30">
                  <c:v>56.138674371777313</c:v>
                </c:pt>
                <c:pt idx="31">
                  <c:v>58.241572816595188</c:v>
                </c:pt>
                <c:pt idx="32">
                  <c:v>60.472945373965572</c:v>
                </c:pt>
                <c:pt idx="33">
                  <c:v>62.811351241183985</c:v>
                </c:pt>
                <c:pt idx="34">
                  <c:v>65.234619294752605</c:v>
                </c:pt>
                <c:pt idx="35">
                  <c:v>67.719997080872744</c:v>
                </c:pt>
                <c:pt idx="36">
                  <c:v>70.24429980593851</c:v>
                </c:pt>
                <c:pt idx="37">
                  <c:v>72.784059327030391</c:v>
                </c:pt>
                <c:pt idx="38">
                  <c:v>75.315673142408372</c:v>
                </c:pt>
                <c:pt idx="39">
                  <c:v>77.815553382005163</c:v>
                </c:pt>
                <c:pt idx="40">
                  <c:v>80.260275797919789</c:v>
                </c:pt>
                <c:pt idx="41">
                  <c:v>82.626728754911255</c:v>
                </c:pt>
                <c:pt idx="42">
                  <c:v>84.892262220890757</c:v>
                </c:pt>
                <c:pt idx="43">
                  <c:v>87.03483675741667</c:v>
                </c:pt>
                <c:pt idx="44">
                  <c:v>89.033172510186802</c:v>
                </c:pt>
                <c:pt idx="45">
                  <c:v>90.866898199531903</c:v>
                </c:pt>
                <c:pt idx="46">
                  <c:v>92.516700110909184</c:v>
                </c:pt>
                <c:pt idx="47">
                  <c:v>93.964471085396383</c:v>
                </c:pt>
                <c:pt idx="48">
                  <c:v>95.193459510182336</c:v>
                </c:pt>
                <c:pt idx="49">
                  <c:v>96.188418309065426</c:v>
                </c:pt>
                <c:pt idx="50">
                  <c:v>96.935753932941424</c:v>
                </c:pt>
                <c:pt idx="51">
                  <c:v>97.423675350300968</c:v>
                </c:pt>
                <c:pt idx="52">
                  <c:v>97.642343037719456</c:v>
                </c:pt>
                <c:pt idx="53">
                  <c:v>97.584017970354466</c:v>
                </c:pt>
                <c:pt idx="54">
                  <c:v>97.243210612436215</c:v>
                </c:pt>
                <c:pt idx="55">
                  <c:v>96.616829907759808</c:v>
                </c:pt>
                <c:pt idx="56">
                  <c:v>95.704332270182846</c:v>
                </c:pt>
                <c:pt idx="57">
                  <c:v>94.50787057411587</c:v>
                </c:pt>
                <c:pt idx="58">
                  <c:v>93.032443145015066</c:v>
                </c:pt>
                <c:pt idx="59">
                  <c:v>91.286042749877822</c:v>
                </c:pt>
                <c:pt idx="60">
                  <c:v>89.279805587735794</c:v>
                </c:pt>
                <c:pt idx="61">
                  <c:v>87.028160280143965</c:v>
                </c:pt>
                <c:pt idx="62">
                  <c:v>84.548976861681908</c:v>
                </c:pt>
                <c:pt idx="63">
                  <c:v>81.863715770440649</c:v>
                </c:pt>
                <c:pt idx="64">
                  <c:v>78.997576838518171</c:v>
                </c:pt>
                <c:pt idx="65">
                  <c:v>75.979648282514077</c:v>
                </c:pt>
                <c:pt idx="66">
                  <c:v>72.843055694020023</c:v>
                </c:pt>
                <c:pt idx="67">
                  <c:v>69.62511103011505</c:v>
                </c:pt>
                <c:pt idx="68">
                  <c:v>66.367461603858871</c:v>
                </c:pt>
                <c:pt idx="69">
                  <c:v>63.116239074787529</c:v>
                </c:pt>
                <c:pt idx="70">
                  <c:v>59.922208439398055</c:v>
                </c:pt>
                <c:pt idx="71">
                  <c:v>56.840917021656722</c:v>
                </c:pt>
                <c:pt idx="72">
                  <c:v>53.932843463473404</c:v>
                </c:pt>
                <c:pt idx="73">
                  <c:v>51.263546715213899</c:v>
                </c:pt>
                <c:pt idx="74">
                  <c:v>48.903815026180482</c:v>
                </c:pt>
                <c:pt idx="75">
                  <c:v>46.929814935109675</c:v>
                </c:pt>
                <c:pt idx="76">
                  <c:v>45.423240260666844</c:v>
                </c:pt>
                <c:pt idx="77">
                  <c:v>44.47146109193536</c:v>
                </c:pt>
                <c:pt idx="78">
                  <c:v>44.167672778916682</c:v>
                </c:pt>
                <c:pt idx="79">
                  <c:v>44.611044923015399</c:v>
                </c:pt>
                <c:pt idx="80">
                  <c:v>45.906870367538374</c:v>
                </c:pt>
                <c:pt idx="81">
                  <c:v>48.166714188192095</c:v>
                </c:pt>
                <c:pt idx="82">
                  <c:v>51.508562683558424</c:v>
                </c:pt>
                <c:pt idx="83">
                  <c:v>56.056972365612609</c:v>
                </c:pt>
                <c:pt idx="84">
                  <c:v>61.943218950194911</c:v>
                </c:pt>
                <c:pt idx="85">
                  <c:v>69.305446347522306</c:v>
                </c:pt>
                <c:pt idx="86">
                  <c:v>78.28881565266056</c:v>
                </c:pt>
                <c:pt idx="87">
                  <c:v>89.045654136040426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9BB-4DBC-B73D-BA2DC374CD67}"/>
            </c:ext>
          </c:extLst>
        </c:ser>
        <c:ser>
          <c:idx val="3"/>
          <c:order val="3"/>
          <c:spPr>
            <a:ln w="19050" cap="rnd">
              <a:solidFill>
                <a:srgbClr val="FFFF00"/>
              </a:soli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val>
            <c:numRef>
              <c:f>Processing!$AE$2:$AE$89</c:f>
              <c:numCache>
                <c:formatCode>General</c:formatCode>
                <c:ptCount val="88"/>
                <c:pt idx="0">
                  <c:v>6.9303698945192735</c:v>
                </c:pt>
                <c:pt idx="1">
                  <c:v>15.586795359390404</c:v>
                </c:pt>
                <c:pt idx="2">
                  <c:v>22.973877211775307</c:v>
                </c:pt>
                <c:pt idx="3">
                  <c:v>29.197362598932656</c:v>
                </c:pt>
                <c:pt idx="4">
                  <c:v>34.358064664468607</c:v>
                </c:pt>
                <c:pt idx="5">
                  <c:v>38.5519658940757</c:v>
                </c:pt>
                <c:pt idx="6">
                  <c:v>41.870321461271764</c:v>
                </c:pt>
                <c:pt idx="7">
                  <c:v>44.399762573138936</c:v>
                </c:pt>
                <c:pt idx="8">
                  <c:v>46.222399816062499</c:v>
                </c:pt>
                <c:pt idx="9">
                  <c:v>47.415926501469841</c:v>
                </c:pt>
                <c:pt idx="10">
                  <c:v>48.053722011569462</c:v>
                </c:pt>
                <c:pt idx="11">
                  <c:v>48.20495514508977</c:v>
                </c:pt>
                <c:pt idx="12">
                  <c:v>47.934687463018093</c:v>
                </c:pt>
                <c:pt idx="13">
                  <c:v>47.303976634339676</c:v>
                </c:pt>
                <c:pt idx="14">
                  <c:v>46.369979781776436</c:v>
                </c:pt>
                <c:pt idx="15">
                  <c:v>45.186056827526087</c:v>
                </c:pt>
                <c:pt idx="16">
                  <c:v>43.801873839000905</c:v>
                </c:pt>
                <c:pt idx="17">
                  <c:v>42.263506374566816</c:v>
                </c:pt>
                <c:pt idx="18">
                  <c:v>40.613542829282153</c:v>
                </c:pt>
                <c:pt idx="19">
                  <c:v>38.891187780636727</c:v>
                </c:pt>
                <c:pt idx="20">
                  <c:v>37.132365334290824</c:v>
                </c:pt>
                <c:pt idx="21">
                  <c:v>31.949297848724598</c:v>
                </c:pt>
                <c:pt idx="22">
                  <c:v>30.341854532448167</c:v>
                </c:pt>
                <c:pt idx="23">
                  <c:v>28.831974370190323</c:v>
                </c:pt>
                <c:pt idx="24">
                  <c:v>27.438068897150913</c:v>
                </c:pt>
                <c:pt idx="25">
                  <c:v>26.175992596872561</c:v>
                </c:pt>
                <c:pt idx="26">
                  <c:v>25.059146246980049</c:v>
                </c:pt>
                <c:pt idx="27">
                  <c:v>24.098580264919008</c:v>
                </c:pt>
                <c:pt idx="28">
                  <c:v>23.303098053694214</c:v>
                </c:pt>
                <c:pt idx="29">
                  <c:v>22.679359347609704</c:v>
                </c:pt>
                <c:pt idx="30">
                  <c:v>22.231983558006448</c:v>
                </c:pt>
                <c:pt idx="31">
                  <c:v>21.963653119002061</c:v>
                </c:pt>
                <c:pt idx="32">
                  <c:v>21.875216833229842</c:v>
                </c:pt>
                <c:pt idx="33">
                  <c:v>21.96579321757747</c:v>
                </c:pt>
                <c:pt idx="34">
                  <c:v>22.232873848925294</c:v>
                </c:pt>
                <c:pt idx="35">
                  <c:v>22.672426709886452</c:v>
                </c:pt>
                <c:pt idx="36">
                  <c:v>23.278999534545108</c:v>
                </c:pt>
                <c:pt idx="37">
                  <c:v>24.045823154195318</c:v>
                </c:pt>
                <c:pt idx="38">
                  <c:v>24.964914843080464</c:v>
                </c:pt>
                <c:pt idx="39">
                  <c:v>26.027181664131376</c:v>
                </c:pt>
                <c:pt idx="40">
                  <c:v>27.22252381470588</c:v>
                </c:pt>
                <c:pt idx="41">
                  <c:v>28.539937972328232</c:v>
                </c:pt>
                <c:pt idx="42">
                  <c:v>29.967620640426333</c:v>
                </c:pt>
                <c:pt idx="43">
                  <c:v>31.493071494072751</c:v>
                </c:pt>
                <c:pt idx="44">
                  <c:v>33.103196725722455</c:v>
                </c:pt>
                <c:pt idx="45">
                  <c:v>34.784412390950706</c:v>
                </c:pt>
                <c:pt idx="46">
                  <c:v>36.522747754194825</c:v>
                </c:pt>
                <c:pt idx="47">
                  <c:v>38.30394863449078</c:v>
                </c:pt>
                <c:pt idx="48">
                  <c:v>40.11358075121359</c:v>
                </c:pt>
                <c:pt idx="49">
                  <c:v>41.937133069814308</c:v>
                </c:pt>
                <c:pt idx="50">
                  <c:v>43.760121147560653</c:v>
                </c:pt>
                <c:pt idx="51">
                  <c:v>45.568190479276154</c:v>
                </c:pt>
                <c:pt idx="52">
                  <c:v>47.347219843076914</c:v>
                </c:pt>
                <c:pt idx="53">
                  <c:v>49.083424646113485</c:v>
                </c:pt>
                <c:pt idx="54">
                  <c:v>50.763460270307178</c:v>
                </c:pt>
                <c:pt idx="55">
                  <c:v>52.374525418091821</c:v>
                </c:pt>
                <c:pt idx="56">
                  <c:v>53.904465458149843</c:v>
                </c:pt>
                <c:pt idx="57">
                  <c:v>55.341875771150512</c:v>
                </c:pt>
                <c:pt idx="58">
                  <c:v>56.676205095495106</c:v>
                </c:pt>
                <c:pt idx="59">
                  <c:v>57.89785887304788</c:v>
                </c:pt>
                <c:pt idx="60">
                  <c:v>58.998302594879874</c:v>
                </c:pt>
                <c:pt idx="61">
                  <c:v>59.970165147006128</c:v>
                </c:pt>
                <c:pt idx="62">
                  <c:v>60.807342156125856</c:v>
                </c:pt>
                <c:pt idx="63">
                  <c:v>61.505099335359773</c:v>
                </c:pt>
                <c:pt idx="64">
                  <c:v>62.060175829988793</c:v>
                </c:pt>
                <c:pt idx="65">
                  <c:v>62.470887563197834</c:v>
                </c:pt>
                <c:pt idx="66">
                  <c:v>62.737230581806671</c:v>
                </c:pt>
                <c:pt idx="67">
                  <c:v>62.860984402015561</c:v>
                </c:pt>
                <c:pt idx="68">
                  <c:v>62.845815355140303</c:v>
                </c:pt>
                <c:pt idx="69">
                  <c:v>62.697379933352863</c:v>
                </c:pt>
                <c:pt idx="70">
                  <c:v>62.423428135421887</c:v>
                </c:pt>
                <c:pt idx="71">
                  <c:v>62.033906812445593</c:v>
                </c:pt>
                <c:pt idx="72">
                  <c:v>61.541063013600365</c:v>
                </c:pt>
                <c:pt idx="73">
                  <c:v>60.959547331870908</c:v>
                </c:pt>
                <c:pt idx="74">
                  <c:v>60.306517249791682</c:v>
                </c:pt>
                <c:pt idx="75">
                  <c:v>59.60174048518752</c:v>
                </c:pt>
                <c:pt idx="76">
                  <c:v>58.867698336913691</c:v>
                </c:pt>
                <c:pt idx="77">
                  <c:v>58.129689030589248</c:v>
                </c:pt>
                <c:pt idx="78">
                  <c:v>57.415931064345614</c:v>
                </c:pt>
                <c:pt idx="79">
                  <c:v>56.757666554549019</c:v>
                </c:pt>
                <c:pt idx="80">
                  <c:v>56.189264581561474</c:v>
                </c:pt>
                <c:pt idx="81">
                  <c:v>55.748324535459119</c:v>
                </c:pt>
                <c:pt idx="82">
                  <c:v>55.4757794617841</c:v>
                </c:pt>
                <c:pt idx="83">
                  <c:v>55.415999407279742</c:v>
                </c:pt>
                <c:pt idx="84">
                  <c:v>55.616894765628217</c:v>
                </c:pt>
                <c:pt idx="85">
                  <c:v>56.130019623191174</c:v>
                </c:pt>
                <c:pt idx="86">
                  <c:v>57.010675104746156</c:v>
                </c:pt>
                <c:pt idx="87">
                  <c:v>58.318012719227681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9BB-4DBC-B73D-BA2DC374C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6760272"/>
        <c:axId val="-2096779312"/>
      </c:lineChart>
      <c:catAx>
        <c:axId val="-2096760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1021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79312"/>
        <c:crosses val="autoZero"/>
        <c:auto val="1"/>
        <c:lblAlgn val="ctr"/>
        <c:lblOffset val="100"/>
        <c:noMultiLvlLbl val="0"/>
      </c:catAx>
      <c:valAx>
        <c:axId val="-209677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6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8518518518518517E-2"/>
          <c:w val="0.96775109361329836"/>
          <c:h val="0.93055555555555558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numRef>
              <c:f>Processing!$C$9:$D$9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Processing!$C$9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1-4D0A-B0FC-E6BDD78947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1021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61-4D0A-B0FC-E6BDD78947A9}"/>
              </c:ext>
            </c:extLst>
          </c:dPt>
          <c:cat>
            <c:numRef>
              <c:f>Processing!$C$9:$D$9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Processing!$D$9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61-4D0A-B0FC-E6BDD789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96759184"/>
        <c:axId val="-2096758096"/>
      </c:barChart>
      <c:catAx>
        <c:axId val="-2096759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2096758096"/>
        <c:crosses val="autoZero"/>
        <c:auto val="1"/>
        <c:lblAlgn val="ctr"/>
        <c:lblOffset val="100"/>
        <c:noMultiLvlLbl val="0"/>
      </c:catAx>
      <c:valAx>
        <c:axId val="-2096758096"/>
        <c:scaling>
          <c:orientation val="minMax"/>
          <c:max val="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-209675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8.6984988850915809E-2"/>
          <c:y val="8.3216442263980034E-2"/>
          <c:w val="0.83577297258972028"/>
          <c:h val="0.81913670171145436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795-4F65-BAFC-FED1755B1322}"/>
              </c:ext>
            </c:extLst>
          </c:dPt>
          <c:dPt>
            <c:idx val="1"/>
            <c:invertIfNegative val="0"/>
            <c:bubble3D val="0"/>
            <c:spPr>
              <a:solidFill>
                <a:srgbClr val="FFCC6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95-4F65-BAFC-FED1755B1322}"/>
              </c:ext>
            </c:extLst>
          </c:dPt>
          <c:dPt>
            <c:idx val="2"/>
            <c:invertIfNegative val="0"/>
            <c:bubble3D val="0"/>
            <c:spPr>
              <a:solidFill>
                <a:srgbClr val="FEC2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795-4F65-BAFC-FED1755B1322}"/>
              </c:ext>
            </c:extLst>
          </c:dPt>
          <c:dPt>
            <c:idx val="3"/>
            <c:invertIfNegative val="0"/>
            <c:bubble3D val="0"/>
            <c:spPr>
              <a:solidFill>
                <a:srgbClr val="F2853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795-4F65-BAFC-FED1755B1322}"/>
              </c:ext>
            </c:extLst>
          </c:dPt>
          <c:dPt>
            <c:idx val="4"/>
            <c:invertIfNegative val="0"/>
            <c:bubble3D val="0"/>
            <c:spPr>
              <a:solidFill>
                <a:srgbClr val="EC612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795-4F65-BAFC-FED1755B1322}"/>
              </c:ext>
            </c:extLst>
          </c:dPt>
          <c:dPt>
            <c:idx val="5"/>
            <c:invertIfNegative val="0"/>
            <c:bubble3D val="0"/>
            <c:spPr>
              <a:solidFill>
                <a:srgbClr val="E645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795-4F65-BAFC-FED1755B1322}"/>
              </c:ext>
            </c:extLst>
          </c:dPt>
          <c:dPt>
            <c:idx val="6"/>
            <c:invertIfNegative val="0"/>
            <c:bubble3D val="0"/>
            <c:spPr>
              <a:solidFill>
                <a:srgbClr val="EB325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795-4F65-BAFC-FED1755B1322}"/>
              </c:ext>
            </c:extLst>
          </c:dPt>
          <c:dPt>
            <c:idx val="7"/>
            <c:invertIfNegative val="0"/>
            <c:bubble3D val="0"/>
            <c:spPr>
              <a:solidFill>
                <a:srgbClr val="EC2E8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795-4F65-BAFC-FED1755B1322}"/>
              </c:ext>
            </c:extLst>
          </c:dPt>
          <c:dPt>
            <c:idx val="8"/>
            <c:invertIfNegative val="0"/>
            <c:bubble3D val="0"/>
            <c:spPr>
              <a:solidFill>
                <a:srgbClr val="EA17A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795-4F65-BAFC-FED1755B1322}"/>
              </c:ext>
            </c:extLst>
          </c:dPt>
          <c:dPt>
            <c:idx val="9"/>
            <c:invertIfNegative val="0"/>
            <c:bubble3D val="0"/>
            <c:spPr>
              <a:solidFill>
                <a:srgbClr val="CC00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795-4F65-BAFC-FED1755B1322}"/>
              </c:ext>
            </c:extLst>
          </c:dPt>
          <c:dPt>
            <c:idx val="10"/>
            <c:invertIfNegative val="0"/>
            <c:bubble3D val="0"/>
            <c:spPr>
              <a:solidFill>
                <a:srgbClr val="9900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795-4F65-BAFC-FED1755B1322}"/>
              </c:ext>
            </c:extLst>
          </c:dPt>
          <c:dPt>
            <c:idx val="11"/>
            <c:invertIfNegative val="0"/>
            <c:bubble3D val="0"/>
            <c:spPr>
              <a:solidFill>
                <a:srgbClr val="6600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795-4F65-BAFC-FED1755B1322}"/>
              </c:ext>
            </c:extLst>
          </c:dPt>
          <c:val>
            <c:numRef>
              <c:f>Processing!$J$1:$J$12</c:f>
              <c:numCache>
                <c:formatCode>General</c:formatCode>
                <c:ptCount val="12"/>
                <c:pt idx="0">
                  <c:v>0.5</c:v>
                </c:pt>
                <c:pt idx="1">
                  <c:v>1.1000000000000001</c:v>
                </c:pt>
                <c:pt idx="2">
                  <c:v>1.6</c:v>
                </c:pt>
                <c:pt idx="3">
                  <c:v>2</c:v>
                </c:pt>
                <c:pt idx="4">
                  <c:v>2.7</c:v>
                </c:pt>
                <c:pt idx="5">
                  <c:v>3.5</c:v>
                </c:pt>
                <c:pt idx="6">
                  <c:v>4.4000000000000004</c:v>
                </c:pt>
                <c:pt idx="7">
                  <c:v>5.4</c:v>
                </c:pt>
                <c:pt idx="8">
                  <c:v>6.7</c:v>
                </c:pt>
                <c:pt idx="9">
                  <c:v>8.6999999999999993</c:v>
                </c:pt>
                <c:pt idx="10">
                  <c:v>11.1</c:v>
                </c:pt>
                <c:pt idx="11">
                  <c:v>13.1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795-4F65-BAFC-FED1755B1322}"/>
            </c:ext>
          </c:extLst>
        </c:ser>
        <c:ser>
          <c:idx val="1"/>
          <c:order val="1"/>
          <c:spPr>
            <a:solidFill>
              <a:srgbClr val="353C3C"/>
            </a:solidFill>
            <a:ln>
              <a:noFill/>
            </a:ln>
            <a:effectLst/>
          </c:spPr>
          <c:invertIfNegative val="0"/>
          <c:val>
            <c:numRef>
              <c:f>Processing!$K$1:$K$12</c:f>
              <c:numCache>
                <c:formatCode>General</c:formatCode>
                <c:ptCount val="12"/>
                <c:pt idx="0">
                  <c:v>39.5</c:v>
                </c:pt>
                <c:pt idx="1">
                  <c:v>38.9</c:v>
                </c:pt>
                <c:pt idx="2">
                  <c:v>38.4</c:v>
                </c:pt>
                <c:pt idx="3">
                  <c:v>38</c:v>
                </c:pt>
                <c:pt idx="4">
                  <c:v>37.299999999999997</c:v>
                </c:pt>
                <c:pt idx="5">
                  <c:v>36.5</c:v>
                </c:pt>
                <c:pt idx="6">
                  <c:v>35.6</c:v>
                </c:pt>
                <c:pt idx="7">
                  <c:v>34.6</c:v>
                </c:pt>
                <c:pt idx="8">
                  <c:v>33.299999999999997</c:v>
                </c:pt>
                <c:pt idx="9">
                  <c:v>31.3</c:v>
                </c:pt>
                <c:pt idx="10">
                  <c:v>28.9</c:v>
                </c:pt>
                <c:pt idx="11">
                  <c:v>26.9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795-4F65-BAFC-FED1755B1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-2096784208"/>
        <c:axId val="-2096783664"/>
      </c:barChart>
      <c:barChart>
        <c:barDir val="bar"/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val>
            <c:numRef>
              <c:f>Processing!$M$1:$M$12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795-4F65-BAFC-FED1755B1322}"/>
            </c:ext>
          </c:extLst>
        </c:ser>
        <c:ser>
          <c:idx val="6"/>
          <c:order val="3"/>
          <c:spPr>
            <a:blipFill>
              <a:blip xmlns:r="http://schemas.openxmlformats.org/officeDocument/2006/relationships" r:embed="rId4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Ref>
              <c:f>Processing!$O$1:$O$12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795-4F65-BAFC-FED1755B1322}"/>
            </c:ext>
          </c:extLst>
        </c:ser>
        <c:ser>
          <c:idx val="4"/>
          <c:order val="4"/>
          <c:spPr>
            <a:noFill/>
            <a:ln>
              <a:noFill/>
            </a:ln>
            <a:effectLst/>
          </c:spPr>
          <c:invertIfNegative val="0"/>
          <c:val>
            <c:numRef>
              <c:f>Processing!$N$1:$N$12</c:f>
              <c:numCache>
                <c:formatCode>General</c:formatCode>
                <c:ptCount val="12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  <c:pt idx="3">
                  <c:v>4.0999999999999996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4.0999999999999996</c:v>
                </c:pt>
                <c:pt idx="11">
                  <c:v>4.0999999999999996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795-4F65-BAFC-FED1755B1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2096785296"/>
        <c:axId val="-2096757008"/>
      </c:barChart>
      <c:valAx>
        <c:axId val="-209678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84208"/>
        <c:crosses val="max"/>
        <c:crossBetween val="between"/>
      </c:valAx>
      <c:catAx>
        <c:axId val="-2096784208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83664"/>
        <c:crosses val="autoZero"/>
        <c:auto val="1"/>
        <c:lblAlgn val="ctr"/>
        <c:lblOffset val="100"/>
        <c:noMultiLvlLbl val="0"/>
      </c:catAx>
      <c:valAx>
        <c:axId val="-2096757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6785296"/>
        <c:crosses val="autoZero"/>
        <c:crossBetween val="between"/>
      </c:valAx>
      <c:catAx>
        <c:axId val="-2096785296"/>
        <c:scaling>
          <c:orientation val="minMax"/>
        </c:scaling>
        <c:delete val="1"/>
        <c:axPos val="l"/>
        <c:majorTickMark val="out"/>
        <c:minorTickMark val="none"/>
        <c:tickLblPos val="nextTo"/>
        <c:crossAx val="-209675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5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3-44A1-9830-6C703B9F79B2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3-44A1-9830-6C703B9F79B2}"/>
              </c:ext>
            </c:extLst>
          </c:dPt>
          <c:val>
            <c:numRef>
              <c:f>Processing!$H$15:$I$15</c:f>
              <c:numCache>
                <c:formatCode>General</c:formatCode>
                <c:ptCount val="2"/>
                <c:pt idx="0">
                  <c:v>1628.6000000000001</c:v>
                </c:pt>
                <c:pt idx="1">
                  <c:v>1628.6000000000001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A3-44A1-9830-6C703B9F79B2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9A3-44A1-9830-6C703B9F79B2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9A3-44A1-9830-6C703B9F79B2}"/>
              </c:ext>
            </c:extLst>
          </c:dPt>
          <c:cat>
            <c:strRef>
              <c:f>Processing!$H$16:$I$16</c:f>
              <c:strCache>
                <c:ptCount val="2"/>
                <c:pt idx="0">
                  <c:v>income</c:v>
                </c:pt>
                <c:pt idx="1">
                  <c:v>costs</c:v>
                </c:pt>
              </c:strCache>
            </c:strRef>
          </c:cat>
          <c:val>
            <c:numRef>
              <c:f>Processing!$H$14:$I$14</c:f>
              <c:numCache>
                <c:formatCode>General</c:formatCode>
                <c:ptCount val="2"/>
                <c:pt idx="0">
                  <c:v>16286</c:v>
                </c:pt>
                <c:pt idx="1">
                  <c:v>8666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A3-44A1-9830-6C703B9F79B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7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9A3-44A1-9830-6C703B9F79B2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8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9A3-44A1-9830-6C703B9F79B2}"/>
              </c:ext>
            </c:extLst>
          </c:dPt>
          <c:val>
            <c:numRef>
              <c:f>Processing!$H$13:$I$13</c:f>
              <c:numCache>
                <c:formatCode>General</c:formatCode>
                <c:ptCount val="2"/>
                <c:pt idx="0">
                  <c:v>1628.6000000000001</c:v>
                </c:pt>
                <c:pt idx="1">
                  <c:v>1628.6000000000001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9A3-44A1-9830-6C703B9F7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-2096782032"/>
        <c:axId val="-2096778768"/>
      </c:barChart>
      <c:catAx>
        <c:axId val="-209678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6778768"/>
        <c:crosses val="autoZero"/>
        <c:auto val="1"/>
        <c:lblAlgn val="ctr"/>
        <c:lblOffset val="100"/>
        <c:noMultiLvlLbl val="0"/>
      </c:catAx>
      <c:valAx>
        <c:axId val="-2096778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678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B0-437C-99E9-3D90235894A9}"/>
              </c:ext>
            </c:extLst>
          </c:dPt>
          <c:dPt>
            <c:idx val="1"/>
            <c:bubble3D val="0"/>
            <c:spPr>
              <a:solidFill>
                <a:sysClr val="window" lastClr="FFFFFF">
                  <a:alpha val="92000"/>
                </a:sys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B0-437C-99E9-3D90235894A9}"/>
              </c:ext>
            </c:extLst>
          </c:dPt>
          <c:val>
            <c:numRef>
              <c:f>Processing!$S$6:$T$6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B0-437C-99E9-3D9023589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Processing!$B$5" lockText="1" noThreeD="1"/>
</file>

<file path=xl/ctrlProps/ctrlProp2.xml><?xml version="1.0" encoding="utf-8"?>
<formControlPr xmlns="http://schemas.microsoft.com/office/spreadsheetml/2009/9/main" objectType="CheckBox" fmlaLink="Processing!$B$6" lockText="1" noThreeD="1"/>
</file>

<file path=xl/ctrlProps/ctrlProp3.xml><?xml version="1.0" encoding="utf-8"?>
<formControlPr xmlns="http://schemas.microsoft.com/office/spreadsheetml/2009/9/main" objectType="CheckBox" fmlaLink="Processing!$B$7" lockText="1" noThreeD="1"/>
</file>

<file path=xl/ctrlProps/ctrlProp4.xml><?xml version="1.0" encoding="utf-8"?>
<formControlPr xmlns="http://schemas.microsoft.com/office/spreadsheetml/2009/9/main" objectType="Spin" dx="22" fmlaLink="Processing!$B$9" max="4" min="1" page="10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570141</xdr:colOff>
      <xdr:row>2</xdr:row>
      <xdr:rowOff>88447</xdr:rowOff>
    </xdr:from>
    <xdr:to>
      <xdr:col>4</xdr:col>
      <xdr:colOff>344261</xdr:colOff>
      <xdr:row>14</xdr:row>
      <xdr:rowOff>183697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495440</xdr:colOff>
      <xdr:row>0</xdr:row>
      <xdr:rowOff>176893</xdr:rowOff>
    </xdr:from>
    <xdr:to>
      <xdr:col>9</xdr:col>
      <xdr:colOff>266621</xdr:colOff>
      <xdr:row>12</xdr:row>
      <xdr:rowOff>54430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819540" y="176893"/>
          <a:ext cx="2895381" cy="2087337"/>
          <a:chOff x="3133725" y="228599"/>
          <a:chExt cx="4365625" cy="303426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424766" y="827812"/>
            <a:ext cx="3783544" cy="2435049"/>
          </a:xfrm>
          <a:prstGeom prst="rect">
            <a:avLst/>
          </a:prstGeom>
          <a:gradFill>
            <a:gsLst>
              <a:gs pos="60379">
                <a:srgbClr val="EC612C"/>
              </a:gs>
              <a:gs pos="0">
                <a:srgbClr val="665297"/>
              </a:gs>
              <a:gs pos="37800">
                <a:srgbClr val="ED2D66"/>
              </a:gs>
              <a:gs pos="100000">
                <a:srgbClr val="FFFF00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aphicFramePr/>
        </xdr:nvGraphicFramePr>
        <xdr:xfrm>
          <a:off x="3133725" y="228599"/>
          <a:ext cx="4365625" cy="26193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29" name="Freeform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3703695" y="523597"/>
            <a:ext cx="3221823" cy="2010413"/>
          </a:xfrm>
          <a:custGeom>
            <a:avLst/>
            <a:gdLst>
              <a:gd name="connsiteX0" fmla="*/ 2924991 w 3228610"/>
              <a:gd name="connsiteY0" fmla="*/ 0 h 1909961"/>
              <a:gd name="connsiteX1" fmla="*/ 3228610 w 3228610"/>
              <a:gd name="connsiteY1" fmla="*/ 0 h 1909961"/>
              <a:gd name="connsiteX2" fmla="*/ 3228610 w 3228610"/>
              <a:gd name="connsiteY2" fmla="*/ 1776747 h 1909961"/>
              <a:gd name="connsiteX3" fmla="*/ 3226986 w 3228610"/>
              <a:gd name="connsiteY3" fmla="*/ 1792247 h 1909961"/>
              <a:gd name="connsiteX4" fmla="*/ 3076801 w 3228610"/>
              <a:gd name="connsiteY4" fmla="*/ 1909961 h 1909961"/>
              <a:gd name="connsiteX5" fmla="*/ 2926616 w 3228610"/>
              <a:gd name="connsiteY5" fmla="*/ 1792247 h 1909961"/>
              <a:gd name="connsiteX6" fmla="*/ 2924991 w 3228610"/>
              <a:gd name="connsiteY6" fmla="*/ 1776747 h 1909961"/>
              <a:gd name="connsiteX7" fmla="*/ 2340470 w 3228610"/>
              <a:gd name="connsiteY7" fmla="*/ 0 h 1909961"/>
              <a:gd name="connsiteX8" fmla="*/ 2644089 w 3228610"/>
              <a:gd name="connsiteY8" fmla="*/ 0 h 1909961"/>
              <a:gd name="connsiteX9" fmla="*/ 2644089 w 3228610"/>
              <a:gd name="connsiteY9" fmla="*/ 1776747 h 1909961"/>
              <a:gd name="connsiteX10" fmla="*/ 2642464 w 3228610"/>
              <a:gd name="connsiteY10" fmla="*/ 1792247 h 1909961"/>
              <a:gd name="connsiteX11" fmla="*/ 2492279 w 3228610"/>
              <a:gd name="connsiteY11" fmla="*/ 1909961 h 1909961"/>
              <a:gd name="connsiteX12" fmla="*/ 2342094 w 3228610"/>
              <a:gd name="connsiteY12" fmla="*/ 1792247 h 1909961"/>
              <a:gd name="connsiteX13" fmla="*/ 2340470 w 3228610"/>
              <a:gd name="connsiteY13" fmla="*/ 1776747 h 1909961"/>
              <a:gd name="connsiteX14" fmla="*/ 1755948 w 3228610"/>
              <a:gd name="connsiteY14" fmla="*/ 0 h 1909961"/>
              <a:gd name="connsiteX15" fmla="*/ 2059566 w 3228610"/>
              <a:gd name="connsiteY15" fmla="*/ 0 h 1909961"/>
              <a:gd name="connsiteX16" fmla="*/ 2059566 w 3228610"/>
              <a:gd name="connsiteY16" fmla="*/ 1776747 h 1909961"/>
              <a:gd name="connsiteX17" fmla="*/ 2059567 w 3228610"/>
              <a:gd name="connsiteY17" fmla="*/ 1776747 h 1909961"/>
              <a:gd name="connsiteX18" fmla="*/ 2057942 w 3228610"/>
              <a:gd name="connsiteY18" fmla="*/ 1792247 h 1909961"/>
              <a:gd name="connsiteX19" fmla="*/ 1907758 w 3228610"/>
              <a:gd name="connsiteY19" fmla="*/ 1909961 h 1909961"/>
              <a:gd name="connsiteX20" fmla="*/ 1757573 w 3228610"/>
              <a:gd name="connsiteY20" fmla="*/ 1792247 h 1909961"/>
              <a:gd name="connsiteX21" fmla="*/ 1755949 w 3228610"/>
              <a:gd name="connsiteY21" fmla="*/ 1776747 h 1909961"/>
              <a:gd name="connsiteX22" fmla="*/ 1755948 w 3228610"/>
              <a:gd name="connsiteY22" fmla="*/ 1776747 h 1909961"/>
              <a:gd name="connsiteX23" fmla="*/ 1171426 w 3228610"/>
              <a:gd name="connsiteY23" fmla="*/ 0 h 1909961"/>
              <a:gd name="connsiteX24" fmla="*/ 1475045 w 3228610"/>
              <a:gd name="connsiteY24" fmla="*/ 0 h 1909961"/>
              <a:gd name="connsiteX25" fmla="*/ 1475045 w 3228610"/>
              <a:gd name="connsiteY25" fmla="*/ 1776747 h 1909961"/>
              <a:gd name="connsiteX26" fmla="*/ 1473420 w 3228610"/>
              <a:gd name="connsiteY26" fmla="*/ 1792247 h 1909961"/>
              <a:gd name="connsiteX27" fmla="*/ 1323235 w 3228610"/>
              <a:gd name="connsiteY27" fmla="*/ 1909961 h 1909961"/>
              <a:gd name="connsiteX28" fmla="*/ 1173050 w 3228610"/>
              <a:gd name="connsiteY28" fmla="*/ 1792247 h 1909961"/>
              <a:gd name="connsiteX29" fmla="*/ 1171426 w 3228610"/>
              <a:gd name="connsiteY29" fmla="*/ 1776747 h 1909961"/>
              <a:gd name="connsiteX30" fmla="*/ 583927 w 3228610"/>
              <a:gd name="connsiteY30" fmla="*/ 0 h 1909961"/>
              <a:gd name="connsiteX31" fmla="*/ 887546 w 3228610"/>
              <a:gd name="connsiteY31" fmla="*/ 0 h 1909961"/>
              <a:gd name="connsiteX32" fmla="*/ 887546 w 3228610"/>
              <a:gd name="connsiteY32" fmla="*/ 1776747 h 1909961"/>
              <a:gd name="connsiteX33" fmla="*/ 887546 w 3228610"/>
              <a:gd name="connsiteY33" fmla="*/ 1776748 h 1909961"/>
              <a:gd name="connsiteX34" fmla="*/ 885921 w 3228610"/>
              <a:gd name="connsiteY34" fmla="*/ 1792247 h 1909961"/>
              <a:gd name="connsiteX35" fmla="*/ 735736 w 3228610"/>
              <a:gd name="connsiteY35" fmla="*/ 1909961 h 1909961"/>
              <a:gd name="connsiteX36" fmla="*/ 585551 w 3228610"/>
              <a:gd name="connsiteY36" fmla="*/ 1792247 h 1909961"/>
              <a:gd name="connsiteX37" fmla="*/ 583927 w 3228610"/>
              <a:gd name="connsiteY37" fmla="*/ 1776748 h 1909961"/>
              <a:gd name="connsiteX38" fmla="*/ 583927 w 3228610"/>
              <a:gd name="connsiteY38" fmla="*/ 1776747 h 1909961"/>
              <a:gd name="connsiteX39" fmla="*/ 0 w 3228610"/>
              <a:gd name="connsiteY39" fmla="*/ 0 h 1909961"/>
              <a:gd name="connsiteX40" fmla="*/ 306000 w 3228610"/>
              <a:gd name="connsiteY40" fmla="*/ 0 h 1909961"/>
              <a:gd name="connsiteX41" fmla="*/ 306000 w 3228610"/>
              <a:gd name="connsiteY41" fmla="*/ 1776747 h 1909961"/>
              <a:gd name="connsiteX42" fmla="*/ 306001 w 3228610"/>
              <a:gd name="connsiteY42" fmla="*/ 1776747 h 1909961"/>
              <a:gd name="connsiteX43" fmla="*/ 304363 w 3228610"/>
              <a:gd name="connsiteY43" fmla="*/ 1792247 h 1909961"/>
              <a:gd name="connsiteX44" fmla="*/ 153001 w 3228610"/>
              <a:gd name="connsiteY44" fmla="*/ 1909961 h 1909961"/>
              <a:gd name="connsiteX45" fmla="*/ 1638 w 3228610"/>
              <a:gd name="connsiteY45" fmla="*/ 1792247 h 1909961"/>
              <a:gd name="connsiteX46" fmla="*/ 1 w 3228610"/>
              <a:gd name="connsiteY46" fmla="*/ 1776747 h 1909961"/>
              <a:gd name="connsiteX47" fmla="*/ 0 w 3228610"/>
              <a:gd name="connsiteY47" fmla="*/ 1776747 h 190996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</a:cxnLst>
            <a:rect l="l" t="t" r="r" b="b"/>
            <a:pathLst>
              <a:path w="3228610" h="1909961">
                <a:moveTo>
                  <a:pt x="2924991" y="0"/>
                </a:moveTo>
                <a:lnTo>
                  <a:pt x="3228610" y="0"/>
                </a:lnTo>
                <a:lnTo>
                  <a:pt x="3228610" y="1776747"/>
                </a:lnTo>
                <a:lnTo>
                  <a:pt x="3226986" y="1792247"/>
                </a:lnTo>
                <a:cubicBezTo>
                  <a:pt x="3212691" y="1859426"/>
                  <a:pt x="3150882" y="1909961"/>
                  <a:pt x="3076801" y="1909961"/>
                </a:cubicBezTo>
                <a:cubicBezTo>
                  <a:pt x="3002719" y="1909961"/>
                  <a:pt x="2940911" y="1859426"/>
                  <a:pt x="2926616" y="1792247"/>
                </a:cubicBezTo>
                <a:lnTo>
                  <a:pt x="2924991" y="1776747"/>
                </a:lnTo>
                <a:close/>
                <a:moveTo>
                  <a:pt x="2340470" y="0"/>
                </a:moveTo>
                <a:lnTo>
                  <a:pt x="2644089" y="0"/>
                </a:lnTo>
                <a:lnTo>
                  <a:pt x="2644089" y="1776747"/>
                </a:lnTo>
                <a:lnTo>
                  <a:pt x="2642464" y="1792247"/>
                </a:lnTo>
                <a:cubicBezTo>
                  <a:pt x="2628169" y="1859426"/>
                  <a:pt x="2566361" y="1909961"/>
                  <a:pt x="2492279" y="1909961"/>
                </a:cubicBezTo>
                <a:cubicBezTo>
                  <a:pt x="2418198" y="1909961"/>
                  <a:pt x="2356389" y="1859426"/>
                  <a:pt x="2342094" y="1792247"/>
                </a:cubicBezTo>
                <a:lnTo>
                  <a:pt x="2340470" y="1776747"/>
                </a:lnTo>
                <a:close/>
                <a:moveTo>
                  <a:pt x="1755948" y="0"/>
                </a:moveTo>
                <a:lnTo>
                  <a:pt x="2059566" y="0"/>
                </a:lnTo>
                <a:lnTo>
                  <a:pt x="2059566" y="1776747"/>
                </a:lnTo>
                <a:lnTo>
                  <a:pt x="2059567" y="1776747"/>
                </a:lnTo>
                <a:lnTo>
                  <a:pt x="2057942" y="1792247"/>
                </a:lnTo>
                <a:cubicBezTo>
                  <a:pt x="2043648" y="1859426"/>
                  <a:pt x="1981839" y="1909961"/>
                  <a:pt x="1907758" y="1909961"/>
                </a:cubicBezTo>
                <a:cubicBezTo>
                  <a:pt x="1833676" y="1909961"/>
                  <a:pt x="1771868" y="1859426"/>
                  <a:pt x="1757573" y="1792247"/>
                </a:cubicBezTo>
                <a:lnTo>
                  <a:pt x="1755949" y="1776747"/>
                </a:lnTo>
                <a:lnTo>
                  <a:pt x="1755948" y="1776747"/>
                </a:lnTo>
                <a:close/>
                <a:moveTo>
                  <a:pt x="1171426" y="0"/>
                </a:moveTo>
                <a:lnTo>
                  <a:pt x="1475045" y="0"/>
                </a:lnTo>
                <a:lnTo>
                  <a:pt x="1475045" y="1776747"/>
                </a:lnTo>
                <a:lnTo>
                  <a:pt x="1473420" y="1792247"/>
                </a:lnTo>
                <a:cubicBezTo>
                  <a:pt x="1459125" y="1859426"/>
                  <a:pt x="1397317" y="1909961"/>
                  <a:pt x="1323235" y="1909961"/>
                </a:cubicBezTo>
                <a:cubicBezTo>
                  <a:pt x="1249154" y="1909961"/>
                  <a:pt x="1187345" y="1859426"/>
                  <a:pt x="1173050" y="1792247"/>
                </a:cubicBezTo>
                <a:lnTo>
                  <a:pt x="1171426" y="1776747"/>
                </a:lnTo>
                <a:close/>
                <a:moveTo>
                  <a:pt x="583927" y="0"/>
                </a:moveTo>
                <a:lnTo>
                  <a:pt x="887546" y="0"/>
                </a:lnTo>
                <a:lnTo>
                  <a:pt x="887546" y="1776747"/>
                </a:lnTo>
                <a:lnTo>
                  <a:pt x="887546" y="1776748"/>
                </a:lnTo>
                <a:lnTo>
                  <a:pt x="885921" y="1792247"/>
                </a:lnTo>
                <a:cubicBezTo>
                  <a:pt x="871626" y="1859426"/>
                  <a:pt x="809818" y="1909961"/>
                  <a:pt x="735736" y="1909961"/>
                </a:cubicBezTo>
                <a:cubicBezTo>
                  <a:pt x="661655" y="1909961"/>
                  <a:pt x="599846" y="1859426"/>
                  <a:pt x="585551" y="1792247"/>
                </a:cubicBezTo>
                <a:lnTo>
                  <a:pt x="583927" y="1776748"/>
                </a:lnTo>
                <a:lnTo>
                  <a:pt x="583927" y="1776747"/>
                </a:lnTo>
                <a:close/>
                <a:moveTo>
                  <a:pt x="0" y="0"/>
                </a:moveTo>
                <a:lnTo>
                  <a:pt x="306000" y="0"/>
                </a:lnTo>
                <a:lnTo>
                  <a:pt x="306000" y="1776747"/>
                </a:lnTo>
                <a:lnTo>
                  <a:pt x="306001" y="1776747"/>
                </a:lnTo>
                <a:lnTo>
                  <a:pt x="304363" y="1792247"/>
                </a:lnTo>
                <a:cubicBezTo>
                  <a:pt x="289957" y="1859426"/>
                  <a:pt x="227663" y="1909961"/>
                  <a:pt x="153001" y="1909961"/>
                </a:cubicBezTo>
                <a:cubicBezTo>
                  <a:pt x="78338" y="1909961"/>
                  <a:pt x="16045" y="1859426"/>
                  <a:pt x="1638" y="1792247"/>
                </a:cubicBezTo>
                <a:lnTo>
                  <a:pt x="1" y="1776747"/>
                </a:lnTo>
                <a:lnTo>
                  <a:pt x="0" y="1776747"/>
                </a:lnTo>
                <a:close/>
              </a:path>
            </a:pathLst>
          </a:custGeom>
          <a:solidFill>
            <a:srgbClr val="01021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0</xdr:col>
      <xdr:colOff>144003</xdr:colOff>
      <xdr:row>22</xdr:row>
      <xdr:rowOff>165606</xdr:rowOff>
    </xdr:from>
    <xdr:to>
      <xdr:col>1</xdr:col>
      <xdr:colOff>202949</xdr:colOff>
      <xdr:row>35</xdr:row>
      <xdr:rowOff>66606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4003" y="4249926"/>
          <a:ext cx="683786" cy="2278440"/>
          <a:chOff x="563103" y="4347081"/>
          <a:chExt cx="668546" cy="2377500"/>
        </a:xfrm>
      </xdr:grpSpPr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aphicFramePr>
            <a:graphicFrameLocks/>
          </xdr:cNvGraphicFramePr>
        </xdr:nvGraphicFramePr>
        <xdr:xfrm>
          <a:off x="563103" y="6058581"/>
          <a:ext cx="668546" cy="66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12" name="Chart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aphicFramePr>
            <a:graphicFrameLocks/>
          </xdr:cNvGraphicFramePr>
        </xdr:nvGraphicFramePr>
        <xdr:xfrm>
          <a:off x="563103" y="5488081"/>
          <a:ext cx="668546" cy="66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aphicFramePr>
            <a:graphicFrameLocks/>
          </xdr:cNvGraphicFramePr>
        </xdr:nvGraphicFramePr>
        <xdr:xfrm>
          <a:off x="563103" y="4917581"/>
          <a:ext cx="668546" cy="66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4" name="Chart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aphicFramePr>
            <a:graphicFrameLocks/>
          </xdr:cNvGraphicFramePr>
        </xdr:nvGraphicFramePr>
        <xdr:xfrm>
          <a:off x="564492" y="4347081"/>
          <a:ext cx="667157" cy="666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  <xdr:twoCellAnchor>
    <xdr:from>
      <xdr:col>4</xdr:col>
      <xdr:colOff>68035</xdr:colOff>
      <xdr:row>26</xdr:row>
      <xdr:rowOff>13608</xdr:rowOff>
    </xdr:from>
    <xdr:to>
      <xdr:col>9</xdr:col>
      <xdr:colOff>421821</xdr:colOff>
      <xdr:row>34</xdr:row>
      <xdr:rowOff>122465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2392135" y="4829448"/>
          <a:ext cx="3477986" cy="1571897"/>
          <a:chOff x="1784810" y="4109357"/>
          <a:chExt cx="3154583" cy="1632857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aphicFramePr>
            <a:graphicFrameLocks/>
          </xdr:cNvGraphicFramePr>
        </xdr:nvGraphicFramePr>
        <xdr:xfrm>
          <a:off x="1784810" y="4109357"/>
          <a:ext cx="3154583" cy="16328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2261777" y="4380092"/>
            <a:ext cx="2441192" cy="1223236"/>
            <a:chOff x="2274937" y="4380092"/>
            <a:chExt cx="2833188" cy="1223236"/>
          </a:xfrm>
        </xdr:grpSpPr>
        <xdr:sp macro="" textlink="">
          <xdr:nvSpPr>
            <xdr:cNvPr id="17" name="Freeform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 flipH="1">
              <a:off x="2274937" y="4380092"/>
              <a:ext cx="1443785" cy="1223236"/>
            </a:xfrm>
            <a:custGeom>
              <a:avLst/>
              <a:gdLst>
                <a:gd name="connsiteX0" fmla="*/ 760227 w 11022602"/>
                <a:gd name="connsiteY0" fmla="*/ 8902149 h 9326349"/>
                <a:gd name="connsiteX1" fmla="*/ 671479 w 11022602"/>
                <a:gd name="connsiteY1" fmla="*/ 8988534 h 9326349"/>
                <a:gd name="connsiteX2" fmla="*/ 582731 w 11022602"/>
                <a:gd name="connsiteY2" fmla="*/ 8902149 h 9326349"/>
                <a:gd name="connsiteX3" fmla="*/ 1816015 w 11022602"/>
                <a:gd name="connsiteY3" fmla="*/ 8902149 h 9326349"/>
                <a:gd name="connsiteX4" fmla="*/ 1727266 w 11022602"/>
                <a:gd name="connsiteY4" fmla="*/ 8988534 h 9326349"/>
                <a:gd name="connsiteX5" fmla="*/ 1638518 w 11022602"/>
                <a:gd name="connsiteY5" fmla="*/ 8902149 h 9326349"/>
                <a:gd name="connsiteX6" fmla="*/ 2871800 w 11022602"/>
                <a:gd name="connsiteY6" fmla="*/ 8902149 h 9326349"/>
                <a:gd name="connsiteX7" fmla="*/ 2783052 w 11022602"/>
                <a:gd name="connsiteY7" fmla="*/ 8988534 h 9326349"/>
                <a:gd name="connsiteX8" fmla="*/ 2694304 w 11022602"/>
                <a:gd name="connsiteY8" fmla="*/ 8902149 h 9326349"/>
                <a:gd name="connsiteX9" fmla="*/ 3927586 w 11022602"/>
                <a:gd name="connsiteY9" fmla="*/ 8902149 h 9326349"/>
                <a:gd name="connsiteX10" fmla="*/ 3838838 w 11022602"/>
                <a:gd name="connsiteY10" fmla="*/ 8988534 h 9326349"/>
                <a:gd name="connsiteX11" fmla="*/ 3750090 w 11022602"/>
                <a:gd name="connsiteY11" fmla="*/ 8902149 h 9326349"/>
                <a:gd name="connsiteX12" fmla="*/ 4983372 w 11022602"/>
                <a:gd name="connsiteY12" fmla="*/ 8902149 h 9326349"/>
                <a:gd name="connsiteX13" fmla="*/ 4894624 w 11022602"/>
                <a:gd name="connsiteY13" fmla="*/ 8988534 h 9326349"/>
                <a:gd name="connsiteX14" fmla="*/ 4805876 w 11022602"/>
                <a:gd name="connsiteY14" fmla="*/ 8902149 h 9326349"/>
                <a:gd name="connsiteX15" fmla="*/ 6039158 w 11022602"/>
                <a:gd name="connsiteY15" fmla="*/ 8902149 h 9326349"/>
                <a:gd name="connsiteX16" fmla="*/ 5950410 w 11022602"/>
                <a:gd name="connsiteY16" fmla="*/ 8988534 h 9326349"/>
                <a:gd name="connsiteX17" fmla="*/ 5861662 w 11022602"/>
                <a:gd name="connsiteY17" fmla="*/ 8902149 h 9326349"/>
                <a:gd name="connsiteX18" fmla="*/ 7094944 w 11022602"/>
                <a:gd name="connsiteY18" fmla="*/ 8902149 h 9326349"/>
                <a:gd name="connsiteX19" fmla="*/ 7006195 w 11022602"/>
                <a:gd name="connsiteY19" fmla="*/ 8988534 h 9326349"/>
                <a:gd name="connsiteX20" fmla="*/ 6917447 w 11022602"/>
                <a:gd name="connsiteY20" fmla="*/ 8902149 h 9326349"/>
                <a:gd name="connsiteX21" fmla="*/ 8150730 w 11022602"/>
                <a:gd name="connsiteY21" fmla="*/ 8902149 h 9326349"/>
                <a:gd name="connsiteX22" fmla="*/ 8061982 w 11022602"/>
                <a:gd name="connsiteY22" fmla="*/ 8988534 h 9326349"/>
                <a:gd name="connsiteX23" fmla="*/ 7973234 w 11022602"/>
                <a:gd name="connsiteY23" fmla="*/ 8902149 h 9326349"/>
                <a:gd name="connsiteX24" fmla="*/ 9206514 w 11022602"/>
                <a:gd name="connsiteY24" fmla="*/ 8902149 h 9326349"/>
                <a:gd name="connsiteX25" fmla="*/ 9117767 w 11022602"/>
                <a:gd name="connsiteY25" fmla="*/ 8988534 h 9326349"/>
                <a:gd name="connsiteX26" fmla="*/ 9029019 w 11022602"/>
                <a:gd name="connsiteY26" fmla="*/ 8902149 h 9326349"/>
                <a:gd name="connsiteX27" fmla="*/ 10262301 w 11022602"/>
                <a:gd name="connsiteY27" fmla="*/ 8902149 h 9326349"/>
                <a:gd name="connsiteX28" fmla="*/ 10173553 w 11022602"/>
                <a:gd name="connsiteY28" fmla="*/ 8988534 h 9326349"/>
                <a:gd name="connsiteX29" fmla="*/ 10084804 w 11022602"/>
                <a:gd name="connsiteY29" fmla="*/ 8902149 h 9326349"/>
                <a:gd name="connsiteX30" fmla="*/ 935308 w 11022602"/>
                <a:gd name="connsiteY30" fmla="*/ 7460127 h 9326349"/>
                <a:gd name="connsiteX31" fmla="*/ 935463 w 11022602"/>
                <a:gd name="connsiteY31" fmla="*/ 7460158 h 9326349"/>
                <a:gd name="connsiteX32" fmla="*/ 937754 w 11022602"/>
                <a:gd name="connsiteY32" fmla="*/ 7460158 h 9326349"/>
                <a:gd name="connsiteX33" fmla="*/ 937754 w 11022602"/>
                <a:gd name="connsiteY33" fmla="*/ 7460608 h 9326349"/>
                <a:gd name="connsiteX34" fmla="*/ 991953 w 11022602"/>
                <a:gd name="connsiteY34" fmla="*/ 7471257 h 9326349"/>
                <a:gd name="connsiteX35" fmla="*/ 1069393 w 11022602"/>
                <a:gd name="connsiteY35" fmla="*/ 7546624 h 9326349"/>
                <a:gd name="connsiteX36" fmla="*/ 1078625 w 11022602"/>
                <a:gd name="connsiteY36" fmla="*/ 7591126 h 9326349"/>
                <a:gd name="connsiteX37" fmla="*/ 1080787 w 11022602"/>
                <a:gd name="connsiteY37" fmla="*/ 7591126 h 9326349"/>
                <a:gd name="connsiteX38" fmla="*/ 1080787 w 11022602"/>
                <a:gd name="connsiteY38" fmla="*/ 7601545 h 9326349"/>
                <a:gd name="connsiteX39" fmla="*/ 1080830 w 11022602"/>
                <a:gd name="connsiteY39" fmla="*/ 7601750 h 9326349"/>
                <a:gd name="connsiteX40" fmla="*/ 1080787 w 11022602"/>
                <a:gd name="connsiteY40" fmla="*/ 7601956 h 9326349"/>
                <a:gd name="connsiteX41" fmla="*/ 1080787 w 11022602"/>
                <a:gd name="connsiteY41" fmla="*/ 8149133 h 9326349"/>
                <a:gd name="connsiteX42" fmla="*/ 937754 w 11022602"/>
                <a:gd name="connsiteY42" fmla="*/ 8149133 h 9326349"/>
                <a:gd name="connsiteX43" fmla="*/ 937754 w 11022602"/>
                <a:gd name="connsiteY43" fmla="*/ 8149134 h 9326349"/>
                <a:gd name="connsiteX44" fmla="*/ 1080830 w 11022602"/>
                <a:gd name="connsiteY44" fmla="*/ 8149134 h 9326349"/>
                <a:gd name="connsiteX45" fmla="*/ 1008070 w 11022602"/>
                <a:gd name="connsiteY45" fmla="*/ 8219958 h 9326349"/>
                <a:gd name="connsiteX46" fmla="*/ 941027 w 11022602"/>
                <a:gd name="connsiteY46" fmla="*/ 8176702 h 9326349"/>
                <a:gd name="connsiteX47" fmla="*/ 937754 w 11022602"/>
                <a:gd name="connsiteY47" fmla="*/ 8160928 h 9326349"/>
                <a:gd name="connsiteX48" fmla="*/ 937754 w 11022602"/>
                <a:gd name="connsiteY48" fmla="*/ 8902134 h 9326349"/>
                <a:gd name="connsiteX49" fmla="*/ 848991 w 11022602"/>
                <a:gd name="connsiteY49" fmla="*/ 8988534 h 9326349"/>
                <a:gd name="connsiteX50" fmla="*/ 760227 w 11022602"/>
                <a:gd name="connsiteY50" fmla="*/ 8902134 h 9326349"/>
                <a:gd name="connsiteX51" fmla="*/ 760227 w 11022602"/>
                <a:gd name="connsiteY51" fmla="*/ 8902119 h 9326349"/>
                <a:gd name="connsiteX52" fmla="*/ 582716 w 11022602"/>
                <a:gd name="connsiteY52" fmla="*/ 8902119 h 9326349"/>
                <a:gd name="connsiteX53" fmla="*/ 582716 w 11022602"/>
                <a:gd name="connsiteY53" fmla="*/ 8161210 h 9326349"/>
                <a:gd name="connsiteX54" fmla="*/ 579502 w 11022602"/>
                <a:gd name="connsiteY54" fmla="*/ 8176702 h 9326349"/>
                <a:gd name="connsiteX55" fmla="*/ 512459 w 11022602"/>
                <a:gd name="connsiteY55" fmla="*/ 8219958 h 9326349"/>
                <a:gd name="connsiteX56" fmla="*/ 439699 w 11022602"/>
                <a:gd name="connsiteY56" fmla="*/ 8149134 h 9326349"/>
                <a:gd name="connsiteX57" fmla="*/ 582716 w 11022602"/>
                <a:gd name="connsiteY57" fmla="*/ 8149134 h 9326349"/>
                <a:gd name="connsiteX58" fmla="*/ 582716 w 11022602"/>
                <a:gd name="connsiteY58" fmla="*/ 8149133 h 9326349"/>
                <a:gd name="connsiteX59" fmla="*/ 439699 w 11022602"/>
                <a:gd name="connsiteY59" fmla="*/ 8149133 h 9326349"/>
                <a:gd name="connsiteX60" fmla="*/ 439699 w 11022602"/>
                <a:gd name="connsiteY60" fmla="*/ 7591126 h 9326349"/>
                <a:gd name="connsiteX61" fmla="*/ 441904 w 11022602"/>
                <a:gd name="connsiteY61" fmla="*/ 7591126 h 9326349"/>
                <a:gd name="connsiteX62" fmla="*/ 451136 w 11022602"/>
                <a:gd name="connsiteY62" fmla="*/ 7546624 h 9326349"/>
                <a:gd name="connsiteX63" fmla="*/ 528576 w 11022602"/>
                <a:gd name="connsiteY63" fmla="*/ 7471257 h 9326349"/>
                <a:gd name="connsiteX64" fmla="*/ 582716 w 11022602"/>
                <a:gd name="connsiteY64" fmla="*/ 7460620 h 9326349"/>
                <a:gd name="connsiteX65" fmla="*/ 582716 w 11022602"/>
                <a:gd name="connsiteY65" fmla="*/ 7460158 h 9326349"/>
                <a:gd name="connsiteX66" fmla="*/ 585065 w 11022602"/>
                <a:gd name="connsiteY66" fmla="*/ 7460158 h 9326349"/>
                <a:gd name="connsiteX67" fmla="*/ 585220 w 11022602"/>
                <a:gd name="connsiteY67" fmla="*/ 7460127 h 9326349"/>
                <a:gd name="connsiteX68" fmla="*/ 585220 w 11022602"/>
                <a:gd name="connsiteY68" fmla="*/ 7460158 h 9326349"/>
                <a:gd name="connsiteX69" fmla="*/ 760227 w 11022602"/>
                <a:gd name="connsiteY69" fmla="*/ 7460158 h 9326349"/>
                <a:gd name="connsiteX70" fmla="*/ 760243 w 11022602"/>
                <a:gd name="connsiteY70" fmla="*/ 7460158 h 9326349"/>
                <a:gd name="connsiteX71" fmla="*/ 935308 w 11022602"/>
                <a:gd name="connsiteY71" fmla="*/ 7460158 h 9326349"/>
                <a:gd name="connsiteX72" fmla="*/ 1991095 w 11022602"/>
                <a:gd name="connsiteY72" fmla="*/ 7460127 h 9326349"/>
                <a:gd name="connsiteX73" fmla="*/ 1991250 w 11022602"/>
                <a:gd name="connsiteY73" fmla="*/ 7460158 h 9326349"/>
                <a:gd name="connsiteX74" fmla="*/ 1993541 w 11022602"/>
                <a:gd name="connsiteY74" fmla="*/ 7460158 h 9326349"/>
                <a:gd name="connsiteX75" fmla="*/ 1993541 w 11022602"/>
                <a:gd name="connsiteY75" fmla="*/ 7460608 h 9326349"/>
                <a:gd name="connsiteX76" fmla="*/ 2047739 w 11022602"/>
                <a:gd name="connsiteY76" fmla="*/ 7471257 h 9326349"/>
                <a:gd name="connsiteX77" fmla="*/ 2125181 w 11022602"/>
                <a:gd name="connsiteY77" fmla="*/ 7546624 h 9326349"/>
                <a:gd name="connsiteX78" fmla="*/ 2134412 w 11022602"/>
                <a:gd name="connsiteY78" fmla="*/ 7591126 h 9326349"/>
                <a:gd name="connsiteX79" fmla="*/ 2136574 w 11022602"/>
                <a:gd name="connsiteY79" fmla="*/ 7591126 h 9326349"/>
                <a:gd name="connsiteX80" fmla="*/ 2136574 w 11022602"/>
                <a:gd name="connsiteY80" fmla="*/ 7601545 h 9326349"/>
                <a:gd name="connsiteX81" fmla="*/ 2136617 w 11022602"/>
                <a:gd name="connsiteY81" fmla="*/ 7601750 h 9326349"/>
                <a:gd name="connsiteX82" fmla="*/ 2136574 w 11022602"/>
                <a:gd name="connsiteY82" fmla="*/ 7601956 h 9326349"/>
                <a:gd name="connsiteX83" fmla="*/ 2136574 w 11022602"/>
                <a:gd name="connsiteY83" fmla="*/ 8149133 h 9326349"/>
                <a:gd name="connsiteX84" fmla="*/ 1993541 w 11022602"/>
                <a:gd name="connsiteY84" fmla="*/ 8149133 h 9326349"/>
                <a:gd name="connsiteX85" fmla="*/ 1993541 w 11022602"/>
                <a:gd name="connsiteY85" fmla="*/ 8149134 h 9326349"/>
                <a:gd name="connsiteX86" fmla="*/ 2136617 w 11022602"/>
                <a:gd name="connsiteY86" fmla="*/ 8149134 h 9326349"/>
                <a:gd name="connsiteX87" fmla="*/ 2063857 w 11022602"/>
                <a:gd name="connsiteY87" fmla="*/ 8219958 h 9326349"/>
                <a:gd name="connsiteX88" fmla="*/ 1996814 w 11022602"/>
                <a:gd name="connsiteY88" fmla="*/ 8176702 h 9326349"/>
                <a:gd name="connsiteX89" fmla="*/ 1993541 w 11022602"/>
                <a:gd name="connsiteY89" fmla="*/ 8160928 h 9326349"/>
                <a:gd name="connsiteX90" fmla="*/ 1993541 w 11022602"/>
                <a:gd name="connsiteY90" fmla="*/ 8902134 h 9326349"/>
                <a:gd name="connsiteX91" fmla="*/ 1904778 w 11022602"/>
                <a:gd name="connsiteY91" fmla="*/ 8988534 h 9326349"/>
                <a:gd name="connsiteX92" fmla="*/ 1816015 w 11022602"/>
                <a:gd name="connsiteY92" fmla="*/ 8902134 h 9326349"/>
                <a:gd name="connsiteX93" fmla="*/ 1816015 w 11022602"/>
                <a:gd name="connsiteY93" fmla="*/ 8902119 h 9326349"/>
                <a:gd name="connsiteX94" fmla="*/ 1638503 w 11022602"/>
                <a:gd name="connsiteY94" fmla="*/ 8902119 h 9326349"/>
                <a:gd name="connsiteX95" fmla="*/ 1638503 w 11022602"/>
                <a:gd name="connsiteY95" fmla="*/ 8161210 h 9326349"/>
                <a:gd name="connsiteX96" fmla="*/ 1635289 w 11022602"/>
                <a:gd name="connsiteY96" fmla="*/ 8176702 h 9326349"/>
                <a:gd name="connsiteX97" fmla="*/ 1568246 w 11022602"/>
                <a:gd name="connsiteY97" fmla="*/ 8219958 h 9326349"/>
                <a:gd name="connsiteX98" fmla="*/ 1495486 w 11022602"/>
                <a:gd name="connsiteY98" fmla="*/ 8149134 h 9326349"/>
                <a:gd name="connsiteX99" fmla="*/ 1638503 w 11022602"/>
                <a:gd name="connsiteY99" fmla="*/ 8149134 h 9326349"/>
                <a:gd name="connsiteX100" fmla="*/ 1638503 w 11022602"/>
                <a:gd name="connsiteY100" fmla="*/ 8149133 h 9326349"/>
                <a:gd name="connsiteX101" fmla="*/ 1495486 w 11022602"/>
                <a:gd name="connsiteY101" fmla="*/ 8149133 h 9326349"/>
                <a:gd name="connsiteX102" fmla="*/ 1495486 w 11022602"/>
                <a:gd name="connsiteY102" fmla="*/ 7591126 h 9326349"/>
                <a:gd name="connsiteX103" fmla="*/ 1497691 w 11022602"/>
                <a:gd name="connsiteY103" fmla="*/ 7591126 h 9326349"/>
                <a:gd name="connsiteX104" fmla="*/ 1506923 w 11022602"/>
                <a:gd name="connsiteY104" fmla="*/ 7546624 h 9326349"/>
                <a:gd name="connsiteX105" fmla="*/ 1584363 w 11022602"/>
                <a:gd name="connsiteY105" fmla="*/ 7471257 h 9326349"/>
                <a:gd name="connsiteX106" fmla="*/ 1638503 w 11022602"/>
                <a:gd name="connsiteY106" fmla="*/ 7460620 h 9326349"/>
                <a:gd name="connsiteX107" fmla="*/ 1638503 w 11022602"/>
                <a:gd name="connsiteY107" fmla="*/ 7460158 h 9326349"/>
                <a:gd name="connsiteX108" fmla="*/ 1640852 w 11022602"/>
                <a:gd name="connsiteY108" fmla="*/ 7460158 h 9326349"/>
                <a:gd name="connsiteX109" fmla="*/ 1641007 w 11022602"/>
                <a:gd name="connsiteY109" fmla="*/ 7460127 h 9326349"/>
                <a:gd name="connsiteX110" fmla="*/ 1641007 w 11022602"/>
                <a:gd name="connsiteY110" fmla="*/ 7460158 h 9326349"/>
                <a:gd name="connsiteX111" fmla="*/ 1816015 w 11022602"/>
                <a:gd name="connsiteY111" fmla="*/ 7460158 h 9326349"/>
                <a:gd name="connsiteX112" fmla="*/ 1816030 w 11022602"/>
                <a:gd name="connsiteY112" fmla="*/ 7460158 h 9326349"/>
                <a:gd name="connsiteX113" fmla="*/ 1991095 w 11022602"/>
                <a:gd name="connsiteY113" fmla="*/ 7460158 h 9326349"/>
                <a:gd name="connsiteX114" fmla="*/ 3046881 w 11022602"/>
                <a:gd name="connsiteY114" fmla="*/ 7460127 h 9326349"/>
                <a:gd name="connsiteX115" fmla="*/ 3047036 w 11022602"/>
                <a:gd name="connsiteY115" fmla="*/ 7460158 h 9326349"/>
                <a:gd name="connsiteX116" fmla="*/ 3049327 w 11022602"/>
                <a:gd name="connsiteY116" fmla="*/ 7460158 h 9326349"/>
                <a:gd name="connsiteX117" fmla="*/ 3049327 w 11022602"/>
                <a:gd name="connsiteY117" fmla="*/ 7460608 h 9326349"/>
                <a:gd name="connsiteX118" fmla="*/ 3103525 w 11022602"/>
                <a:gd name="connsiteY118" fmla="*/ 7471257 h 9326349"/>
                <a:gd name="connsiteX119" fmla="*/ 3180966 w 11022602"/>
                <a:gd name="connsiteY119" fmla="*/ 7546624 h 9326349"/>
                <a:gd name="connsiteX120" fmla="*/ 3190198 w 11022602"/>
                <a:gd name="connsiteY120" fmla="*/ 7591126 h 9326349"/>
                <a:gd name="connsiteX121" fmla="*/ 3192360 w 11022602"/>
                <a:gd name="connsiteY121" fmla="*/ 7591126 h 9326349"/>
                <a:gd name="connsiteX122" fmla="*/ 3192360 w 11022602"/>
                <a:gd name="connsiteY122" fmla="*/ 7601545 h 9326349"/>
                <a:gd name="connsiteX123" fmla="*/ 3192403 w 11022602"/>
                <a:gd name="connsiteY123" fmla="*/ 7601750 h 9326349"/>
                <a:gd name="connsiteX124" fmla="*/ 3192360 w 11022602"/>
                <a:gd name="connsiteY124" fmla="*/ 7601956 h 9326349"/>
                <a:gd name="connsiteX125" fmla="*/ 3192360 w 11022602"/>
                <a:gd name="connsiteY125" fmla="*/ 8149133 h 9326349"/>
                <a:gd name="connsiteX126" fmla="*/ 3049327 w 11022602"/>
                <a:gd name="connsiteY126" fmla="*/ 8149133 h 9326349"/>
                <a:gd name="connsiteX127" fmla="*/ 3049327 w 11022602"/>
                <a:gd name="connsiteY127" fmla="*/ 8149134 h 9326349"/>
                <a:gd name="connsiteX128" fmla="*/ 3192403 w 11022602"/>
                <a:gd name="connsiteY128" fmla="*/ 8149134 h 9326349"/>
                <a:gd name="connsiteX129" fmla="*/ 3119642 w 11022602"/>
                <a:gd name="connsiteY129" fmla="*/ 8219958 h 9326349"/>
                <a:gd name="connsiteX130" fmla="*/ 3052599 w 11022602"/>
                <a:gd name="connsiteY130" fmla="*/ 8176702 h 9326349"/>
                <a:gd name="connsiteX131" fmla="*/ 3049327 w 11022602"/>
                <a:gd name="connsiteY131" fmla="*/ 8160928 h 9326349"/>
                <a:gd name="connsiteX132" fmla="*/ 3049327 w 11022602"/>
                <a:gd name="connsiteY132" fmla="*/ 8902134 h 9326349"/>
                <a:gd name="connsiteX133" fmla="*/ 2960564 w 11022602"/>
                <a:gd name="connsiteY133" fmla="*/ 8988534 h 9326349"/>
                <a:gd name="connsiteX134" fmla="*/ 2871800 w 11022602"/>
                <a:gd name="connsiteY134" fmla="*/ 8902134 h 9326349"/>
                <a:gd name="connsiteX135" fmla="*/ 2871800 w 11022602"/>
                <a:gd name="connsiteY135" fmla="*/ 8902119 h 9326349"/>
                <a:gd name="connsiteX136" fmla="*/ 2694289 w 11022602"/>
                <a:gd name="connsiteY136" fmla="*/ 8902119 h 9326349"/>
                <a:gd name="connsiteX137" fmla="*/ 2694289 w 11022602"/>
                <a:gd name="connsiteY137" fmla="*/ 8161210 h 9326349"/>
                <a:gd name="connsiteX138" fmla="*/ 2691075 w 11022602"/>
                <a:gd name="connsiteY138" fmla="*/ 8176702 h 9326349"/>
                <a:gd name="connsiteX139" fmla="*/ 2624032 w 11022602"/>
                <a:gd name="connsiteY139" fmla="*/ 8219958 h 9326349"/>
                <a:gd name="connsiteX140" fmla="*/ 2551272 w 11022602"/>
                <a:gd name="connsiteY140" fmla="*/ 8149134 h 9326349"/>
                <a:gd name="connsiteX141" fmla="*/ 2694289 w 11022602"/>
                <a:gd name="connsiteY141" fmla="*/ 8149134 h 9326349"/>
                <a:gd name="connsiteX142" fmla="*/ 2694289 w 11022602"/>
                <a:gd name="connsiteY142" fmla="*/ 8149133 h 9326349"/>
                <a:gd name="connsiteX143" fmla="*/ 2551272 w 11022602"/>
                <a:gd name="connsiteY143" fmla="*/ 8149133 h 9326349"/>
                <a:gd name="connsiteX144" fmla="*/ 2551272 w 11022602"/>
                <a:gd name="connsiteY144" fmla="*/ 7591126 h 9326349"/>
                <a:gd name="connsiteX145" fmla="*/ 2553477 w 11022602"/>
                <a:gd name="connsiteY145" fmla="*/ 7591126 h 9326349"/>
                <a:gd name="connsiteX146" fmla="*/ 2562709 w 11022602"/>
                <a:gd name="connsiteY146" fmla="*/ 7546624 h 9326349"/>
                <a:gd name="connsiteX147" fmla="*/ 2640149 w 11022602"/>
                <a:gd name="connsiteY147" fmla="*/ 7471257 h 9326349"/>
                <a:gd name="connsiteX148" fmla="*/ 2694289 w 11022602"/>
                <a:gd name="connsiteY148" fmla="*/ 7460620 h 9326349"/>
                <a:gd name="connsiteX149" fmla="*/ 2694289 w 11022602"/>
                <a:gd name="connsiteY149" fmla="*/ 7460158 h 9326349"/>
                <a:gd name="connsiteX150" fmla="*/ 2696638 w 11022602"/>
                <a:gd name="connsiteY150" fmla="*/ 7460158 h 9326349"/>
                <a:gd name="connsiteX151" fmla="*/ 2696793 w 11022602"/>
                <a:gd name="connsiteY151" fmla="*/ 7460127 h 9326349"/>
                <a:gd name="connsiteX152" fmla="*/ 2696793 w 11022602"/>
                <a:gd name="connsiteY152" fmla="*/ 7460158 h 9326349"/>
                <a:gd name="connsiteX153" fmla="*/ 2871800 w 11022602"/>
                <a:gd name="connsiteY153" fmla="*/ 7460158 h 9326349"/>
                <a:gd name="connsiteX154" fmla="*/ 2871816 w 11022602"/>
                <a:gd name="connsiteY154" fmla="*/ 7460158 h 9326349"/>
                <a:gd name="connsiteX155" fmla="*/ 3046881 w 11022602"/>
                <a:gd name="connsiteY155" fmla="*/ 7460158 h 9326349"/>
                <a:gd name="connsiteX156" fmla="*/ 4102667 w 11022602"/>
                <a:gd name="connsiteY156" fmla="*/ 7460127 h 9326349"/>
                <a:gd name="connsiteX157" fmla="*/ 4102822 w 11022602"/>
                <a:gd name="connsiteY157" fmla="*/ 7460158 h 9326349"/>
                <a:gd name="connsiteX158" fmla="*/ 4105113 w 11022602"/>
                <a:gd name="connsiteY158" fmla="*/ 7460158 h 9326349"/>
                <a:gd name="connsiteX159" fmla="*/ 4105113 w 11022602"/>
                <a:gd name="connsiteY159" fmla="*/ 7460608 h 9326349"/>
                <a:gd name="connsiteX160" fmla="*/ 4159311 w 11022602"/>
                <a:gd name="connsiteY160" fmla="*/ 7471257 h 9326349"/>
                <a:gd name="connsiteX161" fmla="*/ 4236752 w 11022602"/>
                <a:gd name="connsiteY161" fmla="*/ 7546624 h 9326349"/>
                <a:gd name="connsiteX162" fmla="*/ 4245984 w 11022602"/>
                <a:gd name="connsiteY162" fmla="*/ 7591126 h 9326349"/>
                <a:gd name="connsiteX163" fmla="*/ 4248146 w 11022602"/>
                <a:gd name="connsiteY163" fmla="*/ 7591126 h 9326349"/>
                <a:gd name="connsiteX164" fmla="*/ 4248146 w 11022602"/>
                <a:gd name="connsiteY164" fmla="*/ 7601545 h 9326349"/>
                <a:gd name="connsiteX165" fmla="*/ 4248189 w 11022602"/>
                <a:gd name="connsiteY165" fmla="*/ 7601750 h 9326349"/>
                <a:gd name="connsiteX166" fmla="*/ 4248146 w 11022602"/>
                <a:gd name="connsiteY166" fmla="*/ 7601956 h 9326349"/>
                <a:gd name="connsiteX167" fmla="*/ 4248146 w 11022602"/>
                <a:gd name="connsiteY167" fmla="*/ 8149133 h 9326349"/>
                <a:gd name="connsiteX168" fmla="*/ 4105113 w 11022602"/>
                <a:gd name="connsiteY168" fmla="*/ 8149133 h 9326349"/>
                <a:gd name="connsiteX169" fmla="*/ 4105113 w 11022602"/>
                <a:gd name="connsiteY169" fmla="*/ 8149134 h 9326349"/>
                <a:gd name="connsiteX170" fmla="*/ 4248189 w 11022602"/>
                <a:gd name="connsiteY170" fmla="*/ 8149134 h 9326349"/>
                <a:gd name="connsiteX171" fmla="*/ 4175428 w 11022602"/>
                <a:gd name="connsiteY171" fmla="*/ 8219958 h 9326349"/>
                <a:gd name="connsiteX172" fmla="*/ 4108385 w 11022602"/>
                <a:gd name="connsiteY172" fmla="*/ 8176702 h 9326349"/>
                <a:gd name="connsiteX173" fmla="*/ 4105113 w 11022602"/>
                <a:gd name="connsiteY173" fmla="*/ 8160928 h 9326349"/>
                <a:gd name="connsiteX174" fmla="*/ 4105113 w 11022602"/>
                <a:gd name="connsiteY174" fmla="*/ 8902134 h 9326349"/>
                <a:gd name="connsiteX175" fmla="*/ 4016350 w 11022602"/>
                <a:gd name="connsiteY175" fmla="*/ 8988534 h 9326349"/>
                <a:gd name="connsiteX176" fmla="*/ 3927586 w 11022602"/>
                <a:gd name="connsiteY176" fmla="*/ 8902134 h 9326349"/>
                <a:gd name="connsiteX177" fmla="*/ 3927586 w 11022602"/>
                <a:gd name="connsiteY177" fmla="*/ 8902119 h 9326349"/>
                <a:gd name="connsiteX178" fmla="*/ 3750075 w 11022602"/>
                <a:gd name="connsiteY178" fmla="*/ 8902119 h 9326349"/>
                <a:gd name="connsiteX179" fmla="*/ 3750075 w 11022602"/>
                <a:gd name="connsiteY179" fmla="*/ 8161210 h 9326349"/>
                <a:gd name="connsiteX180" fmla="*/ 3746861 w 11022602"/>
                <a:gd name="connsiteY180" fmla="*/ 8176702 h 9326349"/>
                <a:gd name="connsiteX181" fmla="*/ 3679818 w 11022602"/>
                <a:gd name="connsiteY181" fmla="*/ 8219958 h 9326349"/>
                <a:gd name="connsiteX182" fmla="*/ 3607058 w 11022602"/>
                <a:gd name="connsiteY182" fmla="*/ 8149134 h 9326349"/>
                <a:gd name="connsiteX183" fmla="*/ 3750075 w 11022602"/>
                <a:gd name="connsiteY183" fmla="*/ 8149134 h 9326349"/>
                <a:gd name="connsiteX184" fmla="*/ 3750075 w 11022602"/>
                <a:gd name="connsiteY184" fmla="*/ 8149133 h 9326349"/>
                <a:gd name="connsiteX185" fmla="*/ 3607058 w 11022602"/>
                <a:gd name="connsiteY185" fmla="*/ 8149133 h 9326349"/>
                <a:gd name="connsiteX186" fmla="*/ 3607058 w 11022602"/>
                <a:gd name="connsiteY186" fmla="*/ 7591126 h 9326349"/>
                <a:gd name="connsiteX187" fmla="*/ 3609262 w 11022602"/>
                <a:gd name="connsiteY187" fmla="*/ 7591126 h 9326349"/>
                <a:gd name="connsiteX188" fmla="*/ 3618494 w 11022602"/>
                <a:gd name="connsiteY188" fmla="*/ 7546624 h 9326349"/>
                <a:gd name="connsiteX189" fmla="*/ 3695935 w 11022602"/>
                <a:gd name="connsiteY189" fmla="*/ 7471257 h 9326349"/>
                <a:gd name="connsiteX190" fmla="*/ 3750075 w 11022602"/>
                <a:gd name="connsiteY190" fmla="*/ 7460620 h 9326349"/>
                <a:gd name="connsiteX191" fmla="*/ 3750075 w 11022602"/>
                <a:gd name="connsiteY191" fmla="*/ 7460158 h 9326349"/>
                <a:gd name="connsiteX192" fmla="*/ 3752423 w 11022602"/>
                <a:gd name="connsiteY192" fmla="*/ 7460158 h 9326349"/>
                <a:gd name="connsiteX193" fmla="*/ 3752578 w 11022602"/>
                <a:gd name="connsiteY193" fmla="*/ 7460127 h 9326349"/>
                <a:gd name="connsiteX194" fmla="*/ 3752578 w 11022602"/>
                <a:gd name="connsiteY194" fmla="*/ 7460158 h 9326349"/>
                <a:gd name="connsiteX195" fmla="*/ 3927586 w 11022602"/>
                <a:gd name="connsiteY195" fmla="*/ 7460158 h 9326349"/>
                <a:gd name="connsiteX196" fmla="*/ 3927602 w 11022602"/>
                <a:gd name="connsiteY196" fmla="*/ 7460158 h 9326349"/>
                <a:gd name="connsiteX197" fmla="*/ 4102667 w 11022602"/>
                <a:gd name="connsiteY197" fmla="*/ 7460158 h 9326349"/>
                <a:gd name="connsiteX198" fmla="*/ 5158453 w 11022602"/>
                <a:gd name="connsiteY198" fmla="*/ 7460127 h 9326349"/>
                <a:gd name="connsiteX199" fmla="*/ 5158608 w 11022602"/>
                <a:gd name="connsiteY199" fmla="*/ 7460158 h 9326349"/>
                <a:gd name="connsiteX200" fmla="*/ 5160899 w 11022602"/>
                <a:gd name="connsiteY200" fmla="*/ 7460158 h 9326349"/>
                <a:gd name="connsiteX201" fmla="*/ 5160899 w 11022602"/>
                <a:gd name="connsiteY201" fmla="*/ 7460608 h 9326349"/>
                <a:gd name="connsiteX202" fmla="*/ 5215097 w 11022602"/>
                <a:gd name="connsiteY202" fmla="*/ 7471257 h 9326349"/>
                <a:gd name="connsiteX203" fmla="*/ 5292538 w 11022602"/>
                <a:gd name="connsiteY203" fmla="*/ 7546624 h 9326349"/>
                <a:gd name="connsiteX204" fmla="*/ 5301770 w 11022602"/>
                <a:gd name="connsiteY204" fmla="*/ 7591126 h 9326349"/>
                <a:gd name="connsiteX205" fmla="*/ 5303932 w 11022602"/>
                <a:gd name="connsiteY205" fmla="*/ 7591126 h 9326349"/>
                <a:gd name="connsiteX206" fmla="*/ 5303932 w 11022602"/>
                <a:gd name="connsiteY206" fmla="*/ 7601545 h 9326349"/>
                <a:gd name="connsiteX207" fmla="*/ 5303975 w 11022602"/>
                <a:gd name="connsiteY207" fmla="*/ 7601750 h 9326349"/>
                <a:gd name="connsiteX208" fmla="*/ 5303932 w 11022602"/>
                <a:gd name="connsiteY208" fmla="*/ 7601956 h 9326349"/>
                <a:gd name="connsiteX209" fmla="*/ 5303932 w 11022602"/>
                <a:gd name="connsiteY209" fmla="*/ 8149133 h 9326349"/>
                <a:gd name="connsiteX210" fmla="*/ 5160899 w 11022602"/>
                <a:gd name="connsiteY210" fmla="*/ 8149133 h 9326349"/>
                <a:gd name="connsiteX211" fmla="*/ 5160899 w 11022602"/>
                <a:gd name="connsiteY211" fmla="*/ 8149134 h 9326349"/>
                <a:gd name="connsiteX212" fmla="*/ 5303975 w 11022602"/>
                <a:gd name="connsiteY212" fmla="*/ 8149134 h 9326349"/>
                <a:gd name="connsiteX213" fmla="*/ 5231214 w 11022602"/>
                <a:gd name="connsiteY213" fmla="*/ 8219958 h 9326349"/>
                <a:gd name="connsiteX214" fmla="*/ 5164171 w 11022602"/>
                <a:gd name="connsiteY214" fmla="*/ 8176702 h 9326349"/>
                <a:gd name="connsiteX215" fmla="*/ 5160899 w 11022602"/>
                <a:gd name="connsiteY215" fmla="*/ 8160928 h 9326349"/>
                <a:gd name="connsiteX216" fmla="*/ 5160899 w 11022602"/>
                <a:gd name="connsiteY216" fmla="*/ 8902134 h 9326349"/>
                <a:gd name="connsiteX217" fmla="*/ 5072136 w 11022602"/>
                <a:gd name="connsiteY217" fmla="*/ 8988534 h 9326349"/>
                <a:gd name="connsiteX218" fmla="*/ 4983372 w 11022602"/>
                <a:gd name="connsiteY218" fmla="*/ 8902134 h 9326349"/>
                <a:gd name="connsiteX219" fmla="*/ 4983372 w 11022602"/>
                <a:gd name="connsiteY219" fmla="*/ 8902119 h 9326349"/>
                <a:gd name="connsiteX220" fmla="*/ 4805861 w 11022602"/>
                <a:gd name="connsiteY220" fmla="*/ 8902119 h 9326349"/>
                <a:gd name="connsiteX221" fmla="*/ 4805861 w 11022602"/>
                <a:gd name="connsiteY221" fmla="*/ 8161210 h 9326349"/>
                <a:gd name="connsiteX222" fmla="*/ 4802647 w 11022602"/>
                <a:gd name="connsiteY222" fmla="*/ 8176702 h 9326349"/>
                <a:gd name="connsiteX223" fmla="*/ 4735604 w 11022602"/>
                <a:gd name="connsiteY223" fmla="*/ 8219958 h 9326349"/>
                <a:gd name="connsiteX224" fmla="*/ 4662844 w 11022602"/>
                <a:gd name="connsiteY224" fmla="*/ 8149134 h 9326349"/>
                <a:gd name="connsiteX225" fmla="*/ 4805861 w 11022602"/>
                <a:gd name="connsiteY225" fmla="*/ 8149134 h 9326349"/>
                <a:gd name="connsiteX226" fmla="*/ 4805861 w 11022602"/>
                <a:gd name="connsiteY226" fmla="*/ 8149133 h 9326349"/>
                <a:gd name="connsiteX227" fmla="*/ 4662844 w 11022602"/>
                <a:gd name="connsiteY227" fmla="*/ 8149133 h 9326349"/>
                <a:gd name="connsiteX228" fmla="*/ 4662844 w 11022602"/>
                <a:gd name="connsiteY228" fmla="*/ 7591126 h 9326349"/>
                <a:gd name="connsiteX229" fmla="*/ 4665048 w 11022602"/>
                <a:gd name="connsiteY229" fmla="*/ 7591126 h 9326349"/>
                <a:gd name="connsiteX230" fmla="*/ 4674280 w 11022602"/>
                <a:gd name="connsiteY230" fmla="*/ 7546624 h 9326349"/>
                <a:gd name="connsiteX231" fmla="*/ 4751721 w 11022602"/>
                <a:gd name="connsiteY231" fmla="*/ 7471257 h 9326349"/>
                <a:gd name="connsiteX232" fmla="*/ 4805861 w 11022602"/>
                <a:gd name="connsiteY232" fmla="*/ 7460620 h 9326349"/>
                <a:gd name="connsiteX233" fmla="*/ 4805861 w 11022602"/>
                <a:gd name="connsiteY233" fmla="*/ 7460158 h 9326349"/>
                <a:gd name="connsiteX234" fmla="*/ 4808209 w 11022602"/>
                <a:gd name="connsiteY234" fmla="*/ 7460158 h 9326349"/>
                <a:gd name="connsiteX235" fmla="*/ 4808364 w 11022602"/>
                <a:gd name="connsiteY235" fmla="*/ 7460127 h 9326349"/>
                <a:gd name="connsiteX236" fmla="*/ 4808364 w 11022602"/>
                <a:gd name="connsiteY236" fmla="*/ 7460158 h 9326349"/>
                <a:gd name="connsiteX237" fmla="*/ 4983372 w 11022602"/>
                <a:gd name="connsiteY237" fmla="*/ 7460158 h 9326349"/>
                <a:gd name="connsiteX238" fmla="*/ 4983388 w 11022602"/>
                <a:gd name="connsiteY238" fmla="*/ 7460158 h 9326349"/>
                <a:gd name="connsiteX239" fmla="*/ 5158453 w 11022602"/>
                <a:gd name="connsiteY239" fmla="*/ 7460158 h 9326349"/>
                <a:gd name="connsiteX240" fmla="*/ 6214239 w 11022602"/>
                <a:gd name="connsiteY240" fmla="*/ 7460127 h 9326349"/>
                <a:gd name="connsiteX241" fmla="*/ 6214394 w 11022602"/>
                <a:gd name="connsiteY241" fmla="*/ 7460158 h 9326349"/>
                <a:gd name="connsiteX242" fmla="*/ 6216685 w 11022602"/>
                <a:gd name="connsiteY242" fmla="*/ 7460158 h 9326349"/>
                <a:gd name="connsiteX243" fmla="*/ 6216685 w 11022602"/>
                <a:gd name="connsiteY243" fmla="*/ 7460608 h 9326349"/>
                <a:gd name="connsiteX244" fmla="*/ 6270883 w 11022602"/>
                <a:gd name="connsiteY244" fmla="*/ 7471257 h 9326349"/>
                <a:gd name="connsiteX245" fmla="*/ 6348324 w 11022602"/>
                <a:gd name="connsiteY245" fmla="*/ 7546624 h 9326349"/>
                <a:gd name="connsiteX246" fmla="*/ 6357556 w 11022602"/>
                <a:gd name="connsiteY246" fmla="*/ 7591126 h 9326349"/>
                <a:gd name="connsiteX247" fmla="*/ 6359718 w 11022602"/>
                <a:gd name="connsiteY247" fmla="*/ 7591126 h 9326349"/>
                <a:gd name="connsiteX248" fmla="*/ 6359718 w 11022602"/>
                <a:gd name="connsiteY248" fmla="*/ 7601545 h 9326349"/>
                <a:gd name="connsiteX249" fmla="*/ 6359761 w 11022602"/>
                <a:gd name="connsiteY249" fmla="*/ 7601750 h 9326349"/>
                <a:gd name="connsiteX250" fmla="*/ 6359718 w 11022602"/>
                <a:gd name="connsiteY250" fmla="*/ 7601956 h 9326349"/>
                <a:gd name="connsiteX251" fmla="*/ 6359718 w 11022602"/>
                <a:gd name="connsiteY251" fmla="*/ 8149133 h 9326349"/>
                <a:gd name="connsiteX252" fmla="*/ 6216685 w 11022602"/>
                <a:gd name="connsiteY252" fmla="*/ 8149133 h 9326349"/>
                <a:gd name="connsiteX253" fmla="*/ 6216685 w 11022602"/>
                <a:gd name="connsiteY253" fmla="*/ 8149134 h 9326349"/>
                <a:gd name="connsiteX254" fmla="*/ 6359761 w 11022602"/>
                <a:gd name="connsiteY254" fmla="*/ 8149134 h 9326349"/>
                <a:gd name="connsiteX255" fmla="*/ 6287000 w 11022602"/>
                <a:gd name="connsiteY255" fmla="*/ 8219958 h 9326349"/>
                <a:gd name="connsiteX256" fmla="*/ 6219957 w 11022602"/>
                <a:gd name="connsiteY256" fmla="*/ 8176702 h 9326349"/>
                <a:gd name="connsiteX257" fmla="*/ 6216685 w 11022602"/>
                <a:gd name="connsiteY257" fmla="*/ 8160928 h 9326349"/>
                <a:gd name="connsiteX258" fmla="*/ 6216685 w 11022602"/>
                <a:gd name="connsiteY258" fmla="*/ 8902134 h 9326349"/>
                <a:gd name="connsiteX259" fmla="*/ 6127922 w 11022602"/>
                <a:gd name="connsiteY259" fmla="*/ 8988534 h 9326349"/>
                <a:gd name="connsiteX260" fmla="*/ 6039158 w 11022602"/>
                <a:gd name="connsiteY260" fmla="*/ 8902134 h 9326349"/>
                <a:gd name="connsiteX261" fmla="*/ 6039158 w 11022602"/>
                <a:gd name="connsiteY261" fmla="*/ 8902119 h 9326349"/>
                <a:gd name="connsiteX262" fmla="*/ 5861647 w 11022602"/>
                <a:gd name="connsiteY262" fmla="*/ 8902119 h 9326349"/>
                <a:gd name="connsiteX263" fmla="*/ 5861647 w 11022602"/>
                <a:gd name="connsiteY263" fmla="*/ 8161210 h 9326349"/>
                <a:gd name="connsiteX264" fmla="*/ 5858433 w 11022602"/>
                <a:gd name="connsiteY264" fmla="*/ 8176702 h 9326349"/>
                <a:gd name="connsiteX265" fmla="*/ 5791390 w 11022602"/>
                <a:gd name="connsiteY265" fmla="*/ 8219958 h 9326349"/>
                <a:gd name="connsiteX266" fmla="*/ 5718630 w 11022602"/>
                <a:gd name="connsiteY266" fmla="*/ 8149134 h 9326349"/>
                <a:gd name="connsiteX267" fmla="*/ 5861647 w 11022602"/>
                <a:gd name="connsiteY267" fmla="*/ 8149134 h 9326349"/>
                <a:gd name="connsiteX268" fmla="*/ 5861647 w 11022602"/>
                <a:gd name="connsiteY268" fmla="*/ 8149133 h 9326349"/>
                <a:gd name="connsiteX269" fmla="*/ 5718630 w 11022602"/>
                <a:gd name="connsiteY269" fmla="*/ 8149133 h 9326349"/>
                <a:gd name="connsiteX270" fmla="*/ 5718630 w 11022602"/>
                <a:gd name="connsiteY270" fmla="*/ 7591126 h 9326349"/>
                <a:gd name="connsiteX271" fmla="*/ 5720834 w 11022602"/>
                <a:gd name="connsiteY271" fmla="*/ 7591126 h 9326349"/>
                <a:gd name="connsiteX272" fmla="*/ 5730066 w 11022602"/>
                <a:gd name="connsiteY272" fmla="*/ 7546624 h 9326349"/>
                <a:gd name="connsiteX273" fmla="*/ 5807507 w 11022602"/>
                <a:gd name="connsiteY273" fmla="*/ 7471257 h 9326349"/>
                <a:gd name="connsiteX274" fmla="*/ 5861647 w 11022602"/>
                <a:gd name="connsiteY274" fmla="*/ 7460620 h 9326349"/>
                <a:gd name="connsiteX275" fmla="*/ 5861647 w 11022602"/>
                <a:gd name="connsiteY275" fmla="*/ 7460158 h 9326349"/>
                <a:gd name="connsiteX276" fmla="*/ 5863995 w 11022602"/>
                <a:gd name="connsiteY276" fmla="*/ 7460158 h 9326349"/>
                <a:gd name="connsiteX277" fmla="*/ 5864150 w 11022602"/>
                <a:gd name="connsiteY277" fmla="*/ 7460127 h 9326349"/>
                <a:gd name="connsiteX278" fmla="*/ 5864150 w 11022602"/>
                <a:gd name="connsiteY278" fmla="*/ 7460158 h 9326349"/>
                <a:gd name="connsiteX279" fmla="*/ 6039158 w 11022602"/>
                <a:gd name="connsiteY279" fmla="*/ 7460158 h 9326349"/>
                <a:gd name="connsiteX280" fmla="*/ 6039174 w 11022602"/>
                <a:gd name="connsiteY280" fmla="*/ 7460158 h 9326349"/>
                <a:gd name="connsiteX281" fmla="*/ 6214239 w 11022602"/>
                <a:gd name="connsiteY281" fmla="*/ 7460158 h 9326349"/>
                <a:gd name="connsiteX282" fmla="*/ 7270023 w 11022602"/>
                <a:gd name="connsiteY282" fmla="*/ 7460127 h 9326349"/>
                <a:gd name="connsiteX283" fmla="*/ 7270179 w 11022602"/>
                <a:gd name="connsiteY283" fmla="*/ 7460158 h 9326349"/>
                <a:gd name="connsiteX284" fmla="*/ 7272471 w 11022602"/>
                <a:gd name="connsiteY284" fmla="*/ 7460158 h 9326349"/>
                <a:gd name="connsiteX285" fmla="*/ 7272471 w 11022602"/>
                <a:gd name="connsiteY285" fmla="*/ 7460608 h 9326349"/>
                <a:gd name="connsiteX286" fmla="*/ 7326669 w 11022602"/>
                <a:gd name="connsiteY286" fmla="*/ 7471257 h 9326349"/>
                <a:gd name="connsiteX287" fmla="*/ 7404110 w 11022602"/>
                <a:gd name="connsiteY287" fmla="*/ 7546624 h 9326349"/>
                <a:gd name="connsiteX288" fmla="*/ 7413341 w 11022602"/>
                <a:gd name="connsiteY288" fmla="*/ 7591126 h 9326349"/>
                <a:gd name="connsiteX289" fmla="*/ 7415503 w 11022602"/>
                <a:gd name="connsiteY289" fmla="*/ 7591126 h 9326349"/>
                <a:gd name="connsiteX290" fmla="*/ 7415503 w 11022602"/>
                <a:gd name="connsiteY290" fmla="*/ 7601545 h 9326349"/>
                <a:gd name="connsiteX291" fmla="*/ 7415545 w 11022602"/>
                <a:gd name="connsiteY291" fmla="*/ 7601750 h 9326349"/>
                <a:gd name="connsiteX292" fmla="*/ 7415503 w 11022602"/>
                <a:gd name="connsiteY292" fmla="*/ 7601956 h 9326349"/>
                <a:gd name="connsiteX293" fmla="*/ 7415503 w 11022602"/>
                <a:gd name="connsiteY293" fmla="*/ 8149133 h 9326349"/>
                <a:gd name="connsiteX294" fmla="*/ 7272471 w 11022602"/>
                <a:gd name="connsiteY294" fmla="*/ 8149133 h 9326349"/>
                <a:gd name="connsiteX295" fmla="*/ 7272471 w 11022602"/>
                <a:gd name="connsiteY295" fmla="*/ 8149134 h 9326349"/>
                <a:gd name="connsiteX296" fmla="*/ 7415545 w 11022602"/>
                <a:gd name="connsiteY296" fmla="*/ 8149134 h 9326349"/>
                <a:gd name="connsiteX297" fmla="*/ 7342786 w 11022602"/>
                <a:gd name="connsiteY297" fmla="*/ 8219958 h 9326349"/>
                <a:gd name="connsiteX298" fmla="*/ 7275743 w 11022602"/>
                <a:gd name="connsiteY298" fmla="*/ 8176702 h 9326349"/>
                <a:gd name="connsiteX299" fmla="*/ 7272471 w 11022602"/>
                <a:gd name="connsiteY299" fmla="*/ 8160928 h 9326349"/>
                <a:gd name="connsiteX300" fmla="*/ 7272471 w 11022602"/>
                <a:gd name="connsiteY300" fmla="*/ 8902134 h 9326349"/>
                <a:gd name="connsiteX301" fmla="*/ 7183707 w 11022602"/>
                <a:gd name="connsiteY301" fmla="*/ 8988534 h 9326349"/>
                <a:gd name="connsiteX302" fmla="*/ 7094944 w 11022602"/>
                <a:gd name="connsiteY302" fmla="*/ 8902134 h 9326349"/>
                <a:gd name="connsiteX303" fmla="*/ 7094944 w 11022602"/>
                <a:gd name="connsiteY303" fmla="*/ 8902119 h 9326349"/>
                <a:gd name="connsiteX304" fmla="*/ 6917432 w 11022602"/>
                <a:gd name="connsiteY304" fmla="*/ 8902119 h 9326349"/>
                <a:gd name="connsiteX305" fmla="*/ 6917432 w 11022602"/>
                <a:gd name="connsiteY305" fmla="*/ 8161210 h 9326349"/>
                <a:gd name="connsiteX306" fmla="*/ 6914219 w 11022602"/>
                <a:gd name="connsiteY306" fmla="*/ 8176702 h 9326349"/>
                <a:gd name="connsiteX307" fmla="*/ 6847176 w 11022602"/>
                <a:gd name="connsiteY307" fmla="*/ 8219958 h 9326349"/>
                <a:gd name="connsiteX308" fmla="*/ 6774415 w 11022602"/>
                <a:gd name="connsiteY308" fmla="*/ 8149134 h 9326349"/>
                <a:gd name="connsiteX309" fmla="*/ 6917432 w 11022602"/>
                <a:gd name="connsiteY309" fmla="*/ 8149134 h 9326349"/>
                <a:gd name="connsiteX310" fmla="*/ 6917432 w 11022602"/>
                <a:gd name="connsiteY310" fmla="*/ 8149133 h 9326349"/>
                <a:gd name="connsiteX311" fmla="*/ 6774415 w 11022602"/>
                <a:gd name="connsiteY311" fmla="*/ 8149133 h 9326349"/>
                <a:gd name="connsiteX312" fmla="*/ 6774415 w 11022602"/>
                <a:gd name="connsiteY312" fmla="*/ 7591126 h 9326349"/>
                <a:gd name="connsiteX313" fmla="*/ 6776619 w 11022602"/>
                <a:gd name="connsiteY313" fmla="*/ 7591126 h 9326349"/>
                <a:gd name="connsiteX314" fmla="*/ 6785852 w 11022602"/>
                <a:gd name="connsiteY314" fmla="*/ 7546624 h 9326349"/>
                <a:gd name="connsiteX315" fmla="*/ 6863293 w 11022602"/>
                <a:gd name="connsiteY315" fmla="*/ 7471257 h 9326349"/>
                <a:gd name="connsiteX316" fmla="*/ 6917432 w 11022602"/>
                <a:gd name="connsiteY316" fmla="*/ 7460620 h 9326349"/>
                <a:gd name="connsiteX317" fmla="*/ 6917432 w 11022602"/>
                <a:gd name="connsiteY317" fmla="*/ 7460158 h 9326349"/>
                <a:gd name="connsiteX318" fmla="*/ 6919781 w 11022602"/>
                <a:gd name="connsiteY318" fmla="*/ 7460158 h 9326349"/>
                <a:gd name="connsiteX319" fmla="*/ 6919936 w 11022602"/>
                <a:gd name="connsiteY319" fmla="*/ 7460127 h 9326349"/>
                <a:gd name="connsiteX320" fmla="*/ 6919936 w 11022602"/>
                <a:gd name="connsiteY320" fmla="*/ 7460158 h 9326349"/>
                <a:gd name="connsiteX321" fmla="*/ 7094944 w 11022602"/>
                <a:gd name="connsiteY321" fmla="*/ 7460158 h 9326349"/>
                <a:gd name="connsiteX322" fmla="*/ 7094959 w 11022602"/>
                <a:gd name="connsiteY322" fmla="*/ 7460158 h 9326349"/>
                <a:gd name="connsiteX323" fmla="*/ 7270023 w 11022602"/>
                <a:gd name="connsiteY323" fmla="*/ 7460158 h 9326349"/>
                <a:gd name="connsiteX324" fmla="*/ 8325811 w 11022602"/>
                <a:gd name="connsiteY324" fmla="*/ 7460127 h 9326349"/>
                <a:gd name="connsiteX325" fmla="*/ 8325965 w 11022602"/>
                <a:gd name="connsiteY325" fmla="*/ 7460158 h 9326349"/>
                <a:gd name="connsiteX326" fmla="*/ 8328256 w 11022602"/>
                <a:gd name="connsiteY326" fmla="*/ 7460158 h 9326349"/>
                <a:gd name="connsiteX327" fmla="*/ 8328256 w 11022602"/>
                <a:gd name="connsiteY327" fmla="*/ 7460608 h 9326349"/>
                <a:gd name="connsiteX328" fmla="*/ 8382455 w 11022602"/>
                <a:gd name="connsiteY328" fmla="*/ 7471257 h 9326349"/>
                <a:gd name="connsiteX329" fmla="*/ 8459896 w 11022602"/>
                <a:gd name="connsiteY329" fmla="*/ 7546624 h 9326349"/>
                <a:gd name="connsiteX330" fmla="*/ 8469127 w 11022602"/>
                <a:gd name="connsiteY330" fmla="*/ 7591126 h 9326349"/>
                <a:gd name="connsiteX331" fmla="*/ 8471289 w 11022602"/>
                <a:gd name="connsiteY331" fmla="*/ 7591126 h 9326349"/>
                <a:gd name="connsiteX332" fmla="*/ 8471289 w 11022602"/>
                <a:gd name="connsiteY332" fmla="*/ 7601545 h 9326349"/>
                <a:gd name="connsiteX333" fmla="*/ 8471332 w 11022602"/>
                <a:gd name="connsiteY333" fmla="*/ 7601750 h 9326349"/>
                <a:gd name="connsiteX334" fmla="*/ 8471289 w 11022602"/>
                <a:gd name="connsiteY334" fmla="*/ 7601956 h 9326349"/>
                <a:gd name="connsiteX335" fmla="*/ 8471289 w 11022602"/>
                <a:gd name="connsiteY335" fmla="*/ 8149133 h 9326349"/>
                <a:gd name="connsiteX336" fmla="*/ 8328256 w 11022602"/>
                <a:gd name="connsiteY336" fmla="*/ 8149133 h 9326349"/>
                <a:gd name="connsiteX337" fmla="*/ 8328256 w 11022602"/>
                <a:gd name="connsiteY337" fmla="*/ 8149134 h 9326349"/>
                <a:gd name="connsiteX338" fmla="*/ 8471332 w 11022602"/>
                <a:gd name="connsiteY338" fmla="*/ 8149134 h 9326349"/>
                <a:gd name="connsiteX339" fmla="*/ 8398572 w 11022602"/>
                <a:gd name="connsiteY339" fmla="*/ 8219958 h 9326349"/>
                <a:gd name="connsiteX340" fmla="*/ 8331529 w 11022602"/>
                <a:gd name="connsiteY340" fmla="*/ 8176702 h 9326349"/>
                <a:gd name="connsiteX341" fmla="*/ 8328256 w 11022602"/>
                <a:gd name="connsiteY341" fmla="*/ 8160928 h 9326349"/>
                <a:gd name="connsiteX342" fmla="*/ 8328256 w 11022602"/>
                <a:gd name="connsiteY342" fmla="*/ 8902134 h 9326349"/>
                <a:gd name="connsiteX343" fmla="*/ 8239494 w 11022602"/>
                <a:gd name="connsiteY343" fmla="*/ 8988534 h 9326349"/>
                <a:gd name="connsiteX344" fmla="*/ 8150730 w 11022602"/>
                <a:gd name="connsiteY344" fmla="*/ 8902134 h 9326349"/>
                <a:gd name="connsiteX345" fmla="*/ 8150730 w 11022602"/>
                <a:gd name="connsiteY345" fmla="*/ 8902119 h 9326349"/>
                <a:gd name="connsiteX346" fmla="*/ 7973217 w 11022602"/>
                <a:gd name="connsiteY346" fmla="*/ 8902119 h 9326349"/>
                <a:gd name="connsiteX347" fmla="*/ 7973217 w 11022602"/>
                <a:gd name="connsiteY347" fmla="*/ 8161210 h 9326349"/>
                <a:gd name="connsiteX348" fmla="*/ 7970005 w 11022602"/>
                <a:gd name="connsiteY348" fmla="*/ 8176702 h 9326349"/>
                <a:gd name="connsiteX349" fmla="*/ 7902962 w 11022602"/>
                <a:gd name="connsiteY349" fmla="*/ 8219958 h 9326349"/>
                <a:gd name="connsiteX350" fmla="*/ 7830201 w 11022602"/>
                <a:gd name="connsiteY350" fmla="*/ 8149134 h 9326349"/>
                <a:gd name="connsiteX351" fmla="*/ 7973217 w 11022602"/>
                <a:gd name="connsiteY351" fmla="*/ 8149134 h 9326349"/>
                <a:gd name="connsiteX352" fmla="*/ 7973217 w 11022602"/>
                <a:gd name="connsiteY352" fmla="*/ 8149133 h 9326349"/>
                <a:gd name="connsiteX353" fmla="*/ 7830201 w 11022602"/>
                <a:gd name="connsiteY353" fmla="*/ 8149133 h 9326349"/>
                <a:gd name="connsiteX354" fmla="*/ 7830201 w 11022602"/>
                <a:gd name="connsiteY354" fmla="*/ 7591126 h 9326349"/>
                <a:gd name="connsiteX355" fmla="*/ 7832405 w 11022602"/>
                <a:gd name="connsiteY355" fmla="*/ 7591126 h 9326349"/>
                <a:gd name="connsiteX356" fmla="*/ 7841638 w 11022602"/>
                <a:gd name="connsiteY356" fmla="*/ 7546624 h 9326349"/>
                <a:gd name="connsiteX357" fmla="*/ 7919079 w 11022602"/>
                <a:gd name="connsiteY357" fmla="*/ 7471257 h 9326349"/>
                <a:gd name="connsiteX358" fmla="*/ 7973217 w 11022602"/>
                <a:gd name="connsiteY358" fmla="*/ 7460620 h 9326349"/>
                <a:gd name="connsiteX359" fmla="*/ 7973217 w 11022602"/>
                <a:gd name="connsiteY359" fmla="*/ 7460158 h 9326349"/>
                <a:gd name="connsiteX360" fmla="*/ 7975567 w 11022602"/>
                <a:gd name="connsiteY360" fmla="*/ 7460158 h 9326349"/>
                <a:gd name="connsiteX361" fmla="*/ 7975722 w 11022602"/>
                <a:gd name="connsiteY361" fmla="*/ 7460127 h 9326349"/>
                <a:gd name="connsiteX362" fmla="*/ 7975722 w 11022602"/>
                <a:gd name="connsiteY362" fmla="*/ 7460158 h 9326349"/>
                <a:gd name="connsiteX363" fmla="*/ 8150730 w 11022602"/>
                <a:gd name="connsiteY363" fmla="*/ 7460158 h 9326349"/>
                <a:gd name="connsiteX364" fmla="*/ 8150745 w 11022602"/>
                <a:gd name="connsiteY364" fmla="*/ 7460158 h 9326349"/>
                <a:gd name="connsiteX365" fmla="*/ 8325811 w 11022602"/>
                <a:gd name="connsiteY365" fmla="*/ 7460158 h 9326349"/>
                <a:gd name="connsiteX366" fmla="*/ 9381595 w 11022602"/>
                <a:gd name="connsiteY366" fmla="*/ 7460127 h 9326349"/>
                <a:gd name="connsiteX367" fmla="*/ 9381750 w 11022602"/>
                <a:gd name="connsiteY367" fmla="*/ 7460158 h 9326349"/>
                <a:gd name="connsiteX368" fmla="*/ 9384042 w 11022602"/>
                <a:gd name="connsiteY368" fmla="*/ 7460158 h 9326349"/>
                <a:gd name="connsiteX369" fmla="*/ 9384042 w 11022602"/>
                <a:gd name="connsiteY369" fmla="*/ 7460608 h 9326349"/>
                <a:gd name="connsiteX370" fmla="*/ 9438240 w 11022602"/>
                <a:gd name="connsiteY370" fmla="*/ 7471257 h 9326349"/>
                <a:gd name="connsiteX371" fmla="*/ 9515681 w 11022602"/>
                <a:gd name="connsiteY371" fmla="*/ 7546624 h 9326349"/>
                <a:gd name="connsiteX372" fmla="*/ 9524913 w 11022602"/>
                <a:gd name="connsiteY372" fmla="*/ 7591126 h 9326349"/>
                <a:gd name="connsiteX373" fmla="*/ 9527074 w 11022602"/>
                <a:gd name="connsiteY373" fmla="*/ 7591126 h 9326349"/>
                <a:gd name="connsiteX374" fmla="*/ 9527074 w 11022602"/>
                <a:gd name="connsiteY374" fmla="*/ 7601545 h 9326349"/>
                <a:gd name="connsiteX375" fmla="*/ 9527117 w 11022602"/>
                <a:gd name="connsiteY375" fmla="*/ 7601750 h 9326349"/>
                <a:gd name="connsiteX376" fmla="*/ 9527074 w 11022602"/>
                <a:gd name="connsiteY376" fmla="*/ 7601956 h 9326349"/>
                <a:gd name="connsiteX377" fmla="*/ 9527074 w 11022602"/>
                <a:gd name="connsiteY377" fmla="*/ 8149133 h 9326349"/>
                <a:gd name="connsiteX378" fmla="*/ 9384042 w 11022602"/>
                <a:gd name="connsiteY378" fmla="*/ 8149133 h 9326349"/>
                <a:gd name="connsiteX379" fmla="*/ 9384042 w 11022602"/>
                <a:gd name="connsiteY379" fmla="*/ 8149134 h 9326349"/>
                <a:gd name="connsiteX380" fmla="*/ 9527117 w 11022602"/>
                <a:gd name="connsiteY380" fmla="*/ 8149134 h 9326349"/>
                <a:gd name="connsiteX381" fmla="*/ 9454357 w 11022602"/>
                <a:gd name="connsiteY381" fmla="*/ 8219958 h 9326349"/>
                <a:gd name="connsiteX382" fmla="*/ 9387314 w 11022602"/>
                <a:gd name="connsiteY382" fmla="*/ 8176702 h 9326349"/>
                <a:gd name="connsiteX383" fmla="*/ 9384042 w 11022602"/>
                <a:gd name="connsiteY383" fmla="*/ 8160928 h 9326349"/>
                <a:gd name="connsiteX384" fmla="*/ 9384042 w 11022602"/>
                <a:gd name="connsiteY384" fmla="*/ 8902134 h 9326349"/>
                <a:gd name="connsiteX385" fmla="*/ 9295279 w 11022602"/>
                <a:gd name="connsiteY385" fmla="*/ 8988534 h 9326349"/>
                <a:gd name="connsiteX386" fmla="*/ 9206514 w 11022602"/>
                <a:gd name="connsiteY386" fmla="*/ 8902134 h 9326349"/>
                <a:gd name="connsiteX387" fmla="*/ 9206514 w 11022602"/>
                <a:gd name="connsiteY387" fmla="*/ 8902119 h 9326349"/>
                <a:gd name="connsiteX388" fmla="*/ 9029003 w 11022602"/>
                <a:gd name="connsiteY388" fmla="*/ 8902119 h 9326349"/>
                <a:gd name="connsiteX389" fmla="*/ 9029003 w 11022602"/>
                <a:gd name="connsiteY389" fmla="*/ 8161210 h 9326349"/>
                <a:gd name="connsiteX390" fmla="*/ 9025790 w 11022602"/>
                <a:gd name="connsiteY390" fmla="*/ 8176702 h 9326349"/>
                <a:gd name="connsiteX391" fmla="*/ 8958747 w 11022602"/>
                <a:gd name="connsiteY391" fmla="*/ 8219958 h 9326349"/>
                <a:gd name="connsiteX392" fmla="*/ 8885986 w 11022602"/>
                <a:gd name="connsiteY392" fmla="*/ 8149134 h 9326349"/>
                <a:gd name="connsiteX393" fmla="*/ 9029003 w 11022602"/>
                <a:gd name="connsiteY393" fmla="*/ 8149134 h 9326349"/>
                <a:gd name="connsiteX394" fmla="*/ 9029003 w 11022602"/>
                <a:gd name="connsiteY394" fmla="*/ 8149133 h 9326349"/>
                <a:gd name="connsiteX395" fmla="*/ 8885986 w 11022602"/>
                <a:gd name="connsiteY395" fmla="*/ 8149133 h 9326349"/>
                <a:gd name="connsiteX396" fmla="*/ 8885986 w 11022602"/>
                <a:gd name="connsiteY396" fmla="*/ 7591126 h 9326349"/>
                <a:gd name="connsiteX397" fmla="*/ 8888191 w 11022602"/>
                <a:gd name="connsiteY397" fmla="*/ 7591126 h 9326349"/>
                <a:gd name="connsiteX398" fmla="*/ 8897423 w 11022602"/>
                <a:gd name="connsiteY398" fmla="*/ 7546624 h 9326349"/>
                <a:gd name="connsiteX399" fmla="*/ 8974864 w 11022602"/>
                <a:gd name="connsiteY399" fmla="*/ 7471257 h 9326349"/>
                <a:gd name="connsiteX400" fmla="*/ 9029003 w 11022602"/>
                <a:gd name="connsiteY400" fmla="*/ 7460620 h 9326349"/>
                <a:gd name="connsiteX401" fmla="*/ 9029003 w 11022602"/>
                <a:gd name="connsiteY401" fmla="*/ 7460158 h 9326349"/>
                <a:gd name="connsiteX402" fmla="*/ 9031352 w 11022602"/>
                <a:gd name="connsiteY402" fmla="*/ 7460158 h 9326349"/>
                <a:gd name="connsiteX403" fmla="*/ 9031507 w 11022602"/>
                <a:gd name="connsiteY403" fmla="*/ 7460127 h 9326349"/>
                <a:gd name="connsiteX404" fmla="*/ 9031507 w 11022602"/>
                <a:gd name="connsiteY404" fmla="*/ 7460158 h 9326349"/>
                <a:gd name="connsiteX405" fmla="*/ 9206514 w 11022602"/>
                <a:gd name="connsiteY405" fmla="*/ 7460158 h 9326349"/>
                <a:gd name="connsiteX406" fmla="*/ 9206530 w 11022602"/>
                <a:gd name="connsiteY406" fmla="*/ 7460158 h 9326349"/>
                <a:gd name="connsiteX407" fmla="*/ 9381595 w 11022602"/>
                <a:gd name="connsiteY407" fmla="*/ 7460158 h 9326349"/>
                <a:gd name="connsiteX408" fmla="*/ 10437381 w 11022602"/>
                <a:gd name="connsiteY408" fmla="*/ 7460127 h 9326349"/>
                <a:gd name="connsiteX409" fmla="*/ 10437536 w 11022602"/>
                <a:gd name="connsiteY409" fmla="*/ 7460158 h 9326349"/>
                <a:gd name="connsiteX410" fmla="*/ 10439828 w 11022602"/>
                <a:gd name="connsiteY410" fmla="*/ 7460158 h 9326349"/>
                <a:gd name="connsiteX411" fmla="*/ 10439828 w 11022602"/>
                <a:gd name="connsiteY411" fmla="*/ 7460608 h 9326349"/>
                <a:gd name="connsiteX412" fmla="*/ 10494026 w 11022602"/>
                <a:gd name="connsiteY412" fmla="*/ 7471257 h 9326349"/>
                <a:gd name="connsiteX413" fmla="*/ 10571467 w 11022602"/>
                <a:gd name="connsiteY413" fmla="*/ 7546624 h 9326349"/>
                <a:gd name="connsiteX414" fmla="*/ 10580699 w 11022602"/>
                <a:gd name="connsiteY414" fmla="*/ 7591126 h 9326349"/>
                <a:gd name="connsiteX415" fmla="*/ 10582860 w 11022602"/>
                <a:gd name="connsiteY415" fmla="*/ 7591126 h 9326349"/>
                <a:gd name="connsiteX416" fmla="*/ 10582860 w 11022602"/>
                <a:gd name="connsiteY416" fmla="*/ 7601545 h 9326349"/>
                <a:gd name="connsiteX417" fmla="*/ 10582903 w 11022602"/>
                <a:gd name="connsiteY417" fmla="*/ 7601750 h 9326349"/>
                <a:gd name="connsiteX418" fmla="*/ 10582860 w 11022602"/>
                <a:gd name="connsiteY418" fmla="*/ 7601956 h 9326349"/>
                <a:gd name="connsiteX419" fmla="*/ 10582860 w 11022602"/>
                <a:gd name="connsiteY419" fmla="*/ 8149133 h 9326349"/>
                <a:gd name="connsiteX420" fmla="*/ 10439828 w 11022602"/>
                <a:gd name="connsiteY420" fmla="*/ 8149133 h 9326349"/>
                <a:gd name="connsiteX421" fmla="*/ 10439828 w 11022602"/>
                <a:gd name="connsiteY421" fmla="*/ 8149134 h 9326349"/>
                <a:gd name="connsiteX422" fmla="*/ 10582903 w 11022602"/>
                <a:gd name="connsiteY422" fmla="*/ 8149134 h 9326349"/>
                <a:gd name="connsiteX423" fmla="*/ 10510143 w 11022602"/>
                <a:gd name="connsiteY423" fmla="*/ 8219958 h 9326349"/>
                <a:gd name="connsiteX424" fmla="*/ 10443100 w 11022602"/>
                <a:gd name="connsiteY424" fmla="*/ 8176702 h 9326349"/>
                <a:gd name="connsiteX425" fmla="*/ 10439828 w 11022602"/>
                <a:gd name="connsiteY425" fmla="*/ 8160928 h 9326349"/>
                <a:gd name="connsiteX426" fmla="*/ 10439828 w 11022602"/>
                <a:gd name="connsiteY426" fmla="*/ 8902134 h 9326349"/>
                <a:gd name="connsiteX427" fmla="*/ 10351064 w 11022602"/>
                <a:gd name="connsiteY427" fmla="*/ 8988534 h 9326349"/>
                <a:gd name="connsiteX428" fmla="*/ 10262301 w 11022602"/>
                <a:gd name="connsiteY428" fmla="*/ 8902134 h 9326349"/>
                <a:gd name="connsiteX429" fmla="*/ 10262301 w 11022602"/>
                <a:gd name="connsiteY429" fmla="*/ 8902119 h 9326349"/>
                <a:gd name="connsiteX430" fmla="*/ 10084789 w 11022602"/>
                <a:gd name="connsiteY430" fmla="*/ 8902119 h 9326349"/>
                <a:gd name="connsiteX431" fmla="*/ 10084789 w 11022602"/>
                <a:gd name="connsiteY431" fmla="*/ 8161210 h 9326349"/>
                <a:gd name="connsiteX432" fmla="*/ 10081576 w 11022602"/>
                <a:gd name="connsiteY432" fmla="*/ 8176702 h 9326349"/>
                <a:gd name="connsiteX433" fmla="*/ 10014533 w 11022602"/>
                <a:gd name="connsiteY433" fmla="*/ 8219958 h 9326349"/>
                <a:gd name="connsiteX434" fmla="*/ 9941772 w 11022602"/>
                <a:gd name="connsiteY434" fmla="*/ 8149134 h 9326349"/>
                <a:gd name="connsiteX435" fmla="*/ 10084789 w 11022602"/>
                <a:gd name="connsiteY435" fmla="*/ 8149134 h 9326349"/>
                <a:gd name="connsiteX436" fmla="*/ 10084789 w 11022602"/>
                <a:gd name="connsiteY436" fmla="*/ 8149133 h 9326349"/>
                <a:gd name="connsiteX437" fmla="*/ 9941772 w 11022602"/>
                <a:gd name="connsiteY437" fmla="*/ 8149133 h 9326349"/>
                <a:gd name="connsiteX438" fmla="*/ 9941772 w 11022602"/>
                <a:gd name="connsiteY438" fmla="*/ 7591126 h 9326349"/>
                <a:gd name="connsiteX439" fmla="*/ 9943977 w 11022602"/>
                <a:gd name="connsiteY439" fmla="*/ 7591126 h 9326349"/>
                <a:gd name="connsiteX440" fmla="*/ 9953209 w 11022602"/>
                <a:gd name="connsiteY440" fmla="*/ 7546624 h 9326349"/>
                <a:gd name="connsiteX441" fmla="*/ 10030650 w 11022602"/>
                <a:gd name="connsiteY441" fmla="*/ 7471257 h 9326349"/>
                <a:gd name="connsiteX442" fmla="*/ 10084789 w 11022602"/>
                <a:gd name="connsiteY442" fmla="*/ 7460620 h 9326349"/>
                <a:gd name="connsiteX443" fmla="*/ 10084789 w 11022602"/>
                <a:gd name="connsiteY443" fmla="*/ 7460158 h 9326349"/>
                <a:gd name="connsiteX444" fmla="*/ 10087138 w 11022602"/>
                <a:gd name="connsiteY444" fmla="*/ 7460158 h 9326349"/>
                <a:gd name="connsiteX445" fmla="*/ 10087294 w 11022602"/>
                <a:gd name="connsiteY445" fmla="*/ 7460127 h 9326349"/>
                <a:gd name="connsiteX446" fmla="*/ 10087294 w 11022602"/>
                <a:gd name="connsiteY446" fmla="*/ 7460158 h 9326349"/>
                <a:gd name="connsiteX447" fmla="*/ 10262301 w 11022602"/>
                <a:gd name="connsiteY447" fmla="*/ 7460158 h 9326349"/>
                <a:gd name="connsiteX448" fmla="*/ 10262316 w 11022602"/>
                <a:gd name="connsiteY448" fmla="*/ 7460158 h 9326349"/>
                <a:gd name="connsiteX449" fmla="*/ 10437381 w 11022602"/>
                <a:gd name="connsiteY449" fmla="*/ 7460158 h 9326349"/>
                <a:gd name="connsiteX450" fmla="*/ 760243 w 11022602"/>
                <a:gd name="connsiteY450" fmla="*/ 7117259 h 9326349"/>
                <a:gd name="connsiteX451" fmla="*/ 909472 w 11022602"/>
                <a:gd name="connsiteY451" fmla="*/ 7262515 h 9326349"/>
                <a:gd name="connsiteX452" fmla="*/ 760243 w 11022602"/>
                <a:gd name="connsiteY452" fmla="*/ 7407771 h 9326349"/>
                <a:gd name="connsiteX453" fmla="*/ 611013 w 11022602"/>
                <a:gd name="connsiteY453" fmla="*/ 7262515 h 9326349"/>
                <a:gd name="connsiteX454" fmla="*/ 760243 w 11022602"/>
                <a:gd name="connsiteY454" fmla="*/ 7117259 h 9326349"/>
                <a:gd name="connsiteX455" fmla="*/ 1816030 w 11022602"/>
                <a:gd name="connsiteY455" fmla="*/ 7117259 h 9326349"/>
                <a:gd name="connsiteX456" fmla="*/ 1965259 w 11022602"/>
                <a:gd name="connsiteY456" fmla="*/ 7262515 h 9326349"/>
                <a:gd name="connsiteX457" fmla="*/ 1816030 w 11022602"/>
                <a:gd name="connsiteY457" fmla="*/ 7407771 h 9326349"/>
                <a:gd name="connsiteX458" fmla="*/ 1666800 w 11022602"/>
                <a:gd name="connsiteY458" fmla="*/ 7262515 h 9326349"/>
                <a:gd name="connsiteX459" fmla="*/ 1816030 w 11022602"/>
                <a:gd name="connsiteY459" fmla="*/ 7117259 h 9326349"/>
                <a:gd name="connsiteX460" fmla="*/ 2871816 w 11022602"/>
                <a:gd name="connsiteY460" fmla="*/ 7117259 h 9326349"/>
                <a:gd name="connsiteX461" fmla="*/ 3021045 w 11022602"/>
                <a:gd name="connsiteY461" fmla="*/ 7262515 h 9326349"/>
                <a:gd name="connsiteX462" fmla="*/ 2871816 w 11022602"/>
                <a:gd name="connsiteY462" fmla="*/ 7407771 h 9326349"/>
                <a:gd name="connsiteX463" fmla="*/ 2722586 w 11022602"/>
                <a:gd name="connsiteY463" fmla="*/ 7262515 h 9326349"/>
                <a:gd name="connsiteX464" fmla="*/ 2871816 w 11022602"/>
                <a:gd name="connsiteY464" fmla="*/ 7117259 h 9326349"/>
                <a:gd name="connsiteX465" fmla="*/ 3927602 w 11022602"/>
                <a:gd name="connsiteY465" fmla="*/ 7117259 h 9326349"/>
                <a:gd name="connsiteX466" fmla="*/ 4076831 w 11022602"/>
                <a:gd name="connsiteY466" fmla="*/ 7262515 h 9326349"/>
                <a:gd name="connsiteX467" fmla="*/ 3927602 w 11022602"/>
                <a:gd name="connsiteY467" fmla="*/ 7407771 h 9326349"/>
                <a:gd name="connsiteX468" fmla="*/ 3778372 w 11022602"/>
                <a:gd name="connsiteY468" fmla="*/ 7262515 h 9326349"/>
                <a:gd name="connsiteX469" fmla="*/ 3927602 w 11022602"/>
                <a:gd name="connsiteY469" fmla="*/ 7117259 h 9326349"/>
                <a:gd name="connsiteX470" fmla="*/ 4983388 w 11022602"/>
                <a:gd name="connsiteY470" fmla="*/ 7117259 h 9326349"/>
                <a:gd name="connsiteX471" fmla="*/ 5132617 w 11022602"/>
                <a:gd name="connsiteY471" fmla="*/ 7262515 h 9326349"/>
                <a:gd name="connsiteX472" fmla="*/ 4983388 w 11022602"/>
                <a:gd name="connsiteY472" fmla="*/ 7407771 h 9326349"/>
                <a:gd name="connsiteX473" fmla="*/ 4834158 w 11022602"/>
                <a:gd name="connsiteY473" fmla="*/ 7262515 h 9326349"/>
                <a:gd name="connsiteX474" fmla="*/ 4983388 w 11022602"/>
                <a:gd name="connsiteY474" fmla="*/ 7117259 h 9326349"/>
                <a:gd name="connsiteX475" fmla="*/ 6039174 w 11022602"/>
                <a:gd name="connsiteY475" fmla="*/ 7117259 h 9326349"/>
                <a:gd name="connsiteX476" fmla="*/ 6188403 w 11022602"/>
                <a:gd name="connsiteY476" fmla="*/ 7262515 h 9326349"/>
                <a:gd name="connsiteX477" fmla="*/ 6039174 w 11022602"/>
                <a:gd name="connsiteY477" fmla="*/ 7407771 h 9326349"/>
                <a:gd name="connsiteX478" fmla="*/ 5889944 w 11022602"/>
                <a:gd name="connsiteY478" fmla="*/ 7262515 h 9326349"/>
                <a:gd name="connsiteX479" fmla="*/ 6039174 w 11022602"/>
                <a:gd name="connsiteY479" fmla="*/ 7117259 h 9326349"/>
                <a:gd name="connsiteX480" fmla="*/ 7094959 w 11022602"/>
                <a:gd name="connsiteY480" fmla="*/ 7117259 h 9326349"/>
                <a:gd name="connsiteX481" fmla="*/ 7244188 w 11022602"/>
                <a:gd name="connsiteY481" fmla="*/ 7262515 h 9326349"/>
                <a:gd name="connsiteX482" fmla="*/ 7094959 w 11022602"/>
                <a:gd name="connsiteY482" fmla="*/ 7407771 h 9326349"/>
                <a:gd name="connsiteX483" fmla="*/ 6945730 w 11022602"/>
                <a:gd name="connsiteY483" fmla="*/ 7262515 h 9326349"/>
                <a:gd name="connsiteX484" fmla="*/ 7094959 w 11022602"/>
                <a:gd name="connsiteY484" fmla="*/ 7117259 h 9326349"/>
                <a:gd name="connsiteX485" fmla="*/ 8150745 w 11022602"/>
                <a:gd name="connsiteY485" fmla="*/ 7117259 h 9326349"/>
                <a:gd name="connsiteX486" fmla="*/ 8299975 w 11022602"/>
                <a:gd name="connsiteY486" fmla="*/ 7262515 h 9326349"/>
                <a:gd name="connsiteX487" fmla="*/ 8150745 w 11022602"/>
                <a:gd name="connsiteY487" fmla="*/ 7407771 h 9326349"/>
                <a:gd name="connsiteX488" fmla="*/ 8001516 w 11022602"/>
                <a:gd name="connsiteY488" fmla="*/ 7262515 h 9326349"/>
                <a:gd name="connsiteX489" fmla="*/ 8150745 w 11022602"/>
                <a:gd name="connsiteY489" fmla="*/ 7117259 h 9326349"/>
                <a:gd name="connsiteX490" fmla="*/ 9206530 w 11022602"/>
                <a:gd name="connsiteY490" fmla="*/ 7117259 h 9326349"/>
                <a:gd name="connsiteX491" fmla="*/ 9355759 w 11022602"/>
                <a:gd name="connsiteY491" fmla="*/ 7262515 h 9326349"/>
                <a:gd name="connsiteX492" fmla="*/ 9206530 w 11022602"/>
                <a:gd name="connsiteY492" fmla="*/ 7407771 h 9326349"/>
                <a:gd name="connsiteX493" fmla="*/ 9057301 w 11022602"/>
                <a:gd name="connsiteY493" fmla="*/ 7262515 h 9326349"/>
                <a:gd name="connsiteX494" fmla="*/ 9206530 w 11022602"/>
                <a:gd name="connsiteY494" fmla="*/ 7117259 h 9326349"/>
                <a:gd name="connsiteX495" fmla="*/ 10262316 w 11022602"/>
                <a:gd name="connsiteY495" fmla="*/ 7117259 h 9326349"/>
                <a:gd name="connsiteX496" fmla="*/ 10411546 w 11022602"/>
                <a:gd name="connsiteY496" fmla="*/ 7262515 h 9326349"/>
                <a:gd name="connsiteX497" fmla="*/ 10262316 w 11022602"/>
                <a:gd name="connsiteY497" fmla="*/ 7407771 h 9326349"/>
                <a:gd name="connsiteX498" fmla="*/ 10113087 w 11022602"/>
                <a:gd name="connsiteY498" fmla="*/ 7262515 h 9326349"/>
                <a:gd name="connsiteX499" fmla="*/ 10262316 w 11022602"/>
                <a:gd name="connsiteY499" fmla="*/ 7117259 h 9326349"/>
                <a:gd name="connsiteX500" fmla="*/ 760227 w 11022602"/>
                <a:gd name="connsiteY500" fmla="*/ 6660543 h 9326349"/>
                <a:gd name="connsiteX501" fmla="*/ 671479 w 11022602"/>
                <a:gd name="connsiteY501" fmla="*/ 6746928 h 9326349"/>
                <a:gd name="connsiteX502" fmla="*/ 582731 w 11022602"/>
                <a:gd name="connsiteY502" fmla="*/ 6660543 h 9326349"/>
                <a:gd name="connsiteX503" fmla="*/ 1816015 w 11022602"/>
                <a:gd name="connsiteY503" fmla="*/ 6660543 h 9326349"/>
                <a:gd name="connsiteX504" fmla="*/ 1727266 w 11022602"/>
                <a:gd name="connsiteY504" fmla="*/ 6746928 h 9326349"/>
                <a:gd name="connsiteX505" fmla="*/ 1638518 w 11022602"/>
                <a:gd name="connsiteY505" fmla="*/ 6660543 h 9326349"/>
                <a:gd name="connsiteX506" fmla="*/ 2871800 w 11022602"/>
                <a:gd name="connsiteY506" fmla="*/ 6660543 h 9326349"/>
                <a:gd name="connsiteX507" fmla="*/ 2783052 w 11022602"/>
                <a:gd name="connsiteY507" fmla="*/ 6746928 h 9326349"/>
                <a:gd name="connsiteX508" fmla="*/ 2694304 w 11022602"/>
                <a:gd name="connsiteY508" fmla="*/ 6660543 h 9326349"/>
                <a:gd name="connsiteX509" fmla="*/ 3927586 w 11022602"/>
                <a:gd name="connsiteY509" fmla="*/ 6660543 h 9326349"/>
                <a:gd name="connsiteX510" fmla="*/ 3838838 w 11022602"/>
                <a:gd name="connsiteY510" fmla="*/ 6746928 h 9326349"/>
                <a:gd name="connsiteX511" fmla="*/ 3750090 w 11022602"/>
                <a:gd name="connsiteY511" fmla="*/ 6660543 h 9326349"/>
                <a:gd name="connsiteX512" fmla="*/ 4983372 w 11022602"/>
                <a:gd name="connsiteY512" fmla="*/ 6660543 h 9326349"/>
                <a:gd name="connsiteX513" fmla="*/ 4894624 w 11022602"/>
                <a:gd name="connsiteY513" fmla="*/ 6746928 h 9326349"/>
                <a:gd name="connsiteX514" fmla="*/ 4805876 w 11022602"/>
                <a:gd name="connsiteY514" fmla="*/ 6660543 h 9326349"/>
                <a:gd name="connsiteX515" fmla="*/ 6039158 w 11022602"/>
                <a:gd name="connsiteY515" fmla="*/ 6660543 h 9326349"/>
                <a:gd name="connsiteX516" fmla="*/ 5950410 w 11022602"/>
                <a:gd name="connsiteY516" fmla="*/ 6746928 h 9326349"/>
                <a:gd name="connsiteX517" fmla="*/ 5861662 w 11022602"/>
                <a:gd name="connsiteY517" fmla="*/ 6660543 h 9326349"/>
                <a:gd name="connsiteX518" fmla="*/ 7094944 w 11022602"/>
                <a:gd name="connsiteY518" fmla="*/ 6660543 h 9326349"/>
                <a:gd name="connsiteX519" fmla="*/ 7006195 w 11022602"/>
                <a:gd name="connsiteY519" fmla="*/ 6746928 h 9326349"/>
                <a:gd name="connsiteX520" fmla="*/ 6917447 w 11022602"/>
                <a:gd name="connsiteY520" fmla="*/ 6660543 h 9326349"/>
                <a:gd name="connsiteX521" fmla="*/ 8150730 w 11022602"/>
                <a:gd name="connsiteY521" fmla="*/ 6660543 h 9326349"/>
                <a:gd name="connsiteX522" fmla="*/ 8061982 w 11022602"/>
                <a:gd name="connsiteY522" fmla="*/ 6746928 h 9326349"/>
                <a:gd name="connsiteX523" fmla="*/ 7973234 w 11022602"/>
                <a:gd name="connsiteY523" fmla="*/ 6660543 h 9326349"/>
                <a:gd name="connsiteX524" fmla="*/ 9206514 w 11022602"/>
                <a:gd name="connsiteY524" fmla="*/ 6660543 h 9326349"/>
                <a:gd name="connsiteX525" fmla="*/ 9117767 w 11022602"/>
                <a:gd name="connsiteY525" fmla="*/ 6746928 h 9326349"/>
                <a:gd name="connsiteX526" fmla="*/ 9029019 w 11022602"/>
                <a:gd name="connsiteY526" fmla="*/ 6660543 h 9326349"/>
                <a:gd name="connsiteX527" fmla="*/ 10262301 w 11022602"/>
                <a:gd name="connsiteY527" fmla="*/ 6660543 h 9326349"/>
                <a:gd name="connsiteX528" fmla="*/ 10173553 w 11022602"/>
                <a:gd name="connsiteY528" fmla="*/ 6746928 h 9326349"/>
                <a:gd name="connsiteX529" fmla="*/ 10084804 w 11022602"/>
                <a:gd name="connsiteY529" fmla="*/ 6660543 h 9326349"/>
                <a:gd name="connsiteX530" fmla="*/ 935308 w 11022602"/>
                <a:gd name="connsiteY530" fmla="*/ 5218521 h 9326349"/>
                <a:gd name="connsiteX531" fmla="*/ 935463 w 11022602"/>
                <a:gd name="connsiteY531" fmla="*/ 5218552 h 9326349"/>
                <a:gd name="connsiteX532" fmla="*/ 937754 w 11022602"/>
                <a:gd name="connsiteY532" fmla="*/ 5218552 h 9326349"/>
                <a:gd name="connsiteX533" fmla="*/ 937754 w 11022602"/>
                <a:gd name="connsiteY533" fmla="*/ 5219002 h 9326349"/>
                <a:gd name="connsiteX534" fmla="*/ 991953 w 11022602"/>
                <a:gd name="connsiteY534" fmla="*/ 5229651 h 9326349"/>
                <a:gd name="connsiteX535" fmla="*/ 1069393 w 11022602"/>
                <a:gd name="connsiteY535" fmla="*/ 5305018 h 9326349"/>
                <a:gd name="connsiteX536" fmla="*/ 1078625 w 11022602"/>
                <a:gd name="connsiteY536" fmla="*/ 5349520 h 9326349"/>
                <a:gd name="connsiteX537" fmla="*/ 1080787 w 11022602"/>
                <a:gd name="connsiteY537" fmla="*/ 5349520 h 9326349"/>
                <a:gd name="connsiteX538" fmla="*/ 1080787 w 11022602"/>
                <a:gd name="connsiteY538" fmla="*/ 5359939 h 9326349"/>
                <a:gd name="connsiteX539" fmla="*/ 1080830 w 11022602"/>
                <a:gd name="connsiteY539" fmla="*/ 5360144 h 9326349"/>
                <a:gd name="connsiteX540" fmla="*/ 1080787 w 11022602"/>
                <a:gd name="connsiteY540" fmla="*/ 5360350 h 9326349"/>
                <a:gd name="connsiteX541" fmla="*/ 1080787 w 11022602"/>
                <a:gd name="connsiteY541" fmla="*/ 5907527 h 9326349"/>
                <a:gd name="connsiteX542" fmla="*/ 937754 w 11022602"/>
                <a:gd name="connsiteY542" fmla="*/ 5907527 h 9326349"/>
                <a:gd name="connsiteX543" fmla="*/ 937754 w 11022602"/>
                <a:gd name="connsiteY543" fmla="*/ 5907528 h 9326349"/>
                <a:gd name="connsiteX544" fmla="*/ 1080830 w 11022602"/>
                <a:gd name="connsiteY544" fmla="*/ 5907528 h 9326349"/>
                <a:gd name="connsiteX545" fmla="*/ 1008070 w 11022602"/>
                <a:gd name="connsiteY545" fmla="*/ 5978352 h 9326349"/>
                <a:gd name="connsiteX546" fmla="*/ 941027 w 11022602"/>
                <a:gd name="connsiteY546" fmla="*/ 5935096 h 9326349"/>
                <a:gd name="connsiteX547" fmla="*/ 937754 w 11022602"/>
                <a:gd name="connsiteY547" fmla="*/ 5919322 h 9326349"/>
                <a:gd name="connsiteX548" fmla="*/ 937754 w 11022602"/>
                <a:gd name="connsiteY548" fmla="*/ 6660528 h 9326349"/>
                <a:gd name="connsiteX549" fmla="*/ 848991 w 11022602"/>
                <a:gd name="connsiteY549" fmla="*/ 6746928 h 9326349"/>
                <a:gd name="connsiteX550" fmla="*/ 760227 w 11022602"/>
                <a:gd name="connsiteY550" fmla="*/ 6660528 h 9326349"/>
                <a:gd name="connsiteX551" fmla="*/ 760227 w 11022602"/>
                <a:gd name="connsiteY551" fmla="*/ 6660513 h 9326349"/>
                <a:gd name="connsiteX552" fmla="*/ 582716 w 11022602"/>
                <a:gd name="connsiteY552" fmla="*/ 6660513 h 9326349"/>
                <a:gd name="connsiteX553" fmla="*/ 582716 w 11022602"/>
                <a:gd name="connsiteY553" fmla="*/ 5919604 h 9326349"/>
                <a:gd name="connsiteX554" fmla="*/ 579502 w 11022602"/>
                <a:gd name="connsiteY554" fmla="*/ 5935096 h 9326349"/>
                <a:gd name="connsiteX555" fmla="*/ 512459 w 11022602"/>
                <a:gd name="connsiteY555" fmla="*/ 5978352 h 9326349"/>
                <a:gd name="connsiteX556" fmla="*/ 439699 w 11022602"/>
                <a:gd name="connsiteY556" fmla="*/ 5907528 h 9326349"/>
                <a:gd name="connsiteX557" fmla="*/ 582716 w 11022602"/>
                <a:gd name="connsiteY557" fmla="*/ 5907528 h 9326349"/>
                <a:gd name="connsiteX558" fmla="*/ 582716 w 11022602"/>
                <a:gd name="connsiteY558" fmla="*/ 5907527 h 9326349"/>
                <a:gd name="connsiteX559" fmla="*/ 439699 w 11022602"/>
                <a:gd name="connsiteY559" fmla="*/ 5907527 h 9326349"/>
                <a:gd name="connsiteX560" fmla="*/ 439699 w 11022602"/>
                <a:gd name="connsiteY560" fmla="*/ 5349520 h 9326349"/>
                <a:gd name="connsiteX561" fmla="*/ 441904 w 11022602"/>
                <a:gd name="connsiteY561" fmla="*/ 5349520 h 9326349"/>
                <a:gd name="connsiteX562" fmla="*/ 451136 w 11022602"/>
                <a:gd name="connsiteY562" fmla="*/ 5305018 h 9326349"/>
                <a:gd name="connsiteX563" fmla="*/ 528576 w 11022602"/>
                <a:gd name="connsiteY563" fmla="*/ 5229651 h 9326349"/>
                <a:gd name="connsiteX564" fmla="*/ 582716 w 11022602"/>
                <a:gd name="connsiteY564" fmla="*/ 5219014 h 9326349"/>
                <a:gd name="connsiteX565" fmla="*/ 582716 w 11022602"/>
                <a:gd name="connsiteY565" fmla="*/ 5218552 h 9326349"/>
                <a:gd name="connsiteX566" fmla="*/ 585065 w 11022602"/>
                <a:gd name="connsiteY566" fmla="*/ 5218552 h 9326349"/>
                <a:gd name="connsiteX567" fmla="*/ 585220 w 11022602"/>
                <a:gd name="connsiteY567" fmla="*/ 5218521 h 9326349"/>
                <a:gd name="connsiteX568" fmla="*/ 585220 w 11022602"/>
                <a:gd name="connsiteY568" fmla="*/ 5218552 h 9326349"/>
                <a:gd name="connsiteX569" fmla="*/ 760227 w 11022602"/>
                <a:gd name="connsiteY569" fmla="*/ 5218552 h 9326349"/>
                <a:gd name="connsiteX570" fmla="*/ 760243 w 11022602"/>
                <a:gd name="connsiteY570" fmla="*/ 5218552 h 9326349"/>
                <a:gd name="connsiteX571" fmla="*/ 935308 w 11022602"/>
                <a:gd name="connsiteY571" fmla="*/ 5218552 h 9326349"/>
                <a:gd name="connsiteX572" fmla="*/ 1991095 w 11022602"/>
                <a:gd name="connsiteY572" fmla="*/ 5218521 h 9326349"/>
                <a:gd name="connsiteX573" fmla="*/ 1991250 w 11022602"/>
                <a:gd name="connsiteY573" fmla="*/ 5218552 h 9326349"/>
                <a:gd name="connsiteX574" fmla="*/ 1993541 w 11022602"/>
                <a:gd name="connsiteY574" fmla="*/ 5218552 h 9326349"/>
                <a:gd name="connsiteX575" fmla="*/ 1993541 w 11022602"/>
                <a:gd name="connsiteY575" fmla="*/ 5219002 h 9326349"/>
                <a:gd name="connsiteX576" fmla="*/ 2047739 w 11022602"/>
                <a:gd name="connsiteY576" fmla="*/ 5229651 h 9326349"/>
                <a:gd name="connsiteX577" fmla="*/ 2125181 w 11022602"/>
                <a:gd name="connsiteY577" fmla="*/ 5305018 h 9326349"/>
                <a:gd name="connsiteX578" fmla="*/ 2134412 w 11022602"/>
                <a:gd name="connsiteY578" fmla="*/ 5349520 h 9326349"/>
                <a:gd name="connsiteX579" fmla="*/ 2136574 w 11022602"/>
                <a:gd name="connsiteY579" fmla="*/ 5349520 h 9326349"/>
                <a:gd name="connsiteX580" fmla="*/ 2136574 w 11022602"/>
                <a:gd name="connsiteY580" fmla="*/ 5359939 h 9326349"/>
                <a:gd name="connsiteX581" fmla="*/ 2136617 w 11022602"/>
                <a:gd name="connsiteY581" fmla="*/ 5360144 h 9326349"/>
                <a:gd name="connsiteX582" fmla="*/ 2136574 w 11022602"/>
                <a:gd name="connsiteY582" fmla="*/ 5360350 h 9326349"/>
                <a:gd name="connsiteX583" fmla="*/ 2136574 w 11022602"/>
                <a:gd name="connsiteY583" fmla="*/ 5907527 h 9326349"/>
                <a:gd name="connsiteX584" fmla="*/ 1993541 w 11022602"/>
                <a:gd name="connsiteY584" fmla="*/ 5907527 h 9326349"/>
                <a:gd name="connsiteX585" fmla="*/ 1993541 w 11022602"/>
                <a:gd name="connsiteY585" fmla="*/ 5907528 h 9326349"/>
                <a:gd name="connsiteX586" fmla="*/ 2136617 w 11022602"/>
                <a:gd name="connsiteY586" fmla="*/ 5907528 h 9326349"/>
                <a:gd name="connsiteX587" fmla="*/ 2063857 w 11022602"/>
                <a:gd name="connsiteY587" fmla="*/ 5978352 h 9326349"/>
                <a:gd name="connsiteX588" fmla="*/ 1996814 w 11022602"/>
                <a:gd name="connsiteY588" fmla="*/ 5935096 h 9326349"/>
                <a:gd name="connsiteX589" fmla="*/ 1993541 w 11022602"/>
                <a:gd name="connsiteY589" fmla="*/ 5919322 h 9326349"/>
                <a:gd name="connsiteX590" fmla="*/ 1993541 w 11022602"/>
                <a:gd name="connsiteY590" fmla="*/ 6660528 h 9326349"/>
                <a:gd name="connsiteX591" fmla="*/ 1904778 w 11022602"/>
                <a:gd name="connsiteY591" fmla="*/ 6746928 h 9326349"/>
                <a:gd name="connsiteX592" fmla="*/ 1816015 w 11022602"/>
                <a:gd name="connsiteY592" fmla="*/ 6660528 h 9326349"/>
                <a:gd name="connsiteX593" fmla="*/ 1816015 w 11022602"/>
                <a:gd name="connsiteY593" fmla="*/ 6660513 h 9326349"/>
                <a:gd name="connsiteX594" fmla="*/ 1638503 w 11022602"/>
                <a:gd name="connsiteY594" fmla="*/ 6660513 h 9326349"/>
                <a:gd name="connsiteX595" fmla="*/ 1638503 w 11022602"/>
                <a:gd name="connsiteY595" fmla="*/ 5919604 h 9326349"/>
                <a:gd name="connsiteX596" fmla="*/ 1635289 w 11022602"/>
                <a:gd name="connsiteY596" fmla="*/ 5935096 h 9326349"/>
                <a:gd name="connsiteX597" fmla="*/ 1568246 w 11022602"/>
                <a:gd name="connsiteY597" fmla="*/ 5978352 h 9326349"/>
                <a:gd name="connsiteX598" fmla="*/ 1495486 w 11022602"/>
                <a:gd name="connsiteY598" fmla="*/ 5907528 h 9326349"/>
                <a:gd name="connsiteX599" fmla="*/ 1638503 w 11022602"/>
                <a:gd name="connsiteY599" fmla="*/ 5907528 h 9326349"/>
                <a:gd name="connsiteX600" fmla="*/ 1638503 w 11022602"/>
                <a:gd name="connsiteY600" fmla="*/ 5907527 h 9326349"/>
                <a:gd name="connsiteX601" fmla="*/ 1495486 w 11022602"/>
                <a:gd name="connsiteY601" fmla="*/ 5907527 h 9326349"/>
                <a:gd name="connsiteX602" fmla="*/ 1495486 w 11022602"/>
                <a:gd name="connsiteY602" fmla="*/ 5349520 h 9326349"/>
                <a:gd name="connsiteX603" fmla="*/ 1497691 w 11022602"/>
                <a:gd name="connsiteY603" fmla="*/ 5349520 h 9326349"/>
                <a:gd name="connsiteX604" fmla="*/ 1506923 w 11022602"/>
                <a:gd name="connsiteY604" fmla="*/ 5305018 h 9326349"/>
                <a:gd name="connsiteX605" fmla="*/ 1584363 w 11022602"/>
                <a:gd name="connsiteY605" fmla="*/ 5229651 h 9326349"/>
                <a:gd name="connsiteX606" fmla="*/ 1638503 w 11022602"/>
                <a:gd name="connsiteY606" fmla="*/ 5219014 h 9326349"/>
                <a:gd name="connsiteX607" fmla="*/ 1638503 w 11022602"/>
                <a:gd name="connsiteY607" fmla="*/ 5218552 h 9326349"/>
                <a:gd name="connsiteX608" fmla="*/ 1640852 w 11022602"/>
                <a:gd name="connsiteY608" fmla="*/ 5218552 h 9326349"/>
                <a:gd name="connsiteX609" fmla="*/ 1641007 w 11022602"/>
                <a:gd name="connsiteY609" fmla="*/ 5218521 h 9326349"/>
                <a:gd name="connsiteX610" fmla="*/ 1641007 w 11022602"/>
                <a:gd name="connsiteY610" fmla="*/ 5218552 h 9326349"/>
                <a:gd name="connsiteX611" fmla="*/ 1816015 w 11022602"/>
                <a:gd name="connsiteY611" fmla="*/ 5218552 h 9326349"/>
                <a:gd name="connsiteX612" fmla="*/ 1816030 w 11022602"/>
                <a:gd name="connsiteY612" fmla="*/ 5218552 h 9326349"/>
                <a:gd name="connsiteX613" fmla="*/ 1991095 w 11022602"/>
                <a:gd name="connsiteY613" fmla="*/ 5218552 h 9326349"/>
                <a:gd name="connsiteX614" fmla="*/ 3046881 w 11022602"/>
                <a:gd name="connsiteY614" fmla="*/ 5218521 h 9326349"/>
                <a:gd name="connsiteX615" fmla="*/ 3047036 w 11022602"/>
                <a:gd name="connsiteY615" fmla="*/ 5218552 h 9326349"/>
                <a:gd name="connsiteX616" fmla="*/ 3049327 w 11022602"/>
                <a:gd name="connsiteY616" fmla="*/ 5218552 h 9326349"/>
                <a:gd name="connsiteX617" fmla="*/ 3049327 w 11022602"/>
                <a:gd name="connsiteY617" fmla="*/ 5219002 h 9326349"/>
                <a:gd name="connsiteX618" fmla="*/ 3103525 w 11022602"/>
                <a:gd name="connsiteY618" fmla="*/ 5229651 h 9326349"/>
                <a:gd name="connsiteX619" fmla="*/ 3180966 w 11022602"/>
                <a:gd name="connsiteY619" fmla="*/ 5305018 h 9326349"/>
                <a:gd name="connsiteX620" fmla="*/ 3190198 w 11022602"/>
                <a:gd name="connsiteY620" fmla="*/ 5349520 h 9326349"/>
                <a:gd name="connsiteX621" fmla="*/ 3192360 w 11022602"/>
                <a:gd name="connsiteY621" fmla="*/ 5349520 h 9326349"/>
                <a:gd name="connsiteX622" fmla="*/ 3192360 w 11022602"/>
                <a:gd name="connsiteY622" fmla="*/ 5359939 h 9326349"/>
                <a:gd name="connsiteX623" fmla="*/ 3192403 w 11022602"/>
                <a:gd name="connsiteY623" fmla="*/ 5360144 h 9326349"/>
                <a:gd name="connsiteX624" fmla="*/ 3192360 w 11022602"/>
                <a:gd name="connsiteY624" fmla="*/ 5360350 h 9326349"/>
                <a:gd name="connsiteX625" fmla="*/ 3192360 w 11022602"/>
                <a:gd name="connsiteY625" fmla="*/ 5907527 h 9326349"/>
                <a:gd name="connsiteX626" fmla="*/ 3049327 w 11022602"/>
                <a:gd name="connsiteY626" fmla="*/ 5907527 h 9326349"/>
                <a:gd name="connsiteX627" fmla="*/ 3049327 w 11022602"/>
                <a:gd name="connsiteY627" fmla="*/ 5907528 h 9326349"/>
                <a:gd name="connsiteX628" fmla="*/ 3192403 w 11022602"/>
                <a:gd name="connsiteY628" fmla="*/ 5907528 h 9326349"/>
                <a:gd name="connsiteX629" fmla="*/ 3119642 w 11022602"/>
                <a:gd name="connsiteY629" fmla="*/ 5978352 h 9326349"/>
                <a:gd name="connsiteX630" fmla="*/ 3052599 w 11022602"/>
                <a:gd name="connsiteY630" fmla="*/ 5935096 h 9326349"/>
                <a:gd name="connsiteX631" fmla="*/ 3049327 w 11022602"/>
                <a:gd name="connsiteY631" fmla="*/ 5919322 h 9326349"/>
                <a:gd name="connsiteX632" fmla="*/ 3049327 w 11022602"/>
                <a:gd name="connsiteY632" fmla="*/ 6660528 h 9326349"/>
                <a:gd name="connsiteX633" fmla="*/ 2960564 w 11022602"/>
                <a:gd name="connsiteY633" fmla="*/ 6746928 h 9326349"/>
                <a:gd name="connsiteX634" fmla="*/ 2871800 w 11022602"/>
                <a:gd name="connsiteY634" fmla="*/ 6660528 h 9326349"/>
                <a:gd name="connsiteX635" fmla="*/ 2871800 w 11022602"/>
                <a:gd name="connsiteY635" fmla="*/ 6660513 h 9326349"/>
                <a:gd name="connsiteX636" fmla="*/ 2694289 w 11022602"/>
                <a:gd name="connsiteY636" fmla="*/ 6660513 h 9326349"/>
                <a:gd name="connsiteX637" fmla="*/ 2694289 w 11022602"/>
                <a:gd name="connsiteY637" fmla="*/ 5919604 h 9326349"/>
                <a:gd name="connsiteX638" fmla="*/ 2691075 w 11022602"/>
                <a:gd name="connsiteY638" fmla="*/ 5935096 h 9326349"/>
                <a:gd name="connsiteX639" fmla="*/ 2624032 w 11022602"/>
                <a:gd name="connsiteY639" fmla="*/ 5978352 h 9326349"/>
                <a:gd name="connsiteX640" fmla="*/ 2551272 w 11022602"/>
                <a:gd name="connsiteY640" fmla="*/ 5907528 h 9326349"/>
                <a:gd name="connsiteX641" fmla="*/ 2694289 w 11022602"/>
                <a:gd name="connsiteY641" fmla="*/ 5907528 h 9326349"/>
                <a:gd name="connsiteX642" fmla="*/ 2694289 w 11022602"/>
                <a:gd name="connsiteY642" fmla="*/ 5907527 h 9326349"/>
                <a:gd name="connsiteX643" fmla="*/ 2551272 w 11022602"/>
                <a:gd name="connsiteY643" fmla="*/ 5907527 h 9326349"/>
                <a:gd name="connsiteX644" fmla="*/ 2551272 w 11022602"/>
                <a:gd name="connsiteY644" fmla="*/ 5349520 h 9326349"/>
                <a:gd name="connsiteX645" fmla="*/ 2553477 w 11022602"/>
                <a:gd name="connsiteY645" fmla="*/ 5349520 h 9326349"/>
                <a:gd name="connsiteX646" fmla="*/ 2562709 w 11022602"/>
                <a:gd name="connsiteY646" fmla="*/ 5305018 h 9326349"/>
                <a:gd name="connsiteX647" fmla="*/ 2640149 w 11022602"/>
                <a:gd name="connsiteY647" fmla="*/ 5229651 h 9326349"/>
                <a:gd name="connsiteX648" fmla="*/ 2694289 w 11022602"/>
                <a:gd name="connsiteY648" fmla="*/ 5219014 h 9326349"/>
                <a:gd name="connsiteX649" fmla="*/ 2694289 w 11022602"/>
                <a:gd name="connsiteY649" fmla="*/ 5218552 h 9326349"/>
                <a:gd name="connsiteX650" fmla="*/ 2696638 w 11022602"/>
                <a:gd name="connsiteY650" fmla="*/ 5218552 h 9326349"/>
                <a:gd name="connsiteX651" fmla="*/ 2696793 w 11022602"/>
                <a:gd name="connsiteY651" fmla="*/ 5218521 h 9326349"/>
                <a:gd name="connsiteX652" fmla="*/ 2696793 w 11022602"/>
                <a:gd name="connsiteY652" fmla="*/ 5218552 h 9326349"/>
                <a:gd name="connsiteX653" fmla="*/ 2871800 w 11022602"/>
                <a:gd name="connsiteY653" fmla="*/ 5218552 h 9326349"/>
                <a:gd name="connsiteX654" fmla="*/ 2871816 w 11022602"/>
                <a:gd name="connsiteY654" fmla="*/ 5218552 h 9326349"/>
                <a:gd name="connsiteX655" fmla="*/ 3046881 w 11022602"/>
                <a:gd name="connsiteY655" fmla="*/ 5218552 h 9326349"/>
                <a:gd name="connsiteX656" fmla="*/ 4102667 w 11022602"/>
                <a:gd name="connsiteY656" fmla="*/ 5218521 h 9326349"/>
                <a:gd name="connsiteX657" fmla="*/ 4102822 w 11022602"/>
                <a:gd name="connsiteY657" fmla="*/ 5218552 h 9326349"/>
                <a:gd name="connsiteX658" fmla="*/ 4105113 w 11022602"/>
                <a:gd name="connsiteY658" fmla="*/ 5218552 h 9326349"/>
                <a:gd name="connsiteX659" fmla="*/ 4105113 w 11022602"/>
                <a:gd name="connsiteY659" fmla="*/ 5219002 h 9326349"/>
                <a:gd name="connsiteX660" fmla="*/ 4159311 w 11022602"/>
                <a:gd name="connsiteY660" fmla="*/ 5229651 h 9326349"/>
                <a:gd name="connsiteX661" fmla="*/ 4236752 w 11022602"/>
                <a:gd name="connsiteY661" fmla="*/ 5305018 h 9326349"/>
                <a:gd name="connsiteX662" fmla="*/ 4245984 w 11022602"/>
                <a:gd name="connsiteY662" fmla="*/ 5349520 h 9326349"/>
                <a:gd name="connsiteX663" fmla="*/ 4248146 w 11022602"/>
                <a:gd name="connsiteY663" fmla="*/ 5349520 h 9326349"/>
                <a:gd name="connsiteX664" fmla="*/ 4248146 w 11022602"/>
                <a:gd name="connsiteY664" fmla="*/ 5359939 h 9326349"/>
                <a:gd name="connsiteX665" fmla="*/ 4248189 w 11022602"/>
                <a:gd name="connsiteY665" fmla="*/ 5360144 h 9326349"/>
                <a:gd name="connsiteX666" fmla="*/ 4248146 w 11022602"/>
                <a:gd name="connsiteY666" fmla="*/ 5360350 h 9326349"/>
                <a:gd name="connsiteX667" fmla="*/ 4248146 w 11022602"/>
                <a:gd name="connsiteY667" fmla="*/ 5907527 h 9326349"/>
                <a:gd name="connsiteX668" fmla="*/ 4105113 w 11022602"/>
                <a:gd name="connsiteY668" fmla="*/ 5907527 h 9326349"/>
                <a:gd name="connsiteX669" fmla="*/ 4105113 w 11022602"/>
                <a:gd name="connsiteY669" fmla="*/ 5907528 h 9326349"/>
                <a:gd name="connsiteX670" fmla="*/ 4248189 w 11022602"/>
                <a:gd name="connsiteY670" fmla="*/ 5907528 h 9326349"/>
                <a:gd name="connsiteX671" fmla="*/ 4175428 w 11022602"/>
                <a:gd name="connsiteY671" fmla="*/ 5978352 h 9326349"/>
                <a:gd name="connsiteX672" fmla="*/ 4108385 w 11022602"/>
                <a:gd name="connsiteY672" fmla="*/ 5935096 h 9326349"/>
                <a:gd name="connsiteX673" fmla="*/ 4105113 w 11022602"/>
                <a:gd name="connsiteY673" fmla="*/ 5919322 h 9326349"/>
                <a:gd name="connsiteX674" fmla="*/ 4105113 w 11022602"/>
                <a:gd name="connsiteY674" fmla="*/ 6660528 h 9326349"/>
                <a:gd name="connsiteX675" fmla="*/ 4016350 w 11022602"/>
                <a:gd name="connsiteY675" fmla="*/ 6746928 h 9326349"/>
                <a:gd name="connsiteX676" fmla="*/ 3927586 w 11022602"/>
                <a:gd name="connsiteY676" fmla="*/ 6660528 h 9326349"/>
                <a:gd name="connsiteX677" fmla="*/ 3927586 w 11022602"/>
                <a:gd name="connsiteY677" fmla="*/ 6660513 h 9326349"/>
                <a:gd name="connsiteX678" fmla="*/ 3750075 w 11022602"/>
                <a:gd name="connsiteY678" fmla="*/ 6660513 h 9326349"/>
                <a:gd name="connsiteX679" fmla="*/ 3750075 w 11022602"/>
                <a:gd name="connsiteY679" fmla="*/ 5919604 h 9326349"/>
                <a:gd name="connsiteX680" fmla="*/ 3746861 w 11022602"/>
                <a:gd name="connsiteY680" fmla="*/ 5935096 h 9326349"/>
                <a:gd name="connsiteX681" fmla="*/ 3679818 w 11022602"/>
                <a:gd name="connsiteY681" fmla="*/ 5978352 h 9326349"/>
                <a:gd name="connsiteX682" fmla="*/ 3607058 w 11022602"/>
                <a:gd name="connsiteY682" fmla="*/ 5907528 h 9326349"/>
                <a:gd name="connsiteX683" fmla="*/ 3750075 w 11022602"/>
                <a:gd name="connsiteY683" fmla="*/ 5907528 h 9326349"/>
                <a:gd name="connsiteX684" fmla="*/ 3750075 w 11022602"/>
                <a:gd name="connsiteY684" fmla="*/ 5907527 h 9326349"/>
                <a:gd name="connsiteX685" fmla="*/ 3607058 w 11022602"/>
                <a:gd name="connsiteY685" fmla="*/ 5907527 h 9326349"/>
                <a:gd name="connsiteX686" fmla="*/ 3607058 w 11022602"/>
                <a:gd name="connsiteY686" fmla="*/ 5349520 h 9326349"/>
                <a:gd name="connsiteX687" fmla="*/ 3609262 w 11022602"/>
                <a:gd name="connsiteY687" fmla="*/ 5349520 h 9326349"/>
                <a:gd name="connsiteX688" fmla="*/ 3618494 w 11022602"/>
                <a:gd name="connsiteY688" fmla="*/ 5305018 h 9326349"/>
                <a:gd name="connsiteX689" fmla="*/ 3695935 w 11022602"/>
                <a:gd name="connsiteY689" fmla="*/ 5229651 h 9326349"/>
                <a:gd name="connsiteX690" fmla="*/ 3750075 w 11022602"/>
                <a:gd name="connsiteY690" fmla="*/ 5219014 h 9326349"/>
                <a:gd name="connsiteX691" fmla="*/ 3750075 w 11022602"/>
                <a:gd name="connsiteY691" fmla="*/ 5218552 h 9326349"/>
                <a:gd name="connsiteX692" fmla="*/ 3752423 w 11022602"/>
                <a:gd name="connsiteY692" fmla="*/ 5218552 h 9326349"/>
                <a:gd name="connsiteX693" fmla="*/ 3752578 w 11022602"/>
                <a:gd name="connsiteY693" fmla="*/ 5218521 h 9326349"/>
                <a:gd name="connsiteX694" fmla="*/ 3752578 w 11022602"/>
                <a:gd name="connsiteY694" fmla="*/ 5218552 h 9326349"/>
                <a:gd name="connsiteX695" fmla="*/ 3927586 w 11022602"/>
                <a:gd name="connsiteY695" fmla="*/ 5218552 h 9326349"/>
                <a:gd name="connsiteX696" fmla="*/ 3927602 w 11022602"/>
                <a:gd name="connsiteY696" fmla="*/ 5218552 h 9326349"/>
                <a:gd name="connsiteX697" fmla="*/ 4102667 w 11022602"/>
                <a:gd name="connsiteY697" fmla="*/ 5218552 h 9326349"/>
                <a:gd name="connsiteX698" fmla="*/ 5158453 w 11022602"/>
                <a:gd name="connsiteY698" fmla="*/ 5218521 h 9326349"/>
                <a:gd name="connsiteX699" fmla="*/ 5158608 w 11022602"/>
                <a:gd name="connsiteY699" fmla="*/ 5218552 h 9326349"/>
                <a:gd name="connsiteX700" fmla="*/ 5160899 w 11022602"/>
                <a:gd name="connsiteY700" fmla="*/ 5218552 h 9326349"/>
                <a:gd name="connsiteX701" fmla="*/ 5160899 w 11022602"/>
                <a:gd name="connsiteY701" fmla="*/ 5219002 h 9326349"/>
                <a:gd name="connsiteX702" fmla="*/ 5215097 w 11022602"/>
                <a:gd name="connsiteY702" fmla="*/ 5229651 h 9326349"/>
                <a:gd name="connsiteX703" fmla="*/ 5292538 w 11022602"/>
                <a:gd name="connsiteY703" fmla="*/ 5305018 h 9326349"/>
                <a:gd name="connsiteX704" fmla="*/ 5301770 w 11022602"/>
                <a:gd name="connsiteY704" fmla="*/ 5349520 h 9326349"/>
                <a:gd name="connsiteX705" fmla="*/ 5303932 w 11022602"/>
                <a:gd name="connsiteY705" fmla="*/ 5349520 h 9326349"/>
                <a:gd name="connsiteX706" fmla="*/ 5303932 w 11022602"/>
                <a:gd name="connsiteY706" fmla="*/ 5359939 h 9326349"/>
                <a:gd name="connsiteX707" fmla="*/ 5303975 w 11022602"/>
                <a:gd name="connsiteY707" fmla="*/ 5360144 h 9326349"/>
                <a:gd name="connsiteX708" fmla="*/ 5303932 w 11022602"/>
                <a:gd name="connsiteY708" fmla="*/ 5360350 h 9326349"/>
                <a:gd name="connsiteX709" fmla="*/ 5303932 w 11022602"/>
                <a:gd name="connsiteY709" fmla="*/ 5907527 h 9326349"/>
                <a:gd name="connsiteX710" fmla="*/ 5160899 w 11022602"/>
                <a:gd name="connsiteY710" fmla="*/ 5907527 h 9326349"/>
                <a:gd name="connsiteX711" fmla="*/ 5160899 w 11022602"/>
                <a:gd name="connsiteY711" fmla="*/ 5907528 h 9326349"/>
                <a:gd name="connsiteX712" fmla="*/ 5303975 w 11022602"/>
                <a:gd name="connsiteY712" fmla="*/ 5907528 h 9326349"/>
                <a:gd name="connsiteX713" fmla="*/ 5231214 w 11022602"/>
                <a:gd name="connsiteY713" fmla="*/ 5978352 h 9326349"/>
                <a:gd name="connsiteX714" fmla="*/ 5164171 w 11022602"/>
                <a:gd name="connsiteY714" fmla="*/ 5935096 h 9326349"/>
                <a:gd name="connsiteX715" fmla="*/ 5160899 w 11022602"/>
                <a:gd name="connsiteY715" fmla="*/ 5919322 h 9326349"/>
                <a:gd name="connsiteX716" fmla="*/ 5160899 w 11022602"/>
                <a:gd name="connsiteY716" fmla="*/ 6660528 h 9326349"/>
                <a:gd name="connsiteX717" fmla="*/ 5072136 w 11022602"/>
                <a:gd name="connsiteY717" fmla="*/ 6746928 h 9326349"/>
                <a:gd name="connsiteX718" fmla="*/ 4983372 w 11022602"/>
                <a:gd name="connsiteY718" fmla="*/ 6660528 h 9326349"/>
                <a:gd name="connsiteX719" fmla="*/ 4983372 w 11022602"/>
                <a:gd name="connsiteY719" fmla="*/ 6660513 h 9326349"/>
                <a:gd name="connsiteX720" fmla="*/ 4805861 w 11022602"/>
                <a:gd name="connsiteY720" fmla="*/ 6660513 h 9326349"/>
                <a:gd name="connsiteX721" fmla="*/ 4805861 w 11022602"/>
                <a:gd name="connsiteY721" fmla="*/ 5919604 h 9326349"/>
                <a:gd name="connsiteX722" fmla="*/ 4802647 w 11022602"/>
                <a:gd name="connsiteY722" fmla="*/ 5935096 h 9326349"/>
                <a:gd name="connsiteX723" fmla="*/ 4735604 w 11022602"/>
                <a:gd name="connsiteY723" fmla="*/ 5978352 h 9326349"/>
                <a:gd name="connsiteX724" fmla="*/ 4662844 w 11022602"/>
                <a:gd name="connsiteY724" fmla="*/ 5907528 h 9326349"/>
                <a:gd name="connsiteX725" fmla="*/ 4805861 w 11022602"/>
                <a:gd name="connsiteY725" fmla="*/ 5907528 h 9326349"/>
                <a:gd name="connsiteX726" fmla="*/ 4805861 w 11022602"/>
                <a:gd name="connsiteY726" fmla="*/ 5907527 h 9326349"/>
                <a:gd name="connsiteX727" fmla="*/ 4662844 w 11022602"/>
                <a:gd name="connsiteY727" fmla="*/ 5907527 h 9326349"/>
                <a:gd name="connsiteX728" fmla="*/ 4662844 w 11022602"/>
                <a:gd name="connsiteY728" fmla="*/ 5349520 h 9326349"/>
                <a:gd name="connsiteX729" fmla="*/ 4665048 w 11022602"/>
                <a:gd name="connsiteY729" fmla="*/ 5349520 h 9326349"/>
                <a:gd name="connsiteX730" fmla="*/ 4674280 w 11022602"/>
                <a:gd name="connsiteY730" fmla="*/ 5305018 h 9326349"/>
                <a:gd name="connsiteX731" fmla="*/ 4751721 w 11022602"/>
                <a:gd name="connsiteY731" fmla="*/ 5229651 h 9326349"/>
                <a:gd name="connsiteX732" fmla="*/ 4805861 w 11022602"/>
                <a:gd name="connsiteY732" fmla="*/ 5219014 h 9326349"/>
                <a:gd name="connsiteX733" fmla="*/ 4805861 w 11022602"/>
                <a:gd name="connsiteY733" fmla="*/ 5218552 h 9326349"/>
                <a:gd name="connsiteX734" fmla="*/ 4808209 w 11022602"/>
                <a:gd name="connsiteY734" fmla="*/ 5218552 h 9326349"/>
                <a:gd name="connsiteX735" fmla="*/ 4808364 w 11022602"/>
                <a:gd name="connsiteY735" fmla="*/ 5218521 h 9326349"/>
                <a:gd name="connsiteX736" fmla="*/ 4808364 w 11022602"/>
                <a:gd name="connsiteY736" fmla="*/ 5218552 h 9326349"/>
                <a:gd name="connsiteX737" fmla="*/ 4983372 w 11022602"/>
                <a:gd name="connsiteY737" fmla="*/ 5218552 h 9326349"/>
                <a:gd name="connsiteX738" fmla="*/ 4983388 w 11022602"/>
                <a:gd name="connsiteY738" fmla="*/ 5218552 h 9326349"/>
                <a:gd name="connsiteX739" fmla="*/ 5158453 w 11022602"/>
                <a:gd name="connsiteY739" fmla="*/ 5218552 h 9326349"/>
                <a:gd name="connsiteX740" fmla="*/ 6214239 w 11022602"/>
                <a:gd name="connsiteY740" fmla="*/ 5218521 h 9326349"/>
                <a:gd name="connsiteX741" fmla="*/ 6214394 w 11022602"/>
                <a:gd name="connsiteY741" fmla="*/ 5218552 h 9326349"/>
                <a:gd name="connsiteX742" fmla="*/ 6216685 w 11022602"/>
                <a:gd name="connsiteY742" fmla="*/ 5218552 h 9326349"/>
                <a:gd name="connsiteX743" fmla="*/ 6216685 w 11022602"/>
                <a:gd name="connsiteY743" fmla="*/ 5219002 h 9326349"/>
                <a:gd name="connsiteX744" fmla="*/ 6270883 w 11022602"/>
                <a:gd name="connsiteY744" fmla="*/ 5229651 h 9326349"/>
                <a:gd name="connsiteX745" fmla="*/ 6348324 w 11022602"/>
                <a:gd name="connsiteY745" fmla="*/ 5305018 h 9326349"/>
                <a:gd name="connsiteX746" fmla="*/ 6357556 w 11022602"/>
                <a:gd name="connsiteY746" fmla="*/ 5349520 h 9326349"/>
                <a:gd name="connsiteX747" fmla="*/ 6359718 w 11022602"/>
                <a:gd name="connsiteY747" fmla="*/ 5349520 h 9326349"/>
                <a:gd name="connsiteX748" fmla="*/ 6359718 w 11022602"/>
                <a:gd name="connsiteY748" fmla="*/ 5359939 h 9326349"/>
                <a:gd name="connsiteX749" fmla="*/ 6359761 w 11022602"/>
                <a:gd name="connsiteY749" fmla="*/ 5360144 h 9326349"/>
                <a:gd name="connsiteX750" fmla="*/ 6359718 w 11022602"/>
                <a:gd name="connsiteY750" fmla="*/ 5360350 h 9326349"/>
                <a:gd name="connsiteX751" fmla="*/ 6359718 w 11022602"/>
                <a:gd name="connsiteY751" fmla="*/ 5907527 h 9326349"/>
                <a:gd name="connsiteX752" fmla="*/ 6216685 w 11022602"/>
                <a:gd name="connsiteY752" fmla="*/ 5907527 h 9326349"/>
                <a:gd name="connsiteX753" fmla="*/ 6216685 w 11022602"/>
                <a:gd name="connsiteY753" fmla="*/ 5907528 h 9326349"/>
                <a:gd name="connsiteX754" fmla="*/ 6359761 w 11022602"/>
                <a:gd name="connsiteY754" fmla="*/ 5907528 h 9326349"/>
                <a:gd name="connsiteX755" fmla="*/ 6287000 w 11022602"/>
                <a:gd name="connsiteY755" fmla="*/ 5978352 h 9326349"/>
                <a:gd name="connsiteX756" fmla="*/ 6219957 w 11022602"/>
                <a:gd name="connsiteY756" fmla="*/ 5935096 h 9326349"/>
                <a:gd name="connsiteX757" fmla="*/ 6216685 w 11022602"/>
                <a:gd name="connsiteY757" fmla="*/ 5919322 h 9326349"/>
                <a:gd name="connsiteX758" fmla="*/ 6216685 w 11022602"/>
                <a:gd name="connsiteY758" fmla="*/ 6660528 h 9326349"/>
                <a:gd name="connsiteX759" fmla="*/ 6127922 w 11022602"/>
                <a:gd name="connsiteY759" fmla="*/ 6746928 h 9326349"/>
                <a:gd name="connsiteX760" fmla="*/ 6039158 w 11022602"/>
                <a:gd name="connsiteY760" fmla="*/ 6660528 h 9326349"/>
                <a:gd name="connsiteX761" fmla="*/ 6039158 w 11022602"/>
                <a:gd name="connsiteY761" fmla="*/ 6660513 h 9326349"/>
                <a:gd name="connsiteX762" fmla="*/ 5861647 w 11022602"/>
                <a:gd name="connsiteY762" fmla="*/ 6660513 h 9326349"/>
                <a:gd name="connsiteX763" fmla="*/ 5861647 w 11022602"/>
                <a:gd name="connsiteY763" fmla="*/ 5919604 h 9326349"/>
                <a:gd name="connsiteX764" fmla="*/ 5858433 w 11022602"/>
                <a:gd name="connsiteY764" fmla="*/ 5935096 h 9326349"/>
                <a:gd name="connsiteX765" fmla="*/ 5791390 w 11022602"/>
                <a:gd name="connsiteY765" fmla="*/ 5978352 h 9326349"/>
                <a:gd name="connsiteX766" fmla="*/ 5718630 w 11022602"/>
                <a:gd name="connsiteY766" fmla="*/ 5907528 h 9326349"/>
                <a:gd name="connsiteX767" fmla="*/ 5861647 w 11022602"/>
                <a:gd name="connsiteY767" fmla="*/ 5907528 h 9326349"/>
                <a:gd name="connsiteX768" fmla="*/ 5861647 w 11022602"/>
                <a:gd name="connsiteY768" fmla="*/ 5907527 h 9326349"/>
                <a:gd name="connsiteX769" fmla="*/ 5718630 w 11022602"/>
                <a:gd name="connsiteY769" fmla="*/ 5907527 h 9326349"/>
                <a:gd name="connsiteX770" fmla="*/ 5718630 w 11022602"/>
                <a:gd name="connsiteY770" fmla="*/ 5349520 h 9326349"/>
                <a:gd name="connsiteX771" fmla="*/ 5720834 w 11022602"/>
                <a:gd name="connsiteY771" fmla="*/ 5349520 h 9326349"/>
                <a:gd name="connsiteX772" fmla="*/ 5730066 w 11022602"/>
                <a:gd name="connsiteY772" fmla="*/ 5305018 h 9326349"/>
                <a:gd name="connsiteX773" fmla="*/ 5807507 w 11022602"/>
                <a:gd name="connsiteY773" fmla="*/ 5229651 h 9326349"/>
                <a:gd name="connsiteX774" fmla="*/ 5861647 w 11022602"/>
                <a:gd name="connsiteY774" fmla="*/ 5219014 h 9326349"/>
                <a:gd name="connsiteX775" fmla="*/ 5861647 w 11022602"/>
                <a:gd name="connsiteY775" fmla="*/ 5218552 h 9326349"/>
                <a:gd name="connsiteX776" fmla="*/ 5863995 w 11022602"/>
                <a:gd name="connsiteY776" fmla="*/ 5218552 h 9326349"/>
                <a:gd name="connsiteX777" fmla="*/ 5864150 w 11022602"/>
                <a:gd name="connsiteY777" fmla="*/ 5218521 h 9326349"/>
                <a:gd name="connsiteX778" fmla="*/ 5864150 w 11022602"/>
                <a:gd name="connsiteY778" fmla="*/ 5218552 h 9326349"/>
                <a:gd name="connsiteX779" fmla="*/ 6039158 w 11022602"/>
                <a:gd name="connsiteY779" fmla="*/ 5218552 h 9326349"/>
                <a:gd name="connsiteX780" fmla="*/ 6039174 w 11022602"/>
                <a:gd name="connsiteY780" fmla="*/ 5218552 h 9326349"/>
                <a:gd name="connsiteX781" fmla="*/ 6214239 w 11022602"/>
                <a:gd name="connsiteY781" fmla="*/ 5218552 h 9326349"/>
                <a:gd name="connsiteX782" fmla="*/ 7270023 w 11022602"/>
                <a:gd name="connsiteY782" fmla="*/ 5218521 h 9326349"/>
                <a:gd name="connsiteX783" fmla="*/ 7270179 w 11022602"/>
                <a:gd name="connsiteY783" fmla="*/ 5218552 h 9326349"/>
                <a:gd name="connsiteX784" fmla="*/ 7272471 w 11022602"/>
                <a:gd name="connsiteY784" fmla="*/ 5218552 h 9326349"/>
                <a:gd name="connsiteX785" fmla="*/ 7272471 w 11022602"/>
                <a:gd name="connsiteY785" fmla="*/ 5219002 h 9326349"/>
                <a:gd name="connsiteX786" fmla="*/ 7326669 w 11022602"/>
                <a:gd name="connsiteY786" fmla="*/ 5229651 h 9326349"/>
                <a:gd name="connsiteX787" fmla="*/ 7404110 w 11022602"/>
                <a:gd name="connsiteY787" fmla="*/ 5305018 h 9326349"/>
                <a:gd name="connsiteX788" fmla="*/ 7413341 w 11022602"/>
                <a:gd name="connsiteY788" fmla="*/ 5349520 h 9326349"/>
                <a:gd name="connsiteX789" fmla="*/ 7415503 w 11022602"/>
                <a:gd name="connsiteY789" fmla="*/ 5349520 h 9326349"/>
                <a:gd name="connsiteX790" fmla="*/ 7415503 w 11022602"/>
                <a:gd name="connsiteY790" fmla="*/ 5359939 h 9326349"/>
                <a:gd name="connsiteX791" fmla="*/ 7415545 w 11022602"/>
                <a:gd name="connsiteY791" fmla="*/ 5360144 h 9326349"/>
                <a:gd name="connsiteX792" fmla="*/ 7415503 w 11022602"/>
                <a:gd name="connsiteY792" fmla="*/ 5360350 h 9326349"/>
                <a:gd name="connsiteX793" fmla="*/ 7415503 w 11022602"/>
                <a:gd name="connsiteY793" fmla="*/ 5907527 h 9326349"/>
                <a:gd name="connsiteX794" fmla="*/ 7272471 w 11022602"/>
                <a:gd name="connsiteY794" fmla="*/ 5907527 h 9326349"/>
                <a:gd name="connsiteX795" fmla="*/ 7272471 w 11022602"/>
                <a:gd name="connsiteY795" fmla="*/ 5907528 h 9326349"/>
                <a:gd name="connsiteX796" fmla="*/ 7415545 w 11022602"/>
                <a:gd name="connsiteY796" fmla="*/ 5907528 h 9326349"/>
                <a:gd name="connsiteX797" fmla="*/ 7342786 w 11022602"/>
                <a:gd name="connsiteY797" fmla="*/ 5978352 h 9326349"/>
                <a:gd name="connsiteX798" fmla="*/ 7275743 w 11022602"/>
                <a:gd name="connsiteY798" fmla="*/ 5935096 h 9326349"/>
                <a:gd name="connsiteX799" fmla="*/ 7272471 w 11022602"/>
                <a:gd name="connsiteY799" fmla="*/ 5919322 h 9326349"/>
                <a:gd name="connsiteX800" fmla="*/ 7272471 w 11022602"/>
                <a:gd name="connsiteY800" fmla="*/ 6660528 h 9326349"/>
                <a:gd name="connsiteX801" fmla="*/ 7183707 w 11022602"/>
                <a:gd name="connsiteY801" fmla="*/ 6746928 h 9326349"/>
                <a:gd name="connsiteX802" fmla="*/ 7094944 w 11022602"/>
                <a:gd name="connsiteY802" fmla="*/ 6660528 h 9326349"/>
                <a:gd name="connsiteX803" fmla="*/ 7094944 w 11022602"/>
                <a:gd name="connsiteY803" fmla="*/ 6660513 h 9326349"/>
                <a:gd name="connsiteX804" fmla="*/ 6917432 w 11022602"/>
                <a:gd name="connsiteY804" fmla="*/ 6660513 h 9326349"/>
                <a:gd name="connsiteX805" fmla="*/ 6917432 w 11022602"/>
                <a:gd name="connsiteY805" fmla="*/ 5919604 h 9326349"/>
                <a:gd name="connsiteX806" fmla="*/ 6914219 w 11022602"/>
                <a:gd name="connsiteY806" fmla="*/ 5935096 h 9326349"/>
                <a:gd name="connsiteX807" fmla="*/ 6847176 w 11022602"/>
                <a:gd name="connsiteY807" fmla="*/ 5978352 h 9326349"/>
                <a:gd name="connsiteX808" fmla="*/ 6774415 w 11022602"/>
                <a:gd name="connsiteY808" fmla="*/ 5907528 h 9326349"/>
                <a:gd name="connsiteX809" fmla="*/ 6917432 w 11022602"/>
                <a:gd name="connsiteY809" fmla="*/ 5907528 h 9326349"/>
                <a:gd name="connsiteX810" fmla="*/ 6917432 w 11022602"/>
                <a:gd name="connsiteY810" fmla="*/ 5907527 h 9326349"/>
                <a:gd name="connsiteX811" fmla="*/ 6774415 w 11022602"/>
                <a:gd name="connsiteY811" fmla="*/ 5907527 h 9326349"/>
                <a:gd name="connsiteX812" fmla="*/ 6774415 w 11022602"/>
                <a:gd name="connsiteY812" fmla="*/ 5349520 h 9326349"/>
                <a:gd name="connsiteX813" fmla="*/ 6776619 w 11022602"/>
                <a:gd name="connsiteY813" fmla="*/ 5349520 h 9326349"/>
                <a:gd name="connsiteX814" fmla="*/ 6785852 w 11022602"/>
                <a:gd name="connsiteY814" fmla="*/ 5305018 h 9326349"/>
                <a:gd name="connsiteX815" fmla="*/ 6863293 w 11022602"/>
                <a:gd name="connsiteY815" fmla="*/ 5229651 h 9326349"/>
                <a:gd name="connsiteX816" fmla="*/ 6917432 w 11022602"/>
                <a:gd name="connsiteY816" fmla="*/ 5219014 h 9326349"/>
                <a:gd name="connsiteX817" fmla="*/ 6917432 w 11022602"/>
                <a:gd name="connsiteY817" fmla="*/ 5218552 h 9326349"/>
                <a:gd name="connsiteX818" fmla="*/ 6919781 w 11022602"/>
                <a:gd name="connsiteY818" fmla="*/ 5218552 h 9326349"/>
                <a:gd name="connsiteX819" fmla="*/ 6919936 w 11022602"/>
                <a:gd name="connsiteY819" fmla="*/ 5218521 h 9326349"/>
                <a:gd name="connsiteX820" fmla="*/ 6919936 w 11022602"/>
                <a:gd name="connsiteY820" fmla="*/ 5218552 h 9326349"/>
                <a:gd name="connsiteX821" fmla="*/ 7094944 w 11022602"/>
                <a:gd name="connsiteY821" fmla="*/ 5218552 h 9326349"/>
                <a:gd name="connsiteX822" fmla="*/ 7094959 w 11022602"/>
                <a:gd name="connsiteY822" fmla="*/ 5218552 h 9326349"/>
                <a:gd name="connsiteX823" fmla="*/ 7270023 w 11022602"/>
                <a:gd name="connsiteY823" fmla="*/ 5218552 h 9326349"/>
                <a:gd name="connsiteX824" fmla="*/ 8325811 w 11022602"/>
                <a:gd name="connsiteY824" fmla="*/ 5218521 h 9326349"/>
                <a:gd name="connsiteX825" fmla="*/ 8325965 w 11022602"/>
                <a:gd name="connsiteY825" fmla="*/ 5218552 h 9326349"/>
                <a:gd name="connsiteX826" fmla="*/ 8328256 w 11022602"/>
                <a:gd name="connsiteY826" fmla="*/ 5218552 h 9326349"/>
                <a:gd name="connsiteX827" fmla="*/ 8328256 w 11022602"/>
                <a:gd name="connsiteY827" fmla="*/ 5219002 h 9326349"/>
                <a:gd name="connsiteX828" fmla="*/ 8382455 w 11022602"/>
                <a:gd name="connsiteY828" fmla="*/ 5229651 h 9326349"/>
                <a:gd name="connsiteX829" fmla="*/ 8459896 w 11022602"/>
                <a:gd name="connsiteY829" fmla="*/ 5305018 h 9326349"/>
                <a:gd name="connsiteX830" fmla="*/ 8469127 w 11022602"/>
                <a:gd name="connsiteY830" fmla="*/ 5349520 h 9326349"/>
                <a:gd name="connsiteX831" fmla="*/ 8471289 w 11022602"/>
                <a:gd name="connsiteY831" fmla="*/ 5349520 h 9326349"/>
                <a:gd name="connsiteX832" fmla="*/ 8471289 w 11022602"/>
                <a:gd name="connsiteY832" fmla="*/ 5359939 h 9326349"/>
                <a:gd name="connsiteX833" fmla="*/ 8471332 w 11022602"/>
                <a:gd name="connsiteY833" fmla="*/ 5360144 h 9326349"/>
                <a:gd name="connsiteX834" fmla="*/ 8471289 w 11022602"/>
                <a:gd name="connsiteY834" fmla="*/ 5360350 h 9326349"/>
                <a:gd name="connsiteX835" fmla="*/ 8471289 w 11022602"/>
                <a:gd name="connsiteY835" fmla="*/ 5907527 h 9326349"/>
                <a:gd name="connsiteX836" fmla="*/ 8328256 w 11022602"/>
                <a:gd name="connsiteY836" fmla="*/ 5907527 h 9326349"/>
                <a:gd name="connsiteX837" fmla="*/ 8328256 w 11022602"/>
                <a:gd name="connsiteY837" fmla="*/ 5907528 h 9326349"/>
                <a:gd name="connsiteX838" fmla="*/ 8471332 w 11022602"/>
                <a:gd name="connsiteY838" fmla="*/ 5907528 h 9326349"/>
                <a:gd name="connsiteX839" fmla="*/ 8398572 w 11022602"/>
                <a:gd name="connsiteY839" fmla="*/ 5978352 h 9326349"/>
                <a:gd name="connsiteX840" fmla="*/ 8331529 w 11022602"/>
                <a:gd name="connsiteY840" fmla="*/ 5935096 h 9326349"/>
                <a:gd name="connsiteX841" fmla="*/ 8328256 w 11022602"/>
                <a:gd name="connsiteY841" fmla="*/ 5919322 h 9326349"/>
                <a:gd name="connsiteX842" fmla="*/ 8328256 w 11022602"/>
                <a:gd name="connsiteY842" fmla="*/ 6660528 h 9326349"/>
                <a:gd name="connsiteX843" fmla="*/ 8239494 w 11022602"/>
                <a:gd name="connsiteY843" fmla="*/ 6746928 h 9326349"/>
                <a:gd name="connsiteX844" fmla="*/ 8150730 w 11022602"/>
                <a:gd name="connsiteY844" fmla="*/ 6660528 h 9326349"/>
                <a:gd name="connsiteX845" fmla="*/ 8150730 w 11022602"/>
                <a:gd name="connsiteY845" fmla="*/ 6660513 h 9326349"/>
                <a:gd name="connsiteX846" fmla="*/ 7973217 w 11022602"/>
                <a:gd name="connsiteY846" fmla="*/ 6660513 h 9326349"/>
                <a:gd name="connsiteX847" fmla="*/ 7973217 w 11022602"/>
                <a:gd name="connsiteY847" fmla="*/ 5919604 h 9326349"/>
                <a:gd name="connsiteX848" fmla="*/ 7970005 w 11022602"/>
                <a:gd name="connsiteY848" fmla="*/ 5935096 h 9326349"/>
                <a:gd name="connsiteX849" fmla="*/ 7902962 w 11022602"/>
                <a:gd name="connsiteY849" fmla="*/ 5978352 h 9326349"/>
                <a:gd name="connsiteX850" fmla="*/ 7830201 w 11022602"/>
                <a:gd name="connsiteY850" fmla="*/ 5907528 h 9326349"/>
                <a:gd name="connsiteX851" fmla="*/ 7973217 w 11022602"/>
                <a:gd name="connsiteY851" fmla="*/ 5907528 h 9326349"/>
                <a:gd name="connsiteX852" fmla="*/ 7973217 w 11022602"/>
                <a:gd name="connsiteY852" fmla="*/ 5907527 h 9326349"/>
                <a:gd name="connsiteX853" fmla="*/ 7830201 w 11022602"/>
                <a:gd name="connsiteY853" fmla="*/ 5907527 h 9326349"/>
                <a:gd name="connsiteX854" fmla="*/ 7830201 w 11022602"/>
                <a:gd name="connsiteY854" fmla="*/ 5349520 h 9326349"/>
                <a:gd name="connsiteX855" fmla="*/ 7832405 w 11022602"/>
                <a:gd name="connsiteY855" fmla="*/ 5349520 h 9326349"/>
                <a:gd name="connsiteX856" fmla="*/ 7841638 w 11022602"/>
                <a:gd name="connsiteY856" fmla="*/ 5305018 h 9326349"/>
                <a:gd name="connsiteX857" fmla="*/ 7919079 w 11022602"/>
                <a:gd name="connsiteY857" fmla="*/ 5229651 h 9326349"/>
                <a:gd name="connsiteX858" fmla="*/ 7973217 w 11022602"/>
                <a:gd name="connsiteY858" fmla="*/ 5219014 h 9326349"/>
                <a:gd name="connsiteX859" fmla="*/ 7973217 w 11022602"/>
                <a:gd name="connsiteY859" fmla="*/ 5218552 h 9326349"/>
                <a:gd name="connsiteX860" fmla="*/ 7975567 w 11022602"/>
                <a:gd name="connsiteY860" fmla="*/ 5218552 h 9326349"/>
                <a:gd name="connsiteX861" fmla="*/ 7975722 w 11022602"/>
                <a:gd name="connsiteY861" fmla="*/ 5218521 h 9326349"/>
                <a:gd name="connsiteX862" fmla="*/ 7975722 w 11022602"/>
                <a:gd name="connsiteY862" fmla="*/ 5218552 h 9326349"/>
                <a:gd name="connsiteX863" fmla="*/ 8150730 w 11022602"/>
                <a:gd name="connsiteY863" fmla="*/ 5218552 h 9326349"/>
                <a:gd name="connsiteX864" fmla="*/ 8150745 w 11022602"/>
                <a:gd name="connsiteY864" fmla="*/ 5218552 h 9326349"/>
                <a:gd name="connsiteX865" fmla="*/ 8325811 w 11022602"/>
                <a:gd name="connsiteY865" fmla="*/ 5218552 h 9326349"/>
                <a:gd name="connsiteX866" fmla="*/ 9381595 w 11022602"/>
                <a:gd name="connsiteY866" fmla="*/ 5218521 h 9326349"/>
                <a:gd name="connsiteX867" fmla="*/ 9381750 w 11022602"/>
                <a:gd name="connsiteY867" fmla="*/ 5218552 h 9326349"/>
                <a:gd name="connsiteX868" fmla="*/ 9384042 w 11022602"/>
                <a:gd name="connsiteY868" fmla="*/ 5218552 h 9326349"/>
                <a:gd name="connsiteX869" fmla="*/ 9384042 w 11022602"/>
                <a:gd name="connsiteY869" fmla="*/ 5219002 h 9326349"/>
                <a:gd name="connsiteX870" fmla="*/ 9438240 w 11022602"/>
                <a:gd name="connsiteY870" fmla="*/ 5229651 h 9326349"/>
                <a:gd name="connsiteX871" fmla="*/ 9515681 w 11022602"/>
                <a:gd name="connsiteY871" fmla="*/ 5305018 h 9326349"/>
                <a:gd name="connsiteX872" fmla="*/ 9524913 w 11022602"/>
                <a:gd name="connsiteY872" fmla="*/ 5349520 h 9326349"/>
                <a:gd name="connsiteX873" fmla="*/ 9527074 w 11022602"/>
                <a:gd name="connsiteY873" fmla="*/ 5349520 h 9326349"/>
                <a:gd name="connsiteX874" fmla="*/ 9527074 w 11022602"/>
                <a:gd name="connsiteY874" fmla="*/ 5359939 h 9326349"/>
                <a:gd name="connsiteX875" fmla="*/ 9527117 w 11022602"/>
                <a:gd name="connsiteY875" fmla="*/ 5360144 h 9326349"/>
                <a:gd name="connsiteX876" fmla="*/ 9527074 w 11022602"/>
                <a:gd name="connsiteY876" fmla="*/ 5360350 h 9326349"/>
                <a:gd name="connsiteX877" fmla="*/ 9527074 w 11022602"/>
                <a:gd name="connsiteY877" fmla="*/ 5907527 h 9326349"/>
                <a:gd name="connsiteX878" fmla="*/ 9384042 w 11022602"/>
                <a:gd name="connsiteY878" fmla="*/ 5907527 h 9326349"/>
                <a:gd name="connsiteX879" fmla="*/ 9384042 w 11022602"/>
                <a:gd name="connsiteY879" fmla="*/ 5907528 h 9326349"/>
                <a:gd name="connsiteX880" fmla="*/ 9527117 w 11022602"/>
                <a:gd name="connsiteY880" fmla="*/ 5907528 h 9326349"/>
                <a:gd name="connsiteX881" fmla="*/ 9454357 w 11022602"/>
                <a:gd name="connsiteY881" fmla="*/ 5978352 h 9326349"/>
                <a:gd name="connsiteX882" fmla="*/ 9387314 w 11022602"/>
                <a:gd name="connsiteY882" fmla="*/ 5935096 h 9326349"/>
                <a:gd name="connsiteX883" fmla="*/ 9384042 w 11022602"/>
                <a:gd name="connsiteY883" fmla="*/ 5919322 h 9326349"/>
                <a:gd name="connsiteX884" fmla="*/ 9384042 w 11022602"/>
                <a:gd name="connsiteY884" fmla="*/ 6660528 h 9326349"/>
                <a:gd name="connsiteX885" fmla="*/ 9295279 w 11022602"/>
                <a:gd name="connsiteY885" fmla="*/ 6746928 h 9326349"/>
                <a:gd name="connsiteX886" fmla="*/ 9206514 w 11022602"/>
                <a:gd name="connsiteY886" fmla="*/ 6660528 h 9326349"/>
                <a:gd name="connsiteX887" fmla="*/ 9206514 w 11022602"/>
                <a:gd name="connsiteY887" fmla="*/ 6660513 h 9326349"/>
                <a:gd name="connsiteX888" fmla="*/ 9029003 w 11022602"/>
                <a:gd name="connsiteY888" fmla="*/ 6660513 h 9326349"/>
                <a:gd name="connsiteX889" fmla="*/ 9029003 w 11022602"/>
                <a:gd name="connsiteY889" fmla="*/ 5919604 h 9326349"/>
                <a:gd name="connsiteX890" fmla="*/ 9025790 w 11022602"/>
                <a:gd name="connsiteY890" fmla="*/ 5935096 h 9326349"/>
                <a:gd name="connsiteX891" fmla="*/ 8958747 w 11022602"/>
                <a:gd name="connsiteY891" fmla="*/ 5978352 h 9326349"/>
                <a:gd name="connsiteX892" fmla="*/ 8885986 w 11022602"/>
                <a:gd name="connsiteY892" fmla="*/ 5907528 h 9326349"/>
                <a:gd name="connsiteX893" fmla="*/ 9029003 w 11022602"/>
                <a:gd name="connsiteY893" fmla="*/ 5907528 h 9326349"/>
                <a:gd name="connsiteX894" fmla="*/ 9029003 w 11022602"/>
                <a:gd name="connsiteY894" fmla="*/ 5907527 h 9326349"/>
                <a:gd name="connsiteX895" fmla="*/ 8885986 w 11022602"/>
                <a:gd name="connsiteY895" fmla="*/ 5907527 h 9326349"/>
                <a:gd name="connsiteX896" fmla="*/ 8885986 w 11022602"/>
                <a:gd name="connsiteY896" fmla="*/ 5349520 h 9326349"/>
                <a:gd name="connsiteX897" fmla="*/ 8888191 w 11022602"/>
                <a:gd name="connsiteY897" fmla="*/ 5349520 h 9326349"/>
                <a:gd name="connsiteX898" fmla="*/ 8897423 w 11022602"/>
                <a:gd name="connsiteY898" fmla="*/ 5305018 h 9326349"/>
                <a:gd name="connsiteX899" fmla="*/ 8974864 w 11022602"/>
                <a:gd name="connsiteY899" fmla="*/ 5229651 h 9326349"/>
                <a:gd name="connsiteX900" fmla="*/ 9029003 w 11022602"/>
                <a:gd name="connsiteY900" fmla="*/ 5219014 h 9326349"/>
                <a:gd name="connsiteX901" fmla="*/ 9029003 w 11022602"/>
                <a:gd name="connsiteY901" fmla="*/ 5218552 h 9326349"/>
                <a:gd name="connsiteX902" fmla="*/ 9031352 w 11022602"/>
                <a:gd name="connsiteY902" fmla="*/ 5218552 h 9326349"/>
                <a:gd name="connsiteX903" fmla="*/ 9031507 w 11022602"/>
                <a:gd name="connsiteY903" fmla="*/ 5218521 h 9326349"/>
                <a:gd name="connsiteX904" fmla="*/ 9031507 w 11022602"/>
                <a:gd name="connsiteY904" fmla="*/ 5218552 h 9326349"/>
                <a:gd name="connsiteX905" fmla="*/ 9206514 w 11022602"/>
                <a:gd name="connsiteY905" fmla="*/ 5218552 h 9326349"/>
                <a:gd name="connsiteX906" fmla="*/ 9206530 w 11022602"/>
                <a:gd name="connsiteY906" fmla="*/ 5218552 h 9326349"/>
                <a:gd name="connsiteX907" fmla="*/ 9381595 w 11022602"/>
                <a:gd name="connsiteY907" fmla="*/ 5218552 h 9326349"/>
                <a:gd name="connsiteX908" fmla="*/ 10437381 w 11022602"/>
                <a:gd name="connsiteY908" fmla="*/ 5218521 h 9326349"/>
                <a:gd name="connsiteX909" fmla="*/ 10437536 w 11022602"/>
                <a:gd name="connsiteY909" fmla="*/ 5218552 h 9326349"/>
                <a:gd name="connsiteX910" fmla="*/ 10439828 w 11022602"/>
                <a:gd name="connsiteY910" fmla="*/ 5218552 h 9326349"/>
                <a:gd name="connsiteX911" fmla="*/ 10439828 w 11022602"/>
                <a:gd name="connsiteY911" fmla="*/ 5219002 h 9326349"/>
                <a:gd name="connsiteX912" fmla="*/ 10494026 w 11022602"/>
                <a:gd name="connsiteY912" fmla="*/ 5229651 h 9326349"/>
                <a:gd name="connsiteX913" fmla="*/ 10571467 w 11022602"/>
                <a:gd name="connsiteY913" fmla="*/ 5305018 h 9326349"/>
                <a:gd name="connsiteX914" fmla="*/ 10580699 w 11022602"/>
                <a:gd name="connsiteY914" fmla="*/ 5349520 h 9326349"/>
                <a:gd name="connsiteX915" fmla="*/ 10582860 w 11022602"/>
                <a:gd name="connsiteY915" fmla="*/ 5349520 h 9326349"/>
                <a:gd name="connsiteX916" fmla="*/ 10582860 w 11022602"/>
                <a:gd name="connsiteY916" fmla="*/ 5359939 h 9326349"/>
                <a:gd name="connsiteX917" fmla="*/ 10582903 w 11022602"/>
                <a:gd name="connsiteY917" fmla="*/ 5360144 h 9326349"/>
                <a:gd name="connsiteX918" fmla="*/ 10582860 w 11022602"/>
                <a:gd name="connsiteY918" fmla="*/ 5360350 h 9326349"/>
                <a:gd name="connsiteX919" fmla="*/ 10582860 w 11022602"/>
                <a:gd name="connsiteY919" fmla="*/ 5907527 h 9326349"/>
                <a:gd name="connsiteX920" fmla="*/ 10439828 w 11022602"/>
                <a:gd name="connsiteY920" fmla="*/ 5907527 h 9326349"/>
                <a:gd name="connsiteX921" fmla="*/ 10439828 w 11022602"/>
                <a:gd name="connsiteY921" fmla="*/ 5907528 h 9326349"/>
                <a:gd name="connsiteX922" fmla="*/ 10582903 w 11022602"/>
                <a:gd name="connsiteY922" fmla="*/ 5907528 h 9326349"/>
                <a:gd name="connsiteX923" fmla="*/ 10510143 w 11022602"/>
                <a:gd name="connsiteY923" fmla="*/ 5978352 h 9326349"/>
                <a:gd name="connsiteX924" fmla="*/ 10443100 w 11022602"/>
                <a:gd name="connsiteY924" fmla="*/ 5935096 h 9326349"/>
                <a:gd name="connsiteX925" fmla="*/ 10439828 w 11022602"/>
                <a:gd name="connsiteY925" fmla="*/ 5919322 h 9326349"/>
                <a:gd name="connsiteX926" fmla="*/ 10439828 w 11022602"/>
                <a:gd name="connsiteY926" fmla="*/ 6660528 h 9326349"/>
                <a:gd name="connsiteX927" fmla="*/ 10351064 w 11022602"/>
                <a:gd name="connsiteY927" fmla="*/ 6746928 h 9326349"/>
                <a:gd name="connsiteX928" fmla="*/ 10262301 w 11022602"/>
                <a:gd name="connsiteY928" fmla="*/ 6660528 h 9326349"/>
                <a:gd name="connsiteX929" fmla="*/ 10262301 w 11022602"/>
                <a:gd name="connsiteY929" fmla="*/ 6660513 h 9326349"/>
                <a:gd name="connsiteX930" fmla="*/ 10084789 w 11022602"/>
                <a:gd name="connsiteY930" fmla="*/ 6660513 h 9326349"/>
                <a:gd name="connsiteX931" fmla="*/ 10084789 w 11022602"/>
                <a:gd name="connsiteY931" fmla="*/ 5919604 h 9326349"/>
                <a:gd name="connsiteX932" fmla="*/ 10081576 w 11022602"/>
                <a:gd name="connsiteY932" fmla="*/ 5935096 h 9326349"/>
                <a:gd name="connsiteX933" fmla="*/ 10014533 w 11022602"/>
                <a:gd name="connsiteY933" fmla="*/ 5978352 h 9326349"/>
                <a:gd name="connsiteX934" fmla="*/ 9941772 w 11022602"/>
                <a:gd name="connsiteY934" fmla="*/ 5907528 h 9326349"/>
                <a:gd name="connsiteX935" fmla="*/ 10084789 w 11022602"/>
                <a:gd name="connsiteY935" fmla="*/ 5907528 h 9326349"/>
                <a:gd name="connsiteX936" fmla="*/ 10084789 w 11022602"/>
                <a:gd name="connsiteY936" fmla="*/ 5907527 h 9326349"/>
                <a:gd name="connsiteX937" fmla="*/ 9941772 w 11022602"/>
                <a:gd name="connsiteY937" fmla="*/ 5907527 h 9326349"/>
                <a:gd name="connsiteX938" fmla="*/ 9941772 w 11022602"/>
                <a:gd name="connsiteY938" fmla="*/ 5349520 h 9326349"/>
                <a:gd name="connsiteX939" fmla="*/ 9943977 w 11022602"/>
                <a:gd name="connsiteY939" fmla="*/ 5349520 h 9326349"/>
                <a:gd name="connsiteX940" fmla="*/ 9953209 w 11022602"/>
                <a:gd name="connsiteY940" fmla="*/ 5305018 h 9326349"/>
                <a:gd name="connsiteX941" fmla="*/ 10030650 w 11022602"/>
                <a:gd name="connsiteY941" fmla="*/ 5229651 h 9326349"/>
                <a:gd name="connsiteX942" fmla="*/ 10084789 w 11022602"/>
                <a:gd name="connsiteY942" fmla="*/ 5219014 h 9326349"/>
                <a:gd name="connsiteX943" fmla="*/ 10084789 w 11022602"/>
                <a:gd name="connsiteY943" fmla="*/ 5218552 h 9326349"/>
                <a:gd name="connsiteX944" fmla="*/ 10087138 w 11022602"/>
                <a:gd name="connsiteY944" fmla="*/ 5218552 h 9326349"/>
                <a:gd name="connsiteX945" fmla="*/ 10087294 w 11022602"/>
                <a:gd name="connsiteY945" fmla="*/ 5218521 h 9326349"/>
                <a:gd name="connsiteX946" fmla="*/ 10087294 w 11022602"/>
                <a:gd name="connsiteY946" fmla="*/ 5218552 h 9326349"/>
                <a:gd name="connsiteX947" fmla="*/ 10262301 w 11022602"/>
                <a:gd name="connsiteY947" fmla="*/ 5218552 h 9326349"/>
                <a:gd name="connsiteX948" fmla="*/ 10262316 w 11022602"/>
                <a:gd name="connsiteY948" fmla="*/ 5218552 h 9326349"/>
                <a:gd name="connsiteX949" fmla="*/ 10437381 w 11022602"/>
                <a:gd name="connsiteY949" fmla="*/ 5218552 h 9326349"/>
                <a:gd name="connsiteX950" fmla="*/ 760243 w 11022602"/>
                <a:gd name="connsiteY950" fmla="*/ 4875653 h 9326349"/>
                <a:gd name="connsiteX951" fmla="*/ 909472 w 11022602"/>
                <a:gd name="connsiteY951" fmla="*/ 5020909 h 9326349"/>
                <a:gd name="connsiteX952" fmla="*/ 760243 w 11022602"/>
                <a:gd name="connsiteY952" fmla="*/ 5166165 h 9326349"/>
                <a:gd name="connsiteX953" fmla="*/ 611013 w 11022602"/>
                <a:gd name="connsiteY953" fmla="*/ 5020909 h 9326349"/>
                <a:gd name="connsiteX954" fmla="*/ 760243 w 11022602"/>
                <a:gd name="connsiteY954" fmla="*/ 4875653 h 9326349"/>
                <a:gd name="connsiteX955" fmla="*/ 1816030 w 11022602"/>
                <a:gd name="connsiteY955" fmla="*/ 4875653 h 9326349"/>
                <a:gd name="connsiteX956" fmla="*/ 1965259 w 11022602"/>
                <a:gd name="connsiteY956" fmla="*/ 5020909 h 9326349"/>
                <a:gd name="connsiteX957" fmla="*/ 1816030 w 11022602"/>
                <a:gd name="connsiteY957" fmla="*/ 5166165 h 9326349"/>
                <a:gd name="connsiteX958" fmla="*/ 1666800 w 11022602"/>
                <a:gd name="connsiteY958" fmla="*/ 5020909 h 9326349"/>
                <a:gd name="connsiteX959" fmla="*/ 1816030 w 11022602"/>
                <a:gd name="connsiteY959" fmla="*/ 4875653 h 9326349"/>
                <a:gd name="connsiteX960" fmla="*/ 2871816 w 11022602"/>
                <a:gd name="connsiteY960" fmla="*/ 4875653 h 9326349"/>
                <a:gd name="connsiteX961" fmla="*/ 3021045 w 11022602"/>
                <a:gd name="connsiteY961" fmla="*/ 5020909 h 9326349"/>
                <a:gd name="connsiteX962" fmla="*/ 2871816 w 11022602"/>
                <a:gd name="connsiteY962" fmla="*/ 5166165 h 9326349"/>
                <a:gd name="connsiteX963" fmla="*/ 2722586 w 11022602"/>
                <a:gd name="connsiteY963" fmla="*/ 5020909 h 9326349"/>
                <a:gd name="connsiteX964" fmla="*/ 2871816 w 11022602"/>
                <a:gd name="connsiteY964" fmla="*/ 4875653 h 9326349"/>
                <a:gd name="connsiteX965" fmla="*/ 3927602 w 11022602"/>
                <a:gd name="connsiteY965" fmla="*/ 4875653 h 9326349"/>
                <a:gd name="connsiteX966" fmla="*/ 4076831 w 11022602"/>
                <a:gd name="connsiteY966" fmla="*/ 5020909 h 9326349"/>
                <a:gd name="connsiteX967" fmla="*/ 3927602 w 11022602"/>
                <a:gd name="connsiteY967" fmla="*/ 5166165 h 9326349"/>
                <a:gd name="connsiteX968" fmla="*/ 3778372 w 11022602"/>
                <a:gd name="connsiteY968" fmla="*/ 5020909 h 9326349"/>
                <a:gd name="connsiteX969" fmla="*/ 3927602 w 11022602"/>
                <a:gd name="connsiteY969" fmla="*/ 4875653 h 9326349"/>
                <a:gd name="connsiteX970" fmla="*/ 4983388 w 11022602"/>
                <a:gd name="connsiteY970" fmla="*/ 4875653 h 9326349"/>
                <a:gd name="connsiteX971" fmla="*/ 5132617 w 11022602"/>
                <a:gd name="connsiteY971" fmla="*/ 5020909 h 9326349"/>
                <a:gd name="connsiteX972" fmla="*/ 4983388 w 11022602"/>
                <a:gd name="connsiteY972" fmla="*/ 5166165 h 9326349"/>
                <a:gd name="connsiteX973" fmla="*/ 4834158 w 11022602"/>
                <a:gd name="connsiteY973" fmla="*/ 5020909 h 9326349"/>
                <a:gd name="connsiteX974" fmla="*/ 4983388 w 11022602"/>
                <a:gd name="connsiteY974" fmla="*/ 4875653 h 9326349"/>
                <a:gd name="connsiteX975" fmla="*/ 6039174 w 11022602"/>
                <a:gd name="connsiteY975" fmla="*/ 4875653 h 9326349"/>
                <a:gd name="connsiteX976" fmla="*/ 6188403 w 11022602"/>
                <a:gd name="connsiteY976" fmla="*/ 5020909 h 9326349"/>
                <a:gd name="connsiteX977" fmla="*/ 6039174 w 11022602"/>
                <a:gd name="connsiteY977" fmla="*/ 5166165 h 9326349"/>
                <a:gd name="connsiteX978" fmla="*/ 5889944 w 11022602"/>
                <a:gd name="connsiteY978" fmla="*/ 5020909 h 9326349"/>
                <a:gd name="connsiteX979" fmla="*/ 6039174 w 11022602"/>
                <a:gd name="connsiteY979" fmla="*/ 4875653 h 9326349"/>
                <a:gd name="connsiteX980" fmla="*/ 7094959 w 11022602"/>
                <a:gd name="connsiteY980" fmla="*/ 4875653 h 9326349"/>
                <a:gd name="connsiteX981" fmla="*/ 7244188 w 11022602"/>
                <a:gd name="connsiteY981" fmla="*/ 5020909 h 9326349"/>
                <a:gd name="connsiteX982" fmla="*/ 7094959 w 11022602"/>
                <a:gd name="connsiteY982" fmla="*/ 5166165 h 9326349"/>
                <a:gd name="connsiteX983" fmla="*/ 6945730 w 11022602"/>
                <a:gd name="connsiteY983" fmla="*/ 5020909 h 9326349"/>
                <a:gd name="connsiteX984" fmla="*/ 7094959 w 11022602"/>
                <a:gd name="connsiteY984" fmla="*/ 4875653 h 9326349"/>
                <a:gd name="connsiteX985" fmla="*/ 8150745 w 11022602"/>
                <a:gd name="connsiteY985" fmla="*/ 4875653 h 9326349"/>
                <a:gd name="connsiteX986" fmla="*/ 8299975 w 11022602"/>
                <a:gd name="connsiteY986" fmla="*/ 5020909 h 9326349"/>
                <a:gd name="connsiteX987" fmla="*/ 8150745 w 11022602"/>
                <a:gd name="connsiteY987" fmla="*/ 5166165 h 9326349"/>
                <a:gd name="connsiteX988" fmla="*/ 8001516 w 11022602"/>
                <a:gd name="connsiteY988" fmla="*/ 5020909 h 9326349"/>
                <a:gd name="connsiteX989" fmla="*/ 8150745 w 11022602"/>
                <a:gd name="connsiteY989" fmla="*/ 4875653 h 9326349"/>
                <a:gd name="connsiteX990" fmla="*/ 9206530 w 11022602"/>
                <a:gd name="connsiteY990" fmla="*/ 4875653 h 9326349"/>
                <a:gd name="connsiteX991" fmla="*/ 9355759 w 11022602"/>
                <a:gd name="connsiteY991" fmla="*/ 5020909 h 9326349"/>
                <a:gd name="connsiteX992" fmla="*/ 9206530 w 11022602"/>
                <a:gd name="connsiteY992" fmla="*/ 5166165 h 9326349"/>
                <a:gd name="connsiteX993" fmla="*/ 9057301 w 11022602"/>
                <a:gd name="connsiteY993" fmla="*/ 5020909 h 9326349"/>
                <a:gd name="connsiteX994" fmla="*/ 9206530 w 11022602"/>
                <a:gd name="connsiteY994" fmla="*/ 4875653 h 9326349"/>
                <a:gd name="connsiteX995" fmla="*/ 10262316 w 11022602"/>
                <a:gd name="connsiteY995" fmla="*/ 4875653 h 9326349"/>
                <a:gd name="connsiteX996" fmla="*/ 10411546 w 11022602"/>
                <a:gd name="connsiteY996" fmla="*/ 5020909 h 9326349"/>
                <a:gd name="connsiteX997" fmla="*/ 10262316 w 11022602"/>
                <a:gd name="connsiteY997" fmla="*/ 5166165 h 9326349"/>
                <a:gd name="connsiteX998" fmla="*/ 10113087 w 11022602"/>
                <a:gd name="connsiteY998" fmla="*/ 5020909 h 9326349"/>
                <a:gd name="connsiteX999" fmla="*/ 10262316 w 11022602"/>
                <a:gd name="connsiteY999" fmla="*/ 4875653 h 9326349"/>
                <a:gd name="connsiteX1000" fmla="*/ 760227 w 11022602"/>
                <a:gd name="connsiteY1000" fmla="*/ 4418936 h 9326349"/>
                <a:gd name="connsiteX1001" fmla="*/ 671479 w 11022602"/>
                <a:gd name="connsiteY1001" fmla="*/ 4505322 h 9326349"/>
                <a:gd name="connsiteX1002" fmla="*/ 582731 w 11022602"/>
                <a:gd name="connsiteY1002" fmla="*/ 4418936 h 9326349"/>
                <a:gd name="connsiteX1003" fmla="*/ 1816015 w 11022602"/>
                <a:gd name="connsiteY1003" fmla="*/ 4418936 h 9326349"/>
                <a:gd name="connsiteX1004" fmla="*/ 1727266 w 11022602"/>
                <a:gd name="connsiteY1004" fmla="*/ 4505322 h 9326349"/>
                <a:gd name="connsiteX1005" fmla="*/ 1638518 w 11022602"/>
                <a:gd name="connsiteY1005" fmla="*/ 4418936 h 9326349"/>
                <a:gd name="connsiteX1006" fmla="*/ 2871800 w 11022602"/>
                <a:gd name="connsiteY1006" fmla="*/ 4418936 h 9326349"/>
                <a:gd name="connsiteX1007" fmla="*/ 2783052 w 11022602"/>
                <a:gd name="connsiteY1007" fmla="*/ 4505322 h 9326349"/>
                <a:gd name="connsiteX1008" fmla="*/ 2694304 w 11022602"/>
                <a:gd name="connsiteY1008" fmla="*/ 4418936 h 9326349"/>
                <a:gd name="connsiteX1009" fmla="*/ 3927586 w 11022602"/>
                <a:gd name="connsiteY1009" fmla="*/ 4418936 h 9326349"/>
                <a:gd name="connsiteX1010" fmla="*/ 3838838 w 11022602"/>
                <a:gd name="connsiteY1010" fmla="*/ 4505322 h 9326349"/>
                <a:gd name="connsiteX1011" fmla="*/ 3750090 w 11022602"/>
                <a:gd name="connsiteY1011" fmla="*/ 4418936 h 9326349"/>
                <a:gd name="connsiteX1012" fmla="*/ 4983372 w 11022602"/>
                <a:gd name="connsiteY1012" fmla="*/ 4418936 h 9326349"/>
                <a:gd name="connsiteX1013" fmla="*/ 4894624 w 11022602"/>
                <a:gd name="connsiteY1013" fmla="*/ 4505322 h 9326349"/>
                <a:gd name="connsiteX1014" fmla="*/ 4805876 w 11022602"/>
                <a:gd name="connsiteY1014" fmla="*/ 4418936 h 9326349"/>
                <a:gd name="connsiteX1015" fmla="*/ 6039158 w 11022602"/>
                <a:gd name="connsiteY1015" fmla="*/ 4418936 h 9326349"/>
                <a:gd name="connsiteX1016" fmla="*/ 5950410 w 11022602"/>
                <a:gd name="connsiteY1016" fmla="*/ 4505322 h 9326349"/>
                <a:gd name="connsiteX1017" fmla="*/ 5861662 w 11022602"/>
                <a:gd name="connsiteY1017" fmla="*/ 4418936 h 9326349"/>
                <a:gd name="connsiteX1018" fmla="*/ 7094944 w 11022602"/>
                <a:gd name="connsiteY1018" fmla="*/ 4418936 h 9326349"/>
                <a:gd name="connsiteX1019" fmla="*/ 7006195 w 11022602"/>
                <a:gd name="connsiteY1019" fmla="*/ 4505322 h 9326349"/>
                <a:gd name="connsiteX1020" fmla="*/ 6917447 w 11022602"/>
                <a:gd name="connsiteY1020" fmla="*/ 4418936 h 9326349"/>
                <a:gd name="connsiteX1021" fmla="*/ 8150730 w 11022602"/>
                <a:gd name="connsiteY1021" fmla="*/ 4418936 h 9326349"/>
                <a:gd name="connsiteX1022" fmla="*/ 8061982 w 11022602"/>
                <a:gd name="connsiteY1022" fmla="*/ 4505322 h 9326349"/>
                <a:gd name="connsiteX1023" fmla="*/ 7973234 w 11022602"/>
                <a:gd name="connsiteY1023" fmla="*/ 4418936 h 9326349"/>
                <a:gd name="connsiteX1024" fmla="*/ 9206514 w 11022602"/>
                <a:gd name="connsiteY1024" fmla="*/ 4418936 h 9326349"/>
                <a:gd name="connsiteX1025" fmla="*/ 9117768 w 11022602"/>
                <a:gd name="connsiteY1025" fmla="*/ 4505322 h 9326349"/>
                <a:gd name="connsiteX1026" fmla="*/ 9029020 w 11022602"/>
                <a:gd name="connsiteY1026" fmla="*/ 4418936 h 9326349"/>
                <a:gd name="connsiteX1027" fmla="*/ 10262301 w 11022602"/>
                <a:gd name="connsiteY1027" fmla="*/ 4418936 h 9326349"/>
                <a:gd name="connsiteX1028" fmla="*/ 10173553 w 11022602"/>
                <a:gd name="connsiteY1028" fmla="*/ 4505322 h 9326349"/>
                <a:gd name="connsiteX1029" fmla="*/ 10084805 w 11022602"/>
                <a:gd name="connsiteY1029" fmla="*/ 4418936 h 9326349"/>
                <a:gd name="connsiteX1030" fmla="*/ 935308 w 11022602"/>
                <a:gd name="connsiteY1030" fmla="*/ 2976914 h 9326349"/>
                <a:gd name="connsiteX1031" fmla="*/ 935463 w 11022602"/>
                <a:gd name="connsiteY1031" fmla="*/ 2976945 h 9326349"/>
                <a:gd name="connsiteX1032" fmla="*/ 937754 w 11022602"/>
                <a:gd name="connsiteY1032" fmla="*/ 2976945 h 9326349"/>
                <a:gd name="connsiteX1033" fmla="*/ 937754 w 11022602"/>
                <a:gd name="connsiteY1033" fmla="*/ 2977395 h 9326349"/>
                <a:gd name="connsiteX1034" fmla="*/ 991953 w 11022602"/>
                <a:gd name="connsiteY1034" fmla="*/ 2988044 h 9326349"/>
                <a:gd name="connsiteX1035" fmla="*/ 1069393 w 11022602"/>
                <a:gd name="connsiteY1035" fmla="*/ 3063411 h 9326349"/>
                <a:gd name="connsiteX1036" fmla="*/ 1078625 w 11022602"/>
                <a:gd name="connsiteY1036" fmla="*/ 3107913 h 9326349"/>
                <a:gd name="connsiteX1037" fmla="*/ 1080787 w 11022602"/>
                <a:gd name="connsiteY1037" fmla="*/ 3107913 h 9326349"/>
                <a:gd name="connsiteX1038" fmla="*/ 1080787 w 11022602"/>
                <a:gd name="connsiteY1038" fmla="*/ 3118332 h 9326349"/>
                <a:gd name="connsiteX1039" fmla="*/ 1080830 w 11022602"/>
                <a:gd name="connsiteY1039" fmla="*/ 3118537 h 9326349"/>
                <a:gd name="connsiteX1040" fmla="*/ 1080787 w 11022602"/>
                <a:gd name="connsiteY1040" fmla="*/ 3118743 h 9326349"/>
                <a:gd name="connsiteX1041" fmla="*/ 1080787 w 11022602"/>
                <a:gd name="connsiteY1041" fmla="*/ 3665920 h 9326349"/>
                <a:gd name="connsiteX1042" fmla="*/ 937754 w 11022602"/>
                <a:gd name="connsiteY1042" fmla="*/ 3665920 h 9326349"/>
                <a:gd name="connsiteX1043" fmla="*/ 937754 w 11022602"/>
                <a:gd name="connsiteY1043" fmla="*/ 3665921 h 9326349"/>
                <a:gd name="connsiteX1044" fmla="*/ 1080830 w 11022602"/>
                <a:gd name="connsiteY1044" fmla="*/ 3665921 h 9326349"/>
                <a:gd name="connsiteX1045" fmla="*/ 1008070 w 11022602"/>
                <a:gd name="connsiteY1045" fmla="*/ 3736745 h 9326349"/>
                <a:gd name="connsiteX1046" fmla="*/ 941027 w 11022602"/>
                <a:gd name="connsiteY1046" fmla="*/ 3693489 h 9326349"/>
                <a:gd name="connsiteX1047" fmla="*/ 937754 w 11022602"/>
                <a:gd name="connsiteY1047" fmla="*/ 3677715 h 9326349"/>
                <a:gd name="connsiteX1048" fmla="*/ 937754 w 11022602"/>
                <a:gd name="connsiteY1048" fmla="*/ 4418921 h 9326349"/>
                <a:gd name="connsiteX1049" fmla="*/ 848991 w 11022602"/>
                <a:gd name="connsiteY1049" fmla="*/ 4505322 h 9326349"/>
                <a:gd name="connsiteX1050" fmla="*/ 760227 w 11022602"/>
                <a:gd name="connsiteY1050" fmla="*/ 4418921 h 9326349"/>
                <a:gd name="connsiteX1051" fmla="*/ 760227 w 11022602"/>
                <a:gd name="connsiteY1051" fmla="*/ 4418906 h 9326349"/>
                <a:gd name="connsiteX1052" fmla="*/ 582716 w 11022602"/>
                <a:gd name="connsiteY1052" fmla="*/ 4418906 h 9326349"/>
                <a:gd name="connsiteX1053" fmla="*/ 582716 w 11022602"/>
                <a:gd name="connsiteY1053" fmla="*/ 3677997 h 9326349"/>
                <a:gd name="connsiteX1054" fmla="*/ 579502 w 11022602"/>
                <a:gd name="connsiteY1054" fmla="*/ 3693489 h 9326349"/>
                <a:gd name="connsiteX1055" fmla="*/ 512459 w 11022602"/>
                <a:gd name="connsiteY1055" fmla="*/ 3736745 h 9326349"/>
                <a:gd name="connsiteX1056" fmla="*/ 439699 w 11022602"/>
                <a:gd name="connsiteY1056" fmla="*/ 3665921 h 9326349"/>
                <a:gd name="connsiteX1057" fmla="*/ 582716 w 11022602"/>
                <a:gd name="connsiteY1057" fmla="*/ 3665921 h 9326349"/>
                <a:gd name="connsiteX1058" fmla="*/ 582716 w 11022602"/>
                <a:gd name="connsiteY1058" fmla="*/ 3665920 h 9326349"/>
                <a:gd name="connsiteX1059" fmla="*/ 439699 w 11022602"/>
                <a:gd name="connsiteY1059" fmla="*/ 3665920 h 9326349"/>
                <a:gd name="connsiteX1060" fmla="*/ 439699 w 11022602"/>
                <a:gd name="connsiteY1060" fmla="*/ 3107913 h 9326349"/>
                <a:gd name="connsiteX1061" fmla="*/ 441904 w 11022602"/>
                <a:gd name="connsiteY1061" fmla="*/ 3107913 h 9326349"/>
                <a:gd name="connsiteX1062" fmla="*/ 451136 w 11022602"/>
                <a:gd name="connsiteY1062" fmla="*/ 3063411 h 9326349"/>
                <a:gd name="connsiteX1063" fmla="*/ 528576 w 11022602"/>
                <a:gd name="connsiteY1063" fmla="*/ 2988044 h 9326349"/>
                <a:gd name="connsiteX1064" fmla="*/ 582716 w 11022602"/>
                <a:gd name="connsiteY1064" fmla="*/ 2977407 h 9326349"/>
                <a:gd name="connsiteX1065" fmla="*/ 582716 w 11022602"/>
                <a:gd name="connsiteY1065" fmla="*/ 2976945 h 9326349"/>
                <a:gd name="connsiteX1066" fmla="*/ 585065 w 11022602"/>
                <a:gd name="connsiteY1066" fmla="*/ 2976945 h 9326349"/>
                <a:gd name="connsiteX1067" fmla="*/ 585220 w 11022602"/>
                <a:gd name="connsiteY1067" fmla="*/ 2976914 h 9326349"/>
                <a:gd name="connsiteX1068" fmla="*/ 585220 w 11022602"/>
                <a:gd name="connsiteY1068" fmla="*/ 2976945 h 9326349"/>
                <a:gd name="connsiteX1069" fmla="*/ 760227 w 11022602"/>
                <a:gd name="connsiteY1069" fmla="*/ 2976945 h 9326349"/>
                <a:gd name="connsiteX1070" fmla="*/ 760243 w 11022602"/>
                <a:gd name="connsiteY1070" fmla="*/ 2976945 h 9326349"/>
                <a:gd name="connsiteX1071" fmla="*/ 935308 w 11022602"/>
                <a:gd name="connsiteY1071" fmla="*/ 2976945 h 9326349"/>
                <a:gd name="connsiteX1072" fmla="*/ 1991095 w 11022602"/>
                <a:gd name="connsiteY1072" fmla="*/ 2976914 h 9326349"/>
                <a:gd name="connsiteX1073" fmla="*/ 1991250 w 11022602"/>
                <a:gd name="connsiteY1073" fmla="*/ 2976945 h 9326349"/>
                <a:gd name="connsiteX1074" fmla="*/ 1993541 w 11022602"/>
                <a:gd name="connsiteY1074" fmla="*/ 2976945 h 9326349"/>
                <a:gd name="connsiteX1075" fmla="*/ 1993541 w 11022602"/>
                <a:gd name="connsiteY1075" fmla="*/ 2977395 h 9326349"/>
                <a:gd name="connsiteX1076" fmla="*/ 2047739 w 11022602"/>
                <a:gd name="connsiteY1076" fmla="*/ 2988044 h 9326349"/>
                <a:gd name="connsiteX1077" fmla="*/ 2125181 w 11022602"/>
                <a:gd name="connsiteY1077" fmla="*/ 3063411 h 9326349"/>
                <a:gd name="connsiteX1078" fmla="*/ 2134412 w 11022602"/>
                <a:gd name="connsiteY1078" fmla="*/ 3107913 h 9326349"/>
                <a:gd name="connsiteX1079" fmla="*/ 2136574 w 11022602"/>
                <a:gd name="connsiteY1079" fmla="*/ 3107913 h 9326349"/>
                <a:gd name="connsiteX1080" fmla="*/ 2136574 w 11022602"/>
                <a:gd name="connsiteY1080" fmla="*/ 3118332 h 9326349"/>
                <a:gd name="connsiteX1081" fmla="*/ 2136617 w 11022602"/>
                <a:gd name="connsiteY1081" fmla="*/ 3118537 h 9326349"/>
                <a:gd name="connsiteX1082" fmla="*/ 2136574 w 11022602"/>
                <a:gd name="connsiteY1082" fmla="*/ 3118743 h 9326349"/>
                <a:gd name="connsiteX1083" fmla="*/ 2136574 w 11022602"/>
                <a:gd name="connsiteY1083" fmla="*/ 3665920 h 9326349"/>
                <a:gd name="connsiteX1084" fmla="*/ 1993541 w 11022602"/>
                <a:gd name="connsiteY1084" fmla="*/ 3665920 h 9326349"/>
                <a:gd name="connsiteX1085" fmla="*/ 1993541 w 11022602"/>
                <a:gd name="connsiteY1085" fmla="*/ 3665921 h 9326349"/>
                <a:gd name="connsiteX1086" fmla="*/ 2136617 w 11022602"/>
                <a:gd name="connsiteY1086" fmla="*/ 3665921 h 9326349"/>
                <a:gd name="connsiteX1087" fmla="*/ 2063857 w 11022602"/>
                <a:gd name="connsiteY1087" fmla="*/ 3736745 h 9326349"/>
                <a:gd name="connsiteX1088" fmla="*/ 1996814 w 11022602"/>
                <a:gd name="connsiteY1088" fmla="*/ 3693489 h 9326349"/>
                <a:gd name="connsiteX1089" fmla="*/ 1993541 w 11022602"/>
                <a:gd name="connsiteY1089" fmla="*/ 3677715 h 9326349"/>
                <a:gd name="connsiteX1090" fmla="*/ 1993541 w 11022602"/>
                <a:gd name="connsiteY1090" fmla="*/ 4418921 h 9326349"/>
                <a:gd name="connsiteX1091" fmla="*/ 1904778 w 11022602"/>
                <a:gd name="connsiteY1091" fmla="*/ 4505322 h 9326349"/>
                <a:gd name="connsiteX1092" fmla="*/ 1816015 w 11022602"/>
                <a:gd name="connsiteY1092" fmla="*/ 4418921 h 9326349"/>
                <a:gd name="connsiteX1093" fmla="*/ 1816015 w 11022602"/>
                <a:gd name="connsiteY1093" fmla="*/ 4418906 h 9326349"/>
                <a:gd name="connsiteX1094" fmla="*/ 1638503 w 11022602"/>
                <a:gd name="connsiteY1094" fmla="*/ 4418906 h 9326349"/>
                <a:gd name="connsiteX1095" fmla="*/ 1638503 w 11022602"/>
                <a:gd name="connsiteY1095" fmla="*/ 3677997 h 9326349"/>
                <a:gd name="connsiteX1096" fmla="*/ 1635289 w 11022602"/>
                <a:gd name="connsiteY1096" fmla="*/ 3693489 h 9326349"/>
                <a:gd name="connsiteX1097" fmla="*/ 1568246 w 11022602"/>
                <a:gd name="connsiteY1097" fmla="*/ 3736745 h 9326349"/>
                <a:gd name="connsiteX1098" fmla="*/ 1495486 w 11022602"/>
                <a:gd name="connsiteY1098" fmla="*/ 3665921 h 9326349"/>
                <a:gd name="connsiteX1099" fmla="*/ 1638503 w 11022602"/>
                <a:gd name="connsiteY1099" fmla="*/ 3665921 h 9326349"/>
                <a:gd name="connsiteX1100" fmla="*/ 1638503 w 11022602"/>
                <a:gd name="connsiteY1100" fmla="*/ 3665920 h 9326349"/>
                <a:gd name="connsiteX1101" fmla="*/ 1495486 w 11022602"/>
                <a:gd name="connsiteY1101" fmla="*/ 3665920 h 9326349"/>
                <a:gd name="connsiteX1102" fmla="*/ 1495486 w 11022602"/>
                <a:gd name="connsiteY1102" fmla="*/ 3107913 h 9326349"/>
                <a:gd name="connsiteX1103" fmla="*/ 1497691 w 11022602"/>
                <a:gd name="connsiteY1103" fmla="*/ 3107913 h 9326349"/>
                <a:gd name="connsiteX1104" fmla="*/ 1506923 w 11022602"/>
                <a:gd name="connsiteY1104" fmla="*/ 3063411 h 9326349"/>
                <a:gd name="connsiteX1105" fmla="*/ 1584363 w 11022602"/>
                <a:gd name="connsiteY1105" fmla="*/ 2988044 h 9326349"/>
                <a:gd name="connsiteX1106" fmla="*/ 1638503 w 11022602"/>
                <a:gd name="connsiteY1106" fmla="*/ 2977407 h 9326349"/>
                <a:gd name="connsiteX1107" fmla="*/ 1638503 w 11022602"/>
                <a:gd name="connsiteY1107" fmla="*/ 2976945 h 9326349"/>
                <a:gd name="connsiteX1108" fmla="*/ 1640852 w 11022602"/>
                <a:gd name="connsiteY1108" fmla="*/ 2976945 h 9326349"/>
                <a:gd name="connsiteX1109" fmla="*/ 1641007 w 11022602"/>
                <a:gd name="connsiteY1109" fmla="*/ 2976914 h 9326349"/>
                <a:gd name="connsiteX1110" fmla="*/ 1641007 w 11022602"/>
                <a:gd name="connsiteY1110" fmla="*/ 2976945 h 9326349"/>
                <a:gd name="connsiteX1111" fmla="*/ 1816015 w 11022602"/>
                <a:gd name="connsiteY1111" fmla="*/ 2976945 h 9326349"/>
                <a:gd name="connsiteX1112" fmla="*/ 1816030 w 11022602"/>
                <a:gd name="connsiteY1112" fmla="*/ 2976945 h 9326349"/>
                <a:gd name="connsiteX1113" fmla="*/ 1991095 w 11022602"/>
                <a:gd name="connsiteY1113" fmla="*/ 2976945 h 9326349"/>
                <a:gd name="connsiteX1114" fmla="*/ 3046881 w 11022602"/>
                <a:gd name="connsiteY1114" fmla="*/ 2976914 h 9326349"/>
                <a:gd name="connsiteX1115" fmla="*/ 3047036 w 11022602"/>
                <a:gd name="connsiteY1115" fmla="*/ 2976945 h 9326349"/>
                <a:gd name="connsiteX1116" fmla="*/ 3049327 w 11022602"/>
                <a:gd name="connsiteY1116" fmla="*/ 2976945 h 9326349"/>
                <a:gd name="connsiteX1117" fmla="*/ 3049327 w 11022602"/>
                <a:gd name="connsiteY1117" fmla="*/ 2977395 h 9326349"/>
                <a:gd name="connsiteX1118" fmla="*/ 3103525 w 11022602"/>
                <a:gd name="connsiteY1118" fmla="*/ 2988044 h 9326349"/>
                <a:gd name="connsiteX1119" fmla="*/ 3180966 w 11022602"/>
                <a:gd name="connsiteY1119" fmla="*/ 3063411 h 9326349"/>
                <a:gd name="connsiteX1120" fmla="*/ 3190198 w 11022602"/>
                <a:gd name="connsiteY1120" fmla="*/ 3107913 h 9326349"/>
                <a:gd name="connsiteX1121" fmla="*/ 3192360 w 11022602"/>
                <a:gd name="connsiteY1121" fmla="*/ 3107913 h 9326349"/>
                <a:gd name="connsiteX1122" fmla="*/ 3192360 w 11022602"/>
                <a:gd name="connsiteY1122" fmla="*/ 3118332 h 9326349"/>
                <a:gd name="connsiteX1123" fmla="*/ 3192403 w 11022602"/>
                <a:gd name="connsiteY1123" fmla="*/ 3118537 h 9326349"/>
                <a:gd name="connsiteX1124" fmla="*/ 3192360 w 11022602"/>
                <a:gd name="connsiteY1124" fmla="*/ 3118743 h 9326349"/>
                <a:gd name="connsiteX1125" fmla="*/ 3192360 w 11022602"/>
                <a:gd name="connsiteY1125" fmla="*/ 3665920 h 9326349"/>
                <a:gd name="connsiteX1126" fmla="*/ 3049327 w 11022602"/>
                <a:gd name="connsiteY1126" fmla="*/ 3665920 h 9326349"/>
                <a:gd name="connsiteX1127" fmla="*/ 3049327 w 11022602"/>
                <a:gd name="connsiteY1127" fmla="*/ 3665921 h 9326349"/>
                <a:gd name="connsiteX1128" fmla="*/ 3192403 w 11022602"/>
                <a:gd name="connsiteY1128" fmla="*/ 3665921 h 9326349"/>
                <a:gd name="connsiteX1129" fmla="*/ 3119642 w 11022602"/>
                <a:gd name="connsiteY1129" fmla="*/ 3736745 h 9326349"/>
                <a:gd name="connsiteX1130" fmla="*/ 3052599 w 11022602"/>
                <a:gd name="connsiteY1130" fmla="*/ 3693489 h 9326349"/>
                <a:gd name="connsiteX1131" fmla="*/ 3049327 w 11022602"/>
                <a:gd name="connsiteY1131" fmla="*/ 3677715 h 9326349"/>
                <a:gd name="connsiteX1132" fmla="*/ 3049327 w 11022602"/>
                <a:gd name="connsiteY1132" fmla="*/ 4418921 h 9326349"/>
                <a:gd name="connsiteX1133" fmla="*/ 2960564 w 11022602"/>
                <a:gd name="connsiteY1133" fmla="*/ 4505322 h 9326349"/>
                <a:gd name="connsiteX1134" fmla="*/ 2871800 w 11022602"/>
                <a:gd name="connsiteY1134" fmla="*/ 4418921 h 9326349"/>
                <a:gd name="connsiteX1135" fmla="*/ 2871800 w 11022602"/>
                <a:gd name="connsiteY1135" fmla="*/ 4418906 h 9326349"/>
                <a:gd name="connsiteX1136" fmla="*/ 2694289 w 11022602"/>
                <a:gd name="connsiteY1136" fmla="*/ 4418906 h 9326349"/>
                <a:gd name="connsiteX1137" fmla="*/ 2694289 w 11022602"/>
                <a:gd name="connsiteY1137" fmla="*/ 3677997 h 9326349"/>
                <a:gd name="connsiteX1138" fmla="*/ 2691075 w 11022602"/>
                <a:gd name="connsiteY1138" fmla="*/ 3693489 h 9326349"/>
                <a:gd name="connsiteX1139" fmla="*/ 2624032 w 11022602"/>
                <a:gd name="connsiteY1139" fmla="*/ 3736745 h 9326349"/>
                <a:gd name="connsiteX1140" fmla="*/ 2551272 w 11022602"/>
                <a:gd name="connsiteY1140" fmla="*/ 3665921 h 9326349"/>
                <a:gd name="connsiteX1141" fmla="*/ 2694289 w 11022602"/>
                <a:gd name="connsiteY1141" fmla="*/ 3665921 h 9326349"/>
                <a:gd name="connsiteX1142" fmla="*/ 2694289 w 11022602"/>
                <a:gd name="connsiteY1142" fmla="*/ 3665920 h 9326349"/>
                <a:gd name="connsiteX1143" fmla="*/ 2551272 w 11022602"/>
                <a:gd name="connsiteY1143" fmla="*/ 3665920 h 9326349"/>
                <a:gd name="connsiteX1144" fmla="*/ 2551272 w 11022602"/>
                <a:gd name="connsiteY1144" fmla="*/ 3107913 h 9326349"/>
                <a:gd name="connsiteX1145" fmla="*/ 2553477 w 11022602"/>
                <a:gd name="connsiteY1145" fmla="*/ 3107913 h 9326349"/>
                <a:gd name="connsiteX1146" fmla="*/ 2562709 w 11022602"/>
                <a:gd name="connsiteY1146" fmla="*/ 3063411 h 9326349"/>
                <a:gd name="connsiteX1147" fmla="*/ 2640149 w 11022602"/>
                <a:gd name="connsiteY1147" fmla="*/ 2988044 h 9326349"/>
                <a:gd name="connsiteX1148" fmla="*/ 2694289 w 11022602"/>
                <a:gd name="connsiteY1148" fmla="*/ 2977407 h 9326349"/>
                <a:gd name="connsiteX1149" fmla="*/ 2694289 w 11022602"/>
                <a:gd name="connsiteY1149" fmla="*/ 2976945 h 9326349"/>
                <a:gd name="connsiteX1150" fmla="*/ 2696638 w 11022602"/>
                <a:gd name="connsiteY1150" fmla="*/ 2976945 h 9326349"/>
                <a:gd name="connsiteX1151" fmla="*/ 2696793 w 11022602"/>
                <a:gd name="connsiteY1151" fmla="*/ 2976914 h 9326349"/>
                <a:gd name="connsiteX1152" fmla="*/ 2696793 w 11022602"/>
                <a:gd name="connsiteY1152" fmla="*/ 2976945 h 9326349"/>
                <a:gd name="connsiteX1153" fmla="*/ 2871800 w 11022602"/>
                <a:gd name="connsiteY1153" fmla="*/ 2976945 h 9326349"/>
                <a:gd name="connsiteX1154" fmla="*/ 2871816 w 11022602"/>
                <a:gd name="connsiteY1154" fmla="*/ 2976945 h 9326349"/>
                <a:gd name="connsiteX1155" fmla="*/ 3046881 w 11022602"/>
                <a:gd name="connsiteY1155" fmla="*/ 2976945 h 9326349"/>
                <a:gd name="connsiteX1156" fmla="*/ 4102667 w 11022602"/>
                <a:gd name="connsiteY1156" fmla="*/ 2976914 h 9326349"/>
                <a:gd name="connsiteX1157" fmla="*/ 4102822 w 11022602"/>
                <a:gd name="connsiteY1157" fmla="*/ 2976945 h 9326349"/>
                <a:gd name="connsiteX1158" fmla="*/ 4105113 w 11022602"/>
                <a:gd name="connsiteY1158" fmla="*/ 2976945 h 9326349"/>
                <a:gd name="connsiteX1159" fmla="*/ 4105113 w 11022602"/>
                <a:gd name="connsiteY1159" fmla="*/ 2977395 h 9326349"/>
                <a:gd name="connsiteX1160" fmla="*/ 4159311 w 11022602"/>
                <a:gd name="connsiteY1160" fmla="*/ 2988044 h 9326349"/>
                <a:gd name="connsiteX1161" fmla="*/ 4236752 w 11022602"/>
                <a:gd name="connsiteY1161" fmla="*/ 3063411 h 9326349"/>
                <a:gd name="connsiteX1162" fmla="*/ 4245984 w 11022602"/>
                <a:gd name="connsiteY1162" fmla="*/ 3107913 h 9326349"/>
                <a:gd name="connsiteX1163" fmla="*/ 4248146 w 11022602"/>
                <a:gd name="connsiteY1163" fmla="*/ 3107913 h 9326349"/>
                <a:gd name="connsiteX1164" fmla="*/ 4248146 w 11022602"/>
                <a:gd name="connsiteY1164" fmla="*/ 3118332 h 9326349"/>
                <a:gd name="connsiteX1165" fmla="*/ 4248189 w 11022602"/>
                <a:gd name="connsiteY1165" fmla="*/ 3118537 h 9326349"/>
                <a:gd name="connsiteX1166" fmla="*/ 4248146 w 11022602"/>
                <a:gd name="connsiteY1166" fmla="*/ 3118743 h 9326349"/>
                <a:gd name="connsiteX1167" fmla="*/ 4248146 w 11022602"/>
                <a:gd name="connsiteY1167" fmla="*/ 3665920 h 9326349"/>
                <a:gd name="connsiteX1168" fmla="*/ 4105113 w 11022602"/>
                <a:gd name="connsiteY1168" fmla="*/ 3665920 h 9326349"/>
                <a:gd name="connsiteX1169" fmla="*/ 4105113 w 11022602"/>
                <a:gd name="connsiteY1169" fmla="*/ 3665921 h 9326349"/>
                <a:gd name="connsiteX1170" fmla="*/ 4248189 w 11022602"/>
                <a:gd name="connsiteY1170" fmla="*/ 3665921 h 9326349"/>
                <a:gd name="connsiteX1171" fmla="*/ 4175428 w 11022602"/>
                <a:gd name="connsiteY1171" fmla="*/ 3736745 h 9326349"/>
                <a:gd name="connsiteX1172" fmla="*/ 4108385 w 11022602"/>
                <a:gd name="connsiteY1172" fmla="*/ 3693489 h 9326349"/>
                <a:gd name="connsiteX1173" fmla="*/ 4105113 w 11022602"/>
                <a:gd name="connsiteY1173" fmla="*/ 3677715 h 9326349"/>
                <a:gd name="connsiteX1174" fmla="*/ 4105113 w 11022602"/>
                <a:gd name="connsiteY1174" fmla="*/ 4418921 h 9326349"/>
                <a:gd name="connsiteX1175" fmla="*/ 4016350 w 11022602"/>
                <a:gd name="connsiteY1175" fmla="*/ 4505322 h 9326349"/>
                <a:gd name="connsiteX1176" fmla="*/ 3927586 w 11022602"/>
                <a:gd name="connsiteY1176" fmla="*/ 4418921 h 9326349"/>
                <a:gd name="connsiteX1177" fmla="*/ 3927586 w 11022602"/>
                <a:gd name="connsiteY1177" fmla="*/ 4418906 h 9326349"/>
                <a:gd name="connsiteX1178" fmla="*/ 3750075 w 11022602"/>
                <a:gd name="connsiteY1178" fmla="*/ 4418906 h 9326349"/>
                <a:gd name="connsiteX1179" fmla="*/ 3750075 w 11022602"/>
                <a:gd name="connsiteY1179" fmla="*/ 3677997 h 9326349"/>
                <a:gd name="connsiteX1180" fmla="*/ 3746861 w 11022602"/>
                <a:gd name="connsiteY1180" fmla="*/ 3693489 h 9326349"/>
                <a:gd name="connsiteX1181" fmla="*/ 3679818 w 11022602"/>
                <a:gd name="connsiteY1181" fmla="*/ 3736745 h 9326349"/>
                <a:gd name="connsiteX1182" fmla="*/ 3607058 w 11022602"/>
                <a:gd name="connsiteY1182" fmla="*/ 3665921 h 9326349"/>
                <a:gd name="connsiteX1183" fmla="*/ 3750075 w 11022602"/>
                <a:gd name="connsiteY1183" fmla="*/ 3665921 h 9326349"/>
                <a:gd name="connsiteX1184" fmla="*/ 3750075 w 11022602"/>
                <a:gd name="connsiteY1184" fmla="*/ 3665920 h 9326349"/>
                <a:gd name="connsiteX1185" fmla="*/ 3607058 w 11022602"/>
                <a:gd name="connsiteY1185" fmla="*/ 3665920 h 9326349"/>
                <a:gd name="connsiteX1186" fmla="*/ 3607058 w 11022602"/>
                <a:gd name="connsiteY1186" fmla="*/ 3107913 h 9326349"/>
                <a:gd name="connsiteX1187" fmla="*/ 3609262 w 11022602"/>
                <a:gd name="connsiteY1187" fmla="*/ 3107913 h 9326349"/>
                <a:gd name="connsiteX1188" fmla="*/ 3618494 w 11022602"/>
                <a:gd name="connsiteY1188" fmla="*/ 3063411 h 9326349"/>
                <a:gd name="connsiteX1189" fmla="*/ 3695935 w 11022602"/>
                <a:gd name="connsiteY1189" fmla="*/ 2988044 h 9326349"/>
                <a:gd name="connsiteX1190" fmla="*/ 3750075 w 11022602"/>
                <a:gd name="connsiteY1190" fmla="*/ 2977407 h 9326349"/>
                <a:gd name="connsiteX1191" fmla="*/ 3750075 w 11022602"/>
                <a:gd name="connsiteY1191" fmla="*/ 2976945 h 9326349"/>
                <a:gd name="connsiteX1192" fmla="*/ 3752423 w 11022602"/>
                <a:gd name="connsiteY1192" fmla="*/ 2976945 h 9326349"/>
                <a:gd name="connsiteX1193" fmla="*/ 3752578 w 11022602"/>
                <a:gd name="connsiteY1193" fmla="*/ 2976914 h 9326349"/>
                <a:gd name="connsiteX1194" fmla="*/ 3752578 w 11022602"/>
                <a:gd name="connsiteY1194" fmla="*/ 2976945 h 9326349"/>
                <a:gd name="connsiteX1195" fmla="*/ 3927586 w 11022602"/>
                <a:gd name="connsiteY1195" fmla="*/ 2976945 h 9326349"/>
                <a:gd name="connsiteX1196" fmla="*/ 3927602 w 11022602"/>
                <a:gd name="connsiteY1196" fmla="*/ 2976945 h 9326349"/>
                <a:gd name="connsiteX1197" fmla="*/ 4102667 w 11022602"/>
                <a:gd name="connsiteY1197" fmla="*/ 2976945 h 9326349"/>
                <a:gd name="connsiteX1198" fmla="*/ 5158453 w 11022602"/>
                <a:gd name="connsiteY1198" fmla="*/ 2976914 h 9326349"/>
                <a:gd name="connsiteX1199" fmla="*/ 5158608 w 11022602"/>
                <a:gd name="connsiteY1199" fmla="*/ 2976945 h 9326349"/>
                <a:gd name="connsiteX1200" fmla="*/ 5160899 w 11022602"/>
                <a:gd name="connsiteY1200" fmla="*/ 2976945 h 9326349"/>
                <a:gd name="connsiteX1201" fmla="*/ 5160899 w 11022602"/>
                <a:gd name="connsiteY1201" fmla="*/ 2977395 h 9326349"/>
                <a:gd name="connsiteX1202" fmla="*/ 5215097 w 11022602"/>
                <a:gd name="connsiteY1202" fmla="*/ 2988044 h 9326349"/>
                <a:gd name="connsiteX1203" fmla="*/ 5292538 w 11022602"/>
                <a:gd name="connsiteY1203" fmla="*/ 3063411 h 9326349"/>
                <a:gd name="connsiteX1204" fmla="*/ 5301770 w 11022602"/>
                <a:gd name="connsiteY1204" fmla="*/ 3107913 h 9326349"/>
                <a:gd name="connsiteX1205" fmla="*/ 5303932 w 11022602"/>
                <a:gd name="connsiteY1205" fmla="*/ 3107913 h 9326349"/>
                <a:gd name="connsiteX1206" fmla="*/ 5303932 w 11022602"/>
                <a:gd name="connsiteY1206" fmla="*/ 3118332 h 9326349"/>
                <a:gd name="connsiteX1207" fmla="*/ 5303975 w 11022602"/>
                <a:gd name="connsiteY1207" fmla="*/ 3118537 h 9326349"/>
                <a:gd name="connsiteX1208" fmla="*/ 5303932 w 11022602"/>
                <a:gd name="connsiteY1208" fmla="*/ 3118743 h 9326349"/>
                <a:gd name="connsiteX1209" fmla="*/ 5303932 w 11022602"/>
                <a:gd name="connsiteY1209" fmla="*/ 3665920 h 9326349"/>
                <a:gd name="connsiteX1210" fmla="*/ 5160899 w 11022602"/>
                <a:gd name="connsiteY1210" fmla="*/ 3665920 h 9326349"/>
                <a:gd name="connsiteX1211" fmla="*/ 5160899 w 11022602"/>
                <a:gd name="connsiteY1211" fmla="*/ 3665921 h 9326349"/>
                <a:gd name="connsiteX1212" fmla="*/ 5303975 w 11022602"/>
                <a:gd name="connsiteY1212" fmla="*/ 3665921 h 9326349"/>
                <a:gd name="connsiteX1213" fmla="*/ 5231214 w 11022602"/>
                <a:gd name="connsiteY1213" fmla="*/ 3736745 h 9326349"/>
                <a:gd name="connsiteX1214" fmla="*/ 5164171 w 11022602"/>
                <a:gd name="connsiteY1214" fmla="*/ 3693489 h 9326349"/>
                <a:gd name="connsiteX1215" fmla="*/ 5160899 w 11022602"/>
                <a:gd name="connsiteY1215" fmla="*/ 3677715 h 9326349"/>
                <a:gd name="connsiteX1216" fmla="*/ 5160899 w 11022602"/>
                <a:gd name="connsiteY1216" fmla="*/ 4418921 h 9326349"/>
                <a:gd name="connsiteX1217" fmla="*/ 5072136 w 11022602"/>
                <a:gd name="connsiteY1217" fmla="*/ 4505322 h 9326349"/>
                <a:gd name="connsiteX1218" fmla="*/ 4983372 w 11022602"/>
                <a:gd name="connsiteY1218" fmla="*/ 4418921 h 9326349"/>
                <a:gd name="connsiteX1219" fmla="*/ 4983372 w 11022602"/>
                <a:gd name="connsiteY1219" fmla="*/ 4418906 h 9326349"/>
                <a:gd name="connsiteX1220" fmla="*/ 4805861 w 11022602"/>
                <a:gd name="connsiteY1220" fmla="*/ 4418906 h 9326349"/>
                <a:gd name="connsiteX1221" fmla="*/ 4805861 w 11022602"/>
                <a:gd name="connsiteY1221" fmla="*/ 3677997 h 9326349"/>
                <a:gd name="connsiteX1222" fmla="*/ 4802647 w 11022602"/>
                <a:gd name="connsiteY1222" fmla="*/ 3693489 h 9326349"/>
                <a:gd name="connsiteX1223" fmla="*/ 4735604 w 11022602"/>
                <a:gd name="connsiteY1223" fmla="*/ 3736745 h 9326349"/>
                <a:gd name="connsiteX1224" fmla="*/ 4662844 w 11022602"/>
                <a:gd name="connsiteY1224" fmla="*/ 3665921 h 9326349"/>
                <a:gd name="connsiteX1225" fmla="*/ 4805861 w 11022602"/>
                <a:gd name="connsiteY1225" fmla="*/ 3665921 h 9326349"/>
                <a:gd name="connsiteX1226" fmla="*/ 4805861 w 11022602"/>
                <a:gd name="connsiteY1226" fmla="*/ 3665920 h 9326349"/>
                <a:gd name="connsiteX1227" fmla="*/ 4662844 w 11022602"/>
                <a:gd name="connsiteY1227" fmla="*/ 3665920 h 9326349"/>
                <a:gd name="connsiteX1228" fmla="*/ 4662844 w 11022602"/>
                <a:gd name="connsiteY1228" fmla="*/ 3107913 h 9326349"/>
                <a:gd name="connsiteX1229" fmla="*/ 4665048 w 11022602"/>
                <a:gd name="connsiteY1229" fmla="*/ 3107913 h 9326349"/>
                <a:gd name="connsiteX1230" fmla="*/ 4674280 w 11022602"/>
                <a:gd name="connsiteY1230" fmla="*/ 3063411 h 9326349"/>
                <a:gd name="connsiteX1231" fmla="*/ 4751721 w 11022602"/>
                <a:gd name="connsiteY1231" fmla="*/ 2988044 h 9326349"/>
                <a:gd name="connsiteX1232" fmla="*/ 4805861 w 11022602"/>
                <a:gd name="connsiteY1232" fmla="*/ 2977407 h 9326349"/>
                <a:gd name="connsiteX1233" fmla="*/ 4805861 w 11022602"/>
                <a:gd name="connsiteY1233" fmla="*/ 2976945 h 9326349"/>
                <a:gd name="connsiteX1234" fmla="*/ 4808209 w 11022602"/>
                <a:gd name="connsiteY1234" fmla="*/ 2976945 h 9326349"/>
                <a:gd name="connsiteX1235" fmla="*/ 4808364 w 11022602"/>
                <a:gd name="connsiteY1235" fmla="*/ 2976914 h 9326349"/>
                <a:gd name="connsiteX1236" fmla="*/ 4808364 w 11022602"/>
                <a:gd name="connsiteY1236" fmla="*/ 2976945 h 9326349"/>
                <a:gd name="connsiteX1237" fmla="*/ 4983372 w 11022602"/>
                <a:gd name="connsiteY1237" fmla="*/ 2976945 h 9326349"/>
                <a:gd name="connsiteX1238" fmla="*/ 4983388 w 11022602"/>
                <a:gd name="connsiteY1238" fmla="*/ 2976945 h 9326349"/>
                <a:gd name="connsiteX1239" fmla="*/ 5158453 w 11022602"/>
                <a:gd name="connsiteY1239" fmla="*/ 2976945 h 9326349"/>
                <a:gd name="connsiteX1240" fmla="*/ 6214239 w 11022602"/>
                <a:gd name="connsiteY1240" fmla="*/ 2976914 h 9326349"/>
                <a:gd name="connsiteX1241" fmla="*/ 6214394 w 11022602"/>
                <a:gd name="connsiteY1241" fmla="*/ 2976945 h 9326349"/>
                <a:gd name="connsiteX1242" fmla="*/ 6216685 w 11022602"/>
                <a:gd name="connsiteY1242" fmla="*/ 2976945 h 9326349"/>
                <a:gd name="connsiteX1243" fmla="*/ 6216685 w 11022602"/>
                <a:gd name="connsiteY1243" fmla="*/ 2977395 h 9326349"/>
                <a:gd name="connsiteX1244" fmla="*/ 6270883 w 11022602"/>
                <a:gd name="connsiteY1244" fmla="*/ 2988044 h 9326349"/>
                <a:gd name="connsiteX1245" fmla="*/ 6348324 w 11022602"/>
                <a:gd name="connsiteY1245" fmla="*/ 3063411 h 9326349"/>
                <a:gd name="connsiteX1246" fmla="*/ 6357556 w 11022602"/>
                <a:gd name="connsiteY1246" fmla="*/ 3107913 h 9326349"/>
                <a:gd name="connsiteX1247" fmla="*/ 6359718 w 11022602"/>
                <a:gd name="connsiteY1247" fmla="*/ 3107913 h 9326349"/>
                <a:gd name="connsiteX1248" fmla="*/ 6359718 w 11022602"/>
                <a:gd name="connsiteY1248" fmla="*/ 3118332 h 9326349"/>
                <a:gd name="connsiteX1249" fmla="*/ 6359761 w 11022602"/>
                <a:gd name="connsiteY1249" fmla="*/ 3118537 h 9326349"/>
                <a:gd name="connsiteX1250" fmla="*/ 6359718 w 11022602"/>
                <a:gd name="connsiteY1250" fmla="*/ 3118743 h 9326349"/>
                <a:gd name="connsiteX1251" fmla="*/ 6359718 w 11022602"/>
                <a:gd name="connsiteY1251" fmla="*/ 3665920 h 9326349"/>
                <a:gd name="connsiteX1252" fmla="*/ 6216685 w 11022602"/>
                <a:gd name="connsiteY1252" fmla="*/ 3665920 h 9326349"/>
                <a:gd name="connsiteX1253" fmla="*/ 6216685 w 11022602"/>
                <a:gd name="connsiteY1253" fmla="*/ 3665921 h 9326349"/>
                <a:gd name="connsiteX1254" fmla="*/ 6359761 w 11022602"/>
                <a:gd name="connsiteY1254" fmla="*/ 3665921 h 9326349"/>
                <a:gd name="connsiteX1255" fmla="*/ 6287000 w 11022602"/>
                <a:gd name="connsiteY1255" fmla="*/ 3736745 h 9326349"/>
                <a:gd name="connsiteX1256" fmla="*/ 6219957 w 11022602"/>
                <a:gd name="connsiteY1256" fmla="*/ 3693489 h 9326349"/>
                <a:gd name="connsiteX1257" fmla="*/ 6216685 w 11022602"/>
                <a:gd name="connsiteY1257" fmla="*/ 3677715 h 9326349"/>
                <a:gd name="connsiteX1258" fmla="*/ 6216685 w 11022602"/>
                <a:gd name="connsiteY1258" fmla="*/ 4418921 h 9326349"/>
                <a:gd name="connsiteX1259" fmla="*/ 6127922 w 11022602"/>
                <a:gd name="connsiteY1259" fmla="*/ 4505322 h 9326349"/>
                <a:gd name="connsiteX1260" fmla="*/ 6039158 w 11022602"/>
                <a:gd name="connsiteY1260" fmla="*/ 4418921 h 9326349"/>
                <a:gd name="connsiteX1261" fmla="*/ 6039158 w 11022602"/>
                <a:gd name="connsiteY1261" fmla="*/ 4418906 h 9326349"/>
                <a:gd name="connsiteX1262" fmla="*/ 5861647 w 11022602"/>
                <a:gd name="connsiteY1262" fmla="*/ 4418906 h 9326349"/>
                <a:gd name="connsiteX1263" fmla="*/ 5861647 w 11022602"/>
                <a:gd name="connsiteY1263" fmla="*/ 3677997 h 9326349"/>
                <a:gd name="connsiteX1264" fmla="*/ 5858433 w 11022602"/>
                <a:gd name="connsiteY1264" fmla="*/ 3693489 h 9326349"/>
                <a:gd name="connsiteX1265" fmla="*/ 5791390 w 11022602"/>
                <a:gd name="connsiteY1265" fmla="*/ 3736745 h 9326349"/>
                <a:gd name="connsiteX1266" fmla="*/ 5718630 w 11022602"/>
                <a:gd name="connsiteY1266" fmla="*/ 3665921 h 9326349"/>
                <a:gd name="connsiteX1267" fmla="*/ 5861647 w 11022602"/>
                <a:gd name="connsiteY1267" fmla="*/ 3665921 h 9326349"/>
                <a:gd name="connsiteX1268" fmla="*/ 5861647 w 11022602"/>
                <a:gd name="connsiteY1268" fmla="*/ 3665920 h 9326349"/>
                <a:gd name="connsiteX1269" fmla="*/ 5718630 w 11022602"/>
                <a:gd name="connsiteY1269" fmla="*/ 3665920 h 9326349"/>
                <a:gd name="connsiteX1270" fmla="*/ 5718630 w 11022602"/>
                <a:gd name="connsiteY1270" fmla="*/ 3107913 h 9326349"/>
                <a:gd name="connsiteX1271" fmla="*/ 5720834 w 11022602"/>
                <a:gd name="connsiteY1271" fmla="*/ 3107913 h 9326349"/>
                <a:gd name="connsiteX1272" fmla="*/ 5730066 w 11022602"/>
                <a:gd name="connsiteY1272" fmla="*/ 3063411 h 9326349"/>
                <a:gd name="connsiteX1273" fmla="*/ 5807507 w 11022602"/>
                <a:gd name="connsiteY1273" fmla="*/ 2988044 h 9326349"/>
                <a:gd name="connsiteX1274" fmla="*/ 5861647 w 11022602"/>
                <a:gd name="connsiteY1274" fmla="*/ 2977407 h 9326349"/>
                <a:gd name="connsiteX1275" fmla="*/ 5861647 w 11022602"/>
                <a:gd name="connsiteY1275" fmla="*/ 2976945 h 9326349"/>
                <a:gd name="connsiteX1276" fmla="*/ 5863995 w 11022602"/>
                <a:gd name="connsiteY1276" fmla="*/ 2976945 h 9326349"/>
                <a:gd name="connsiteX1277" fmla="*/ 5864150 w 11022602"/>
                <a:gd name="connsiteY1277" fmla="*/ 2976914 h 9326349"/>
                <a:gd name="connsiteX1278" fmla="*/ 5864150 w 11022602"/>
                <a:gd name="connsiteY1278" fmla="*/ 2976945 h 9326349"/>
                <a:gd name="connsiteX1279" fmla="*/ 6039158 w 11022602"/>
                <a:gd name="connsiteY1279" fmla="*/ 2976945 h 9326349"/>
                <a:gd name="connsiteX1280" fmla="*/ 6039174 w 11022602"/>
                <a:gd name="connsiteY1280" fmla="*/ 2976945 h 9326349"/>
                <a:gd name="connsiteX1281" fmla="*/ 6214239 w 11022602"/>
                <a:gd name="connsiteY1281" fmla="*/ 2976945 h 9326349"/>
                <a:gd name="connsiteX1282" fmla="*/ 7270023 w 11022602"/>
                <a:gd name="connsiteY1282" fmla="*/ 2976914 h 9326349"/>
                <a:gd name="connsiteX1283" fmla="*/ 7270179 w 11022602"/>
                <a:gd name="connsiteY1283" fmla="*/ 2976945 h 9326349"/>
                <a:gd name="connsiteX1284" fmla="*/ 7272471 w 11022602"/>
                <a:gd name="connsiteY1284" fmla="*/ 2976945 h 9326349"/>
                <a:gd name="connsiteX1285" fmla="*/ 7272471 w 11022602"/>
                <a:gd name="connsiteY1285" fmla="*/ 2977395 h 9326349"/>
                <a:gd name="connsiteX1286" fmla="*/ 7326669 w 11022602"/>
                <a:gd name="connsiteY1286" fmla="*/ 2988044 h 9326349"/>
                <a:gd name="connsiteX1287" fmla="*/ 7404110 w 11022602"/>
                <a:gd name="connsiteY1287" fmla="*/ 3063411 h 9326349"/>
                <a:gd name="connsiteX1288" fmla="*/ 7413341 w 11022602"/>
                <a:gd name="connsiteY1288" fmla="*/ 3107913 h 9326349"/>
                <a:gd name="connsiteX1289" fmla="*/ 7415503 w 11022602"/>
                <a:gd name="connsiteY1289" fmla="*/ 3107913 h 9326349"/>
                <a:gd name="connsiteX1290" fmla="*/ 7415503 w 11022602"/>
                <a:gd name="connsiteY1290" fmla="*/ 3118332 h 9326349"/>
                <a:gd name="connsiteX1291" fmla="*/ 7415545 w 11022602"/>
                <a:gd name="connsiteY1291" fmla="*/ 3118537 h 9326349"/>
                <a:gd name="connsiteX1292" fmla="*/ 7415503 w 11022602"/>
                <a:gd name="connsiteY1292" fmla="*/ 3118743 h 9326349"/>
                <a:gd name="connsiteX1293" fmla="*/ 7415503 w 11022602"/>
                <a:gd name="connsiteY1293" fmla="*/ 3665920 h 9326349"/>
                <a:gd name="connsiteX1294" fmla="*/ 7272471 w 11022602"/>
                <a:gd name="connsiteY1294" fmla="*/ 3665920 h 9326349"/>
                <a:gd name="connsiteX1295" fmla="*/ 7272471 w 11022602"/>
                <a:gd name="connsiteY1295" fmla="*/ 3665921 h 9326349"/>
                <a:gd name="connsiteX1296" fmla="*/ 7415545 w 11022602"/>
                <a:gd name="connsiteY1296" fmla="*/ 3665921 h 9326349"/>
                <a:gd name="connsiteX1297" fmla="*/ 7342786 w 11022602"/>
                <a:gd name="connsiteY1297" fmla="*/ 3736745 h 9326349"/>
                <a:gd name="connsiteX1298" fmla="*/ 7275743 w 11022602"/>
                <a:gd name="connsiteY1298" fmla="*/ 3693489 h 9326349"/>
                <a:gd name="connsiteX1299" fmla="*/ 7272471 w 11022602"/>
                <a:gd name="connsiteY1299" fmla="*/ 3677715 h 9326349"/>
                <a:gd name="connsiteX1300" fmla="*/ 7272471 w 11022602"/>
                <a:gd name="connsiteY1300" fmla="*/ 4418921 h 9326349"/>
                <a:gd name="connsiteX1301" fmla="*/ 7183707 w 11022602"/>
                <a:gd name="connsiteY1301" fmla="*/ 4505322 h 9326349"/>
                <a:gd name="connsiteX1302" fmla="*/ 7094944 w 11022602"/>
                <a:gd name="connsiteY1302" fmla="*/ 4418921 h 9326349"/>
                <a:gd name="connsiteX1303" fmla="*/ 7094944 w 11022602"/>
                <a:gd name="connsiteY1303" fmla="*/ 4418906 h 9326349"/>
                <a:gd name="connsiteX1304" fmla="*/ 6917432 w 11022602"/>
                <a:gd name="connsiteY1304" fmla="*/ 4418906 h 9326349"/>
                <a:gd name="connsiteX1305" fmla="*/ 6917432 w 11022602"/>
                <a:gd name="connsiteY1305" fmla="*/ 3677997 h 9326349"/>
                <a:gd name="connsiteX1306" fmla="*/ 6914219 w 11022602"/>
                <a:gd name="connsiteY1306" fmla="*/ 3693489 h 9326349"/>
                <a:gd name="connsiteX1307" fmla="*/ 6847176 w 11022602"/>
                <a:gd name="connsiteY1307" fmla="*/ 3736745 h 9326349"/>
                <a:gd name="connsiteX1308" fmla="*/ 6774415 w 11022602"/>
                <a:gd name="connsiteY1308" fmla="*/ 3665921 h 9326349"/>
                <a:gd name="connsiteX1309" fmla="*/ 6917432 w 11022602"/>
                <a:gd name="connsiteY1309" fmla="*/ 3665921 h 9326349"/>
                <a:gd name="connsiteX1310" fmla="*/ 6917432 w 11022602"/>
                <a:gd name="connsiteY1310" fmla="*/ 3665920 h 9326349"/>
                <a:gd name="connsiteX1311" fmla="*/ 6774415 w 11022602"/>
                <a:gd name="connsiteY1311" fmla="*/ 3665920 h 9326349"/>
                <a:gd name="connsiteX1312" fmla="*/ 6774415 w 11022602"/>
                <a:gd name="connsiteY1312" fmla="*/ 3107913 h 9326349"/>
                <a:gd name="connsiteX1313" fmla="*/ 6776619 w 11022602"/>
                <a:gd name="connsiteY1313" fmla="*/ 3107913 h 9326349"/>
                <a:gd name="connsiteX1314" fmla="*/ 6785852 w 11022602"/>
                <a:gd name="connsiteY1314" fmla="*/ 3063411 h 9326349"/>
                <a:gd name="connsiteX1315" fmla="*/ 6863293 w 11022602"/>
                <a:gd name="connsiteY1315" fmla="*/ 2988044 h 9326349"/>
                <a:gd name="connsiteX1316" fmla="*/ 6917432 w 11022602"/>
                <a:gd name="connsiteY1316" fmla="*/ 2977407 h 9326349"/>
                <a:gd name="connsiteX1317" fmla="*/ 6917432 w 11022602"/>
                <a:gd name="connsiteY1317" fmla="*/ 2976945 h 9326349"/>
                <a:gd name="connsiteX1318" fmla="*/ 6919781 w 11022602"/>
                <a:gd name="connsiteY1318" fmla="*/ 2976945 h 9326349"/>
                <a:gd name="connsiteX1319" fmla="*/ 6919936 w 11022602"/>
                <a:gd name="connsiteY1319" fmla="*/ 2976914 h 9326349"/>
                <a:gd name="connsiteX1320" fmla="*/ 6919936 w 11022602"/>
                <a:gd name="connsiteY1320" fmla="*/ 2976945 h 9326349"/>
                <a:gd name="connsiteX1321" fmla="*/ 7094944 w 11022602"/>
                <a:gd name="connsiteY1321" fmla="*/ 2976945 h 9326349"/>
                <a:gd name="connsiteX1322" fmla="*/ 7094959 w 11022602"/>
                <a:gd name="connsiteY1322" fmla="*/ 2976945 h 9326349"/>
                <a:gd name="connsiteX1323" fmla="*/ 7270023 w 11022602"/>
                <a:gd name="connsiteY1323" fmla="*/ 2976945 h 9326349"/>
                <a:gd name="connsiteX1324" fmla="*/ 8325811 w 11022602"/>
                <a:gd name="connsiteY1324" fmla="*/ 2976914 h 9326349"/>
                <a:gd name="connsiteX1325" fmla="*/ 8325965 w 11022602"/>
                <a:gd name="connsiteY1325" fmla="*/ 2976945 h 9326349"/>
                <a:gd name="connsiteX1326" fmla="*/ 8328256 w 11022602"/>
                <a:gd name="connsiteY1326" fmla="*/ 2976945 h 9326349"/>
                <a:gd name="connsiteX1327" fmla="*/ 8328256 w 11022602"/>
                <a:gd name="connsiteY1327" fmla="*/ 2977395 h 9326349"/>
                <a:gd name="connsiteX1328" fmla="*/ 8382455 w 11022602"/>
                <a:gd name="connsiteY1328" fmla="*/ 2988044 h 9326349"/>
                <a:gd name="connsiteX1329" fmla="*/ 8459896 w 11022602"/>
                <a:gd name="connsiteY1329" fmla="*/ 3063411 h 9326349"/>
                <a:gd name="connsiteX1330" fmla="*/ 8469127 w 11022602"/>
                <a:gd name="connsiteY1330" fmla="*/ 3107913 h 9326349"/>
                <a:gd name="connsiteX1331" fmla="*/ 8471289 w 11022602"/>
                <a:gd name="connsiteY1331" fmla="*/ 3107913 h 9326349"/>
                <a:gd name="connsiteX1332" fmla="*/ 8471289 w 11022602"/>
                <a:gd name="connsiteY1332" fmla="*/ 3118332 h 9326349"/>
                <a:gd name="connsiteX1333" fmla="*/ 8471332 w 11022602"/>
                <a:gd name="connsiteY1333" fmla="*/ 3118537 h 9326349"/>
                <a:gd name="connsiteX1334" fmla="*/ 8471289 w 11022602"/>
                <a:gd name="connsiteY1334" fmla="*/ 3118743 h 9326349"/>
                <a:gd name="connsiteX1335" fmla="*/ 8471289 w 11022602"/>
                <a:gd name="connsiteY1335" fmla="*/ 3665920 h 9326349"/>
                <a:gd name="connsiteX1336" fmla="*/ 8328256 w 11022602"/>
                <a:gd name="connsiteY1336" fmla="*/ 3665920 h 9326349"/>
                <a:gd name="connsiteX1337" fmla="*/ 8328256 w 11022602"/>
                <a:gd name="connsiteY1337" fmla="*/ 3665921 h 9326349"/>
                <a:gd name="connsiteX1338" fmla="*/ 8471332 w 11022602"/>
                <a:gd name="connsiteY1338" fmla="*/ 3665921 h 9326349"/>
                <a:gd name="connsiteX1339" fmla="*/ 8398572 w 11022602"/>
                <a:gd name="connsiteY1339" fmla="*/ 3736745 h 9326349"/>
                <a:gd name="connsiteX1340" fmla="*/ 8331529 w 11022602"/>
                <a:gd name="connsiteY1340" fmla="*/ 3693489 h 9326349"/>
                <a:gd name="connsiteX1341" fmla="*/ 8328256 w 11022602"/>
                <a:gd name="connsiteY1341" fmla="*/ 3677715 h 9326349"/>
                <a:gd name="connsiteX1342" fmla="*/ 8328256 w 11022602"/>
                <a:gd name="connsiteY1342" fmla="*/ 4418921 h 9326349"/>
                <a:gd name="connsiteX1343" fmla="*/ 8239494 w 11022602"/>
                <a:gd name="connsiteY1343" fmla="*/ 4505322 h 9326349"/>
                <a:gd name="connsiteX1344" fmla="*/ 8150730 w 11022602"/>
                <a:gd name="connsiteY1344" fmla="*/ 4418921 h 9326349"/>
                <a:gd name="connsiteX1345" fmla="*/ 8150730 w 11022602"/>
                <a:gd name="connsiteY1345" fmla="*/ 4418906 h 9326349"/>
                <a:gd name="connsiteX1346" fmla="*/ 7973217 w 11022602"/>
                <a:gd name="connsiteY1346" fmla="*/ 4418906 h 9326349"/>
                <a:gd name="connsiteX1347" fmla="*/ 7973217 w 11022602"/>
                <a:gd name="connsiteY1347" fmla="*/ 3677997 h 9326349"/>
                <a:gd name="connsiteX1348" fmla="*/ 7970005 w 11022602"/>
                <a:gd name="connsiteY1348" fmla="*/ 3693489 h 9326349"/>
                <a:gd name="connsiteX1349" fmla="*/ 7902962 w 11022602"/>
                <a:gd name="connsiteY1349" fmla="*/ 3736745 h 9326349"/>
                <a:gd name="connsiteX1350" fmla="*/ 7830201 w 11022602"/>
                <a:gd name="connsiteY1350" fmla="*/ 3665921 h 9326349"/>
                <a:gd name="connsiteX1351" fmla="*/ 7973217 w 11022602"/>
                <a:gd name="connsiteY1351" fmla="*/ 3665921 h 9326349"/>
                <a:gd name="connsiteX1352" fmla="*/ 7973217 w 11022602"/>
                <a:gd name="connsiteY1352" fmla="*/ 3665920 h 9326349"/>
                <a:gd name="connsiteX1353" fmla="*/ 7830201 w 11022602"/>
                <a:gd name="connsiteY1353" fmla="*/ 3665920 h 9326349"/>
                <a:gd name="connsiteX1354" fmla="*/ 7830201 w 11022602"/>
                <a:gd name="connsiteY1354" fmla="*/ 3107913 h 9326349"/>
                <a:gd name="connsiteX1355" fmla="*/ 7832405 w 11022602"/>
                <a:gd name="connsiteY1355" fmla="*/ 3107913 h 9326349"/>
                <a:gd name="connsiteX1356" fmla="*/ 7841638 w 11022602"/>
                <a:gd name="connsiteY1356" fmla="*/ 3063411 h 9326349"/>
                <a:gd name="connsiteX1357" fmla="*/ 7919079 w 11022602"/>
                <a:gd name="connsiteY1357" fmla="*/ 2988044 h 9326349"/>
                <a:gd name="connsiteX1358" fmla="*/ 7973217 w 11022602"/>
                <a:gd name="connsiteY1358" fmla="*/ 2977407 h 9326349"/>
                <a:gd name="connsiteX1359" fmla="*/ 7973217 w 11022602"/>
                <a:gd name="connsiteY1359" fmla="*/ 2976945 h 9326349"/>
                <a:gd name="connsiteX1360" fmla="*/ 7975567 w 11022602"/>
                <a:gd name="connsiteY1360" fmla="*/ 2976945 h 9326349"/>
                <a:gd name="connsiteX1361" fmla="*/ 7975722 w 11022602"/>
                <a:gd name="connsiteY1361" fmla="*/ 2976914 h 9326349"/>
                <a:gd name="connsiteX1362" fmla="*/ 7975722 w 11022602"/>
                <a:gd name="connsiteY1362" fmla="*/ 2976945 h 9326349"/>
                <a:gd name="connsiteX1363" fmla="*/ 8150730 w 11022602"/>
                <a:gd name="connsiteY1363" fmla="*/ 2976945 h 9326349"/>
                <a:gd name="connsiteX1364" fmla="*/ 8150745 w 11022602"/>
                <a:gd name="connsiteY1364" fmla="*/ 2976945 h 9326349"/>
                <a:gd name="connsiteX1365" fmla="*/ 8325811 w 11022602"/>
                <a:gd name="connsiteY1365" fmla="*/ 2976945 h 9326349"/>
                <a:gd name="connsiteX1366" fmla="*/ 9381596 w 11022602"/>
                <a:gd name="connsiteY1366" fmla="*/ 2976914 h 9326349"/>
                <a:gd name="connsiteX1367" fmla="*/ 9381751 w 11022602"/>
                <a:gd name="connsiteY1367" fmla="*/ 2976945 h 9326349"/>
                <a:gd name="connsiteX1368" fmla="*/ 9384043 w 11022602"/>
                <a:gd name="connsiteY1368" fmla="*/ 2976945 h 9326349"/>
                <a:gd name="connsiteX1369" fmla="*/ 9384043 w 11022602"/>
                <a:gd name="connsiteY1369" fmla="*/ 2977395 h 9326349"/>
                <a:gd name="connsiteX1370" fmla="*/ 9438241 w 11022602"/>
                <a:gd name="connsiteY1370" fmla="*/ 2988044 h 9326349"/>
                <a:gd name="connsiteX1371" fmla="*/ 9515681 w 11022602"/>
                <a:gd name="connsiteY1371" fmla="*/ 3063411 h 9326349"/>
                <a:gd name="connsiteX1372" fmla="*/ 9524913 w 11022602"/>
                <a:gd name="connsiteY1372" fmla="*/ 3107913 h 9326349"/>
                <a:gd name="connsiteX1373" fmla="*/ 9527074 w 11022602"/>
                <a:gd name="connsiteY1373" fmla="*/ 3107913 h 9326349"/>
                <a:gd name="connsiteX1374" fmla="*/ 9527074 w 11022602"/>
                <a:gd name="connsiteY1374" fmla="*/ 3118332 h 9326349"/>
                <a:gd name="connsiteX1375" fmla="*/ 9527118 w 11022602"/>
                <a:gd name="connsiteY1375" fmla="*/ 3118537 h 9326349"/>
                <a:gd name="connsiteX1376" fmla="*/ 9527074 w 11022602"/>
                <a:gd name="connsiteY1376" fmla="*/ 3118743 h 9326349"/>
                <a:gd name="connsiteX1377" fmla="*/ 9527074 w 11022602"/>
                <a:gd name="connsiteY1377" fmla="*/ 3665920 h 9326349"/>
                <a:gd name="connsiteX1378" fmla="*/ 9384043 w 11022602"/>
                <a:gd name="connsiteY1378" fmla="*/ 3665920 h 9326349"/>
                <a:gd name="connsiteX1379" fmla="*/ 9384043 w 11022602"/>
                <a:gd name="connsiteY1379" fmla="*/ 3665921 h 9326349"/>
                <a:gd name="connsiteX1380" fmla="*/ 9527118 w 11022602"/>
                <a:gd name="connsiteY1380" fmla="*/ 3665921 h 9326349"/>
                <a:gd name="connsiteX1381" fmla="*/ 9454357 w 11022602"/>
                <a:gd name="connsiteY1381" fmla="*/ 3736745 h 9326349"/>
                <a:gd name="connsiteX1382" fmla="*/ 9387315 w 11022602"/>
                <a:gd name="connsiteY1382" fmla="*/ 3693489 h 9326349"/>
                <a:gd name="connsiteX1383" fmla="*/ 9384043 w 11022602"/>
                <a:gd name="connsiteY1383" fmla="*/ 3677715 h 9326349"/>
                <a:gd name="connsiteX1384" fmla="*/ 9384043 w 11022602"/>
                <a:gd name="connsiteY1384" fmla="*/ 4418921 h 9326349"/>
                <a:gd name="connsiteX1385" fmla="*/ 9295279 w 11022602"/>
                <a:gd name="connsiteY1385" fmla="*/ 4505322 h 9326349"/>
                <a:gd name="connsiteX1386" fmla="*/ 9206514 w 11022602"/>
                <a:gd name="connsiteY1386" fmla="*/ 4418921 h 9326349"/>
                <a:gd name="connsiteX1387" fmla="*/ 9206514 w 11022602"/>
                <a:gd name="connsiteY1387" fmla="*/ 4418906 h 9326349"/>
                <a:gd name="connsiteX1388" fmla="*/ 9029003 w 11022602"/>
                <a:gd name="connsiteY1388" fmla="*/ 4418906 h 9326349"/>
                <a:gd name="connsiteX1389" fmla="*/ 9029003 w 11022602"/>
                <a:gd name="connsiteY1389" fmla="*/ 3677997 h 9326349"/>
                <a:gd name="connsiteX1390" fmla="*/ 9025791 w 11022602"/>
                <a:gd name="connsiteY1390" fmla="*/ 3693489 h 9326349"/>
                <a:gd name="connsiteX1391" fmla="*/ 8958747 w 11022602"/>
                <a:gd name="connsiteY1391" fmla="*/ 3736745 h 9326349"/>
                <a:gd name="connsiteX1392" fmla="*/ 8885987 w 11022602"/>
                <a:gd name="connsiteY1392" fmla="*/ 3665921 h 9326349"/>
                <a:gd name="connsiteX1393" fmla="*/ 9029003 w 11022602"/>
                <a:gd name="connsiteY1393" fmla="*/ 3665921 h 9326349"/>
                <a:gd name="connsiteX1394" fmla="*/ 9029003 w 11022602"/>
                <a:gd name="connsiteY1394" fmla="*/ 3665920 h 9326349"/>
                <a:gd name="connsiteX1395" fmla="*/ 8885987 w 11022602"/>
                <a:gd name="connsiteY1395" fmla="*/ 3665920 h 9326349"/>
                <a:gd name="connsiteX1396" fmla="*/ 8885987 w 11022602"/>
                <a:gd name="connsiteY1396" fmla="*/ 3107913 h 9326349"/>
                <a:gd name="connsiteX1397" fmla="*/ 8888191 w 11022602"/>
                <a:gd name="connsiteY1397" fmla="*/ 3107913 h 9326349"/>
                <a:gd name="connsiteX1398" fmla="*/ 8897423 w 11022602"/>
                <a:gd name="connsiteY1398" fmla="*/ 3063411 h 9326349"/>
                <a:gd name="connsiteX1399" fmla="*/ 8974865 w 11022602"/>
                <a:gd name="connsiteY1399" fmla="*/ 2988044 h 9326349"/>
                <a:gd name="connsiteX1400" fmla="*/ 9029003 w 11022602"/>
                <a:gd name="connsiteY1400" fmla="*/ 2977407 h 9326349"/>
                <a:gd name="connsiteX1401" fmla="*/ 9029003 w 11022602"/>
                <a:gd name="connsiteY1401" fmla="*/ 2976945 h 9326349"/>
                <a:gd name="connsiteX1402" fmla="*/ 9031353 w 11022602"/>
                <a:gd name="connsiteY1402" fmla="*/ 2976945 h 9326349"/>
                <a:gd name="connsiteX1403" fmla="*/ 9031508 w 11022602"/>
                <a:gd name="connsiteY1403" fmla="*/ 2976914 h 9326349"/>
                <a:gd name="connsiteX1404" fmla="*/ 9031508 w 11022602"/>
                <a:gd name="connsiteY1404" fmla="*/ 2976945 h 9326349"/>
                <a:gd name="connsiteX1405" fmla="*/ 9206514 w 11022602"/>
                <a:gd name="connsiteY1405" fmla="*/ 2976945 h 9326349"/>
                <a:gd name="connsiteX1406" fmla="*/ 9206531 w 11022602"/>
                <a:gd name="connsiteY1406" fmla="*/ 2976945 h 9326349"/>
                <a:gd name="connsiteX1407" fmla="*/ 9381596 w 11022602"/>
                <a:gd name="connsiteY1407" fmla="*/ 2976945 h 9326349"/>
                <a:gd name="connsiteX1408" fmla="*/ 10437381 w 11022602"/>
                <a:gd name="connsiteY1408" fmla="*/ 2976914 h 9326349"/>
                <a:gd name="connsiteX1409" fmla="*/ 10437537 w 11022602"/>
                <a:gd name="connsiteY1409" fmla="*/ 2976945 h 9326349"/>
                <a:gd name="connsiteX1410" fmla="*/ 10439829 w 11022602"/>
                <a:gd name="connsiteY1410" fmla="*/ 2976945 h 9326349"/>
                <a:gd name="connsiteX1411" fmla="*/ 10439829 w 11022602"/>
                <a:gd name="connsiteY1411" fmla="*/ 2977395 h 9326349"/>
                <a:gd name="connsiteX1412" fmla="*/ 10494027 w 11022602"/>
                <a:gd name="connsiteY1412" fmla="*/ 2988044 h 9326349"/>
                <a:gd name="connsiteX1413" fmla="*/ 10571468 w 11022602"/>
                <a:gd name="connsiteY1413" fmla="*/ 3063411 h 9326349"/>
                <a:gd name="connsiteX1414" fmla="*/ 10580700 w 11022602"/>
                <a:gd name="connsiteY1414" fmla="*/ 3107913 h 9326349"/>
                <a:gd name="connsiteX1415" fmla="*/ 10582860 w 11022602"/>
                <a:gd name="connsiteY1415" fmla="*/ 3107913 h 9326349"/>
                <a:gd name="connsiteX1416" fmla="*/ 10582860 w 11022602"/>
                <a:gd name="connsiteY1416" fmla="*/ 3118332 h 9326349"/>
                <a:gd name="connsiteX1417" fmla="*/ 10582903 w 11022602"/>
                <a:gd name="connsiteY1417" fmla="*/ 3118537 h 9326349"/>
                <a:gd name="connsiteX1418" fmla="*/ 10582860 w 11022602"/>
                <a:gd name="connsiteY1418" fmla="*/ 3118743 h 9326349"/>
                <a:gd name="connsiteX1419" fmla="*/ 10582860 w 11022602"/>
                <a:gd name="connsiteY1419" fmla="*/ 3665920 h 9326349"/>
                <a:gd name="connsiteX1420" fmla="*/ 10439829 w 11022602"/>
                <a:gd name="connsiteY1420" fmla="*/ 3665920 h 9326349"/>
                <a:gd name="connsiteX1421" fmla="*/ 10439829 w 11022602"/>
                <a:gd name="connsiteY1421" fmla="*/ 3665921 h 9326349"/>
                <a:gd name="connsiteX1422" fmla="*/ 10582903 w 11022602"/>
                <a:gd name="connsiteY1422" fmla="*/ 3665921 h 9326349"/>
                <a:gd name="connsiteX1423" fmla="*/ 10510143 w 11022602"/>
                <a:gd name="connsiteY1423" fmla="*/ 3736745 h 9326349"/>
                <a:gd name="connsiteX1424" fmla="*/ 10443101 w 11022602"/>
                <a:gd name="connsiteY1424" fmla="*/ 3693489 h 9326349"/>
                <a:gd name="connsiteX1425" fmla="*/ 10439829 w 11022602"/>
                <a:gd name="connsiteY1425" fmla="*/ 3677715 h 9326349"/>
                <a:gd name="connsiteX1426" fmla="*/ 10439829 w 11022602"/>
                <a:gd name="connsiteY1426" fmla="*/ 4418921 h 9326349"/>
                <a:gd name="connsiteX1427" fmla="*/ 10351064 w 11022602"/>
                <a:gd name="connsiteY1427" fmla="*/ 4505322 h 9326349"/>
                <a:gd name="connsiteX1428" fmla="*/ 10262301 w 11022602"/>
                <a:gd name="connsiteY1428" fmla="*/ 4418921 h 9326349"/>
                <a:gd name="connsiteX1429" fmla="*/ 10262301 w 11022602"/>
                <a:gd name="connsiteY1429" fmla="*/ 4418906 h 9326349"/>
                <a:gd name="connsiteX1430" fmla="*/ 10084790 w 11022602"/>
                <a:gd name="connsiteY1430" fmla="*/ 4418906 h 9326349"/>
                <a:gd name="connsiteX1431" fmla="*/ 10084790 w 11022602"/>
                <a:gd name="connsiteY1431" fmla="*/ 3677997 h 9326349"/>
                <a:gd name="connsiteX1432" fmla="*/ 10081577 w 11022602"/>
                <a:gd name="connsiteY1432" fmla="*/ 3693489 h 9326349"/>
                <a:gd name="connsiteX1433" fmla="*/ 10014533 w 11022602"/>
                <a:gd name="connsiteY1433" fmla="*/ 3736745 h 9326349"/>
                <a:gd name="connsiteX1434" fmla="*/ 9941773 w 11022602"/>
                <a:gd name="connsiteY1434" fmla="*/ 3665921 h 9326349"/>
                <a:gd name="connsiteX1435" fmla="*/ 10084790 w 11022602"/>
                <a:gd name="connsiteY1435" fmla="*/ 3665921 h 9326349"/>
                <a:gd name="connsiteX1436" fmla="*/ 10084790 w 11022602"/>
                <a:gd name="connsiteY1436" fmla="*/ 3665920 h 9326349"/>
                <a:gd name="connsiteX1437" fmla="*/ 9941773 w 11022602"/>
                <a:gd name="connsiteY1437" fmla="*/ 3665920 h 9326349"/>
                <a:gd name="connsiteX1438" fmla="*/ 9941773 w 11022602"/>
                <a:gd name="connsiteY1438" fmla="*/ 3107913 h 9326349"/>
                <a:gd name="connsiteX1439" fmla="*/ 9943978 w 11022602"/>
                <a:gd name="connsiteY1439" fmla="*/ 3107913 h 9326349"/>
                <a:gd name="connsiteX1440" fmla="*/ 9953210 w 11022602"/>
                <a:gd name="connsiteY1440" fmla="*/ 3063411 h 9326349"/>
                <a:gd name="connsiteX1441" fmla="*/ 10030651 w 11022602"/>
                <a:gd name="connsiteY1441" fmla="*/ 2988044 h 9326349"/>
                <a:gd name="connsiteX1442" fmla="*/ 10084790 w 11022602"/>
                <a:gd name="connsiteY1442" fmla="*/ 2977407 h 9326349"/>
                <a:gd name="connsiteX1443" fmla="*/ 10084790 w 11022602"/>
                <a:gd name="connsiteY1443" fmla="*/ 2976945 h 9326349"/>
                <a:gd name="connsiteX1444" fmla="*/ 10087139 w 11022602"/>
                <a:gd name="connsiteY1444" fmla="*/ 2976945 h 9326349"/>
                <a:gd name="connsiteX1445" fmla="*/ 10087294 w 11022602"/>
                <a:gd name="connsiteY1445" fmla="*/ 2976914 h 9326349"/>
                <a:gd name="connsiteX1446" fmla="*/ 10087294 w 11022602"/>
                <a:gd name="connsiteY1446" fmla="*/ 2976945 h 9326349"/>
                <a:gd name="connsiteX1447" fmla="*/ 10262301 w 11022602"/>
                <a:gd name="connsiteY1447" fmla="*/ 2976945 h 9326349"/>
                <a:gd name="connsiteX1448" fmla="*/ 10262316 w 11022602"/>
                <a:gd name="connsiteY1448" fmla="*/ 2976945 h 9326349"/>
                <a:gd name="connsiteX1449" fmla="*/ 10437381 w 11022602"/>
                <a:gd name="connsiteY1449" fmla="*/ 2976945 h 9326349"/>
                <a:gd name="connsiteX1450" fmla="*/ 760243 w 11022602"/>
                <a:gd name="connsiteY1450" fmla="*/ 2634046 h 9326349"/>
                <a:gd name="connsiteX1451" fmla="*/ 909472 w 11022602"/>
                <a:gd name="connsiteY1451" fmla="*/ 2779302 h 9326349"/>
                <a:gd name="connsiteX1452" fmla="*/ 760243 w 11022602"/>
                <a:gd name="connsiteY1452" fmla="*/ 2924558 h 9326349"/>
                <a:gd name="connsiteX1453" fmla="*/ 611013 w 11022602"/>
                <a:gd name="connsiteY1453" fmla="*/ 2779302 h 9326349"/>
                <a:gd name="connsiteX1454" fmla="*/ 760243 w 11022602"/>
                <a:gd name="connsiteY1454" fmla="*/ 2634046 h 9326349"/>
                <a:gd name="connsiteX1455" fmla="*/ 1816030 w 11022602"/>
                <a:gd name="connsiteY1455" fmla="*/ 2634046 h 9326349"/>
                <a:gd name="connsiteX1456" fmla="*/ 1965259 w 11022602"/>
                <a:gd name="connsiteY1456" fmla="*/ 2779302 h 9326349"/>
                <a:gd name="connsiteX1457" fmla="*/ 1816030 w 11022602"/>
                <a:gd name="connsiteY1457" fmla="*/ 2924558 h 9326349"/>
                <a:gd name="connsiteX1458" fmla="*/ 1666800 w 11022602"/>
                <a:gd name="connsiteY1458" fmla="*/ 2779302 h 9326349"/>
                <a:gd name="connsiteX1459" fmla="*/ 1816030 w 11022602"/>
                <a:gd name="connsiteY1459" fmla="*/ 2634046 h 9326349"/>
                <a:gd name="connsiteX1460" fmla="*/ 2871816 w 11022602"/>
                <a:gd name="connsiteY1460" fmla="*/ 2634046 h 9326349"/>
                <a:gd name="connsiteX1461" fmla="*/ 3021045 w 11022602"/>
                <a:gd name="connsiteY1461" fmla="*/ 2779302 h 9326349"/>
                <a:gd name="connsiteX1462" fmla="*/ 2871816 w 11022602"/>
                <a:gd name="connsiteY1462" fmla="*/ 2924558 h 9326349"/>
                <a:gd name="connsiteX1463" fmla="*/ 2722586 w 11022602"/>
                <a:gd name="connsiteY1463" fmla="*/ 2779302 h 9326349"/>
                <a:gd name="connsiteX1464" fmla="*/ 2871816 w 11022602"/>
                <a:gd name="connsiteY1464" fmla="*/ 2634046 h 9326349"/>
                <a:gd name="connsiteX1465" fmla="*/ 3927602 w 11022602"/>
                <a:gd name="connsiteY1465" fmla="*/ 2634046 h 9326349"/>
                <a:gd name="connsiteX1466" fmla="*/ 4076831 w 11022602"/>
                <a:gd name="connsiteY1466" fmla="*/ 2779302 h 9326349"/>
                <a:gd name="connsiteX1467" fmla="*/ 3927602 w 11022602"/>
                <a:gd name="connsiteY1467" fmla="*/ 2924558 h 9326349"/>
                <a:gd name="connsiteX1468" fmla="*/ 3778372 w 11022602"/>
                <a:gd name="connsiteY1468" fmla="*/ 2779302 h 9326349"/>
                <a:gd name="connsiteX1469" fmla="*/ 3927602 w 11022602"/>
                <a:gd name="connsiteY1469" fmla="*/ 2634046 h 9326349"/>
                <a:gd name="connsiteX1470" fmla="*/ 4983388 w 11022602"/>
                <a:gd name="connsiteY1470" fmla="*/ 2634046 h 9326349"/>
                <a:gd name="connsiteX1471" fmla="*/ 5132617 w 11022602"/>
                <a:gd name="connsiteY1471" fmla="*/ 2779302 h 9326349"/>
                <a:gd name="connsiteX1472" fmla="*/ 4983388 w 11022602"/>
                <a:gd name="connsiteY1472" fmla="*/ 2924558 h 9326349"/>
                <a:gd name="connsiteX1473" fmla="*/ 4834158 w 11022602"/>
                <a:gd name="connsiteY1473" fmla="*/ 2779302 h 9326349"/>
                <a:gd name="connsiteX1474" fmla="*/ 4983388 w 11022602"/>
                <a:gd name="connsiteY1474" fmla="*/ 2634046 h 9326349"/>
                <a:gd name="connsiteX1475" fmla="*/ 6039174 w 11022602"/>
                <a:gd name="connsiteY1475" fmla="*/ 2634046 h 9326349"/>
                <a:gd name="connsiteX1476" fmla="*/ 6188403 w 11022602"/>
                <a:gd name="connsiteY1476" fmla="*/ 2779302 h 9326349"/>
                <a:gd name="connsiteX1477" fmla="*/ 6039174 w 11022602"/>
                <a:gd name="connsiteY1477" fmla="*/ 2924558 h 9326349"/>
                <a:gd name="connsiteX1478" fmla="*/ 5889944 w 11022602"/>
                <a:gd name="connsiteY1478" fmla="*/ 2779302 h 9326349"/>
                <a:gd name="connsiteX1479" fmla="*/ 6039174 w 11022602"/>
                <a:gd name="connsiteY1479" fmla="*/ 2634046 h 9326349"/>
                <a:gd name="connsiteX1480" fmla="*/ 7094959 w 11022602"/>
                <a:gd name="connsiteY1480" fmla="*/ 2634046 h 9326349"/>
                <a:gd name="connsiteX1481" fmla="*/ 7244188 w 11022602"/>
                <a:gd name="connsiteY1481" fmla="*/ 2779302 h 9326349"/>
                <a:gd name="connsiteX1482" fmla="*/ 7094959 w 11022602"/>
                <a:gd name="connsiteY1482" fmla="*/ 2924558 h 9326349"/>
                <a:gd name="connsiteX1483" fmla="*/ 6945730 w 11022602"/>
                <a:gd name="connsiteY1483" fmla="*/ 2779302 h 9326349"/>
                <a:gd name="connsiteX1484" fmla="*/ 7094959 w 11022602"/>
                <a:gd name="connsiteY1484" fmla="*/ 2634046 h 9326349"/>
                <a:gd name="connsiteX1485" fmla="*/ 8150745 w 11022602"/>
                <a:gd name="connsiteY1485" fmla="*/ 2634046 h 9326349"/>
                <a:gd name="connsiteX1486" fmla="*/ 8299975 w 11022602"/>
                <a:gd name="connsiteY1486" fmla="*/ 2779302 h 9326349"/>
                <a:gd name="connsiteX1487" fmla="*/ 8150745 w 11022602"/>
                <a:gd name="connsiteY1487" fmla="*/ 2924558 h 9326349"/>
                <a:gd name="connsiteX1488" fmla="*/ 8001516 w 11022602"/>
                <a:gd name="connsiteY1488" fmla="*/ 2779302 h 9326349"/>
                <a:gd name="connsiteX1489" fmla="*/ 8150745 w 11022602"/>
                <a:gd name="connsiteY1489" fmla="*/ 2634046 h 9326349"/>
                <a:gd name="connsiteX1490" fmla="*/ 9206531 w 11022602"/>
                <a:gd name="connsiteY1490" fmla="*/ 2634046 h 9326349"/>
                <a:gd name="connsiteX1491" fmla="*/ 9355759 w 11022602"/>
                <a:gd name="connsiteY1491" fmla="*/ 2779302 h 9326349"/>
                <a:gd name="connsiteX1492" fmla="*/ 9206531 w 11022602"/>
                <a:gd name="connsiteY1492" fmla="*/ 2924558 h 9326349"/>
                <a:gd name="connsiteX1493" fmla="*/ 9057301 w 11022602"/>
                <a:gd name="connsiteY1493" fmla="*/ 2779302 h 9326349"/>
                <a:gd name="connsiteX1494" fmla="*/ 9206531 w 11022602"/>
                <a:gd name="connsiteY1494" fmla="*/ 2634046 h 9326349"/>
                <a:gd name="connsiteX1495" fmla="*/ 10262316 w 11022602"/>
                <a:gd name="connsiteY1495" fmla="*/ 2634046 h 9326349"/>
                <a:gd name="connsiteX1496" fmla="*/ 10411547 w 11022602"/>
                <a:gd name="connsiteY1496" fmla="*/ 2779302 h 9326349"/>
                <a:gd name="connsiteX1497" fmla="*/ 10262316 w 11022602"/>
                <a:gd name="connsiteY1497" fmla="*/ 2924558 h 9326349"/>
                <a:gd name="connsiteX1498" fmla="*/ 10113087 w 11022602"/>
                <a:gd name="connsiteY1498" fmla="*/ 2779302 h 9326349"/>
                <a:gd name="connsiteX1499" fmla="*/ 10262316 w 11022602"/>
                <a:gd name="connsiteY1499" fmla="*/ 2634046 h 9326349"/>
                <a:gd name="connsiteX1500" fmla="*/ 760227 w 11022602"/>
                <a:gd name="connsiteY1500" fmla="*/ 2177329 h 9326349"/>
                <a:gd name="connsiteX1501" fmla="*/ 671479 w 11022602"/>
                <a:gd name="connsiteY1501" fmla="*/ 2263714 h 9326349"/>
                <a:gd name="connsiteX1502" fmla="*/ 582731 w 11022602"/>
                <a:gd name="connsiteY1502" fmla="*/ 2177329 h 9326349"/>
                <a:gd name="connsiteX1503" fmla="*/ 1816015 w 11022602"/>
                <a:gd name="connsiteY1503" fmla="*/ 2177329 h 9326349"/>
                <a:gd name="connsiteX1504" fmla="*/ 1727266 w 11022602"/>
                <a:gd name="connsiteY1504" fmla="*/ 2263714 h 9326349"/>
                <a:gd name="connsiteX1505" fmla="*/ 1638518 w 11022602"/>
                <a:gd name="connsiteY1505" fmla="*/ 2177329 h 9326349"/>
                <a:gd name="connsiteX1506" fmla="*/ 2871800 w 11022602"/>
                <a:gd name="connsiteY1506" fmla="*/ 2177329 h 9326349"/>
                <a:gd name="connsiteX1507" fmla="*/ 2783052 w 11022602"/>
                <a:gd name="connsiteY1507" fmla="*/ 2263714 h 9326349"/>
                <a:gd name="connsiteX1508" fmla="*/ 2694304 w 11022602"/>
                <a:gd name="connsiteY1508" fmla="*/ 2177329 h 9326349"/>
                <a:gd name="connsiteX1509" fmla="*/ 3927586 w 11022602"/>
                <a:gd name="connsiteY1509" fmla="*/ 2177329 h 9326349"/>
                <a:gd name="connsiteX1510" fmla="*/ 3838838 w 11022602"/>
                <a:gd name="connsiteY1510" fmla="*/ 2263714 h 9326349"/>
                <a:gd name="connsiteX1511" fmla="*/ 3750090 w 11022602"/>
                <a:gd name="connsiteY1511" fmla="*/ 2177329 h 9326349"/>
                <a:gd name="connsiteX1512" fmla="*/ 4983372 w 11022602"/>
                <a:gd name="connsiteY1512" fmla="*/ 2177329 h 9326349"/>
                <a:gd name="connsiteX1513" fmla="*/ 4894624 w 11022602"/>
                <a:gd name="connsiteY1513" fmla="*/ 2263714 h 9326349"/>
                <a:gd name="connsiteX1514" fmla="*/ 4805876 w 11022602"/>
                <a:gd name="connsiteY1514" fmla="*/ 2177329 h 9326349"/>
                <a:gd name="connsiteX1515" fmla="*/ 6039158 w 11022602"/>
                <a:gd name="connsiteY1515" fmla="*/ 2177329 h 9326349"/>
                <a:gd name="connsiteX1516" fmla="*/ 5950410 w 11022602"/>
                <a:gd name="connsiteY1516" fmla="*/ 2263714 h 9326349"/>
                <a:gd name="connsiteX1517" fmla="*/ 5861662 w 11022602"/>
                <a:gd name="connsiteY1517" fmla="*/ 2177329 h 9326349"/>
                <a:gd name="connsiteX1518" fmla="*/ 7094944 w 11022602"/>
                <a:gd name="connsiteY1518" fmla="*/ 2177329 h 9326349"/>
                <a:gd name="connsiteX1519" fmla="*/ 7006196 w 11022602"/>
                <a:gd name="connsiteY1519" fmla="*/ 2263714 h 9326349"/>
                <a:gd name="connsiteX1520" fmla="*/ 6917448 w 11022602"/>
                <a:gd name="connsiteY1520" fmla="*/ 2177329 h 9326349"/>
                <a:gd name="connsiteX1521" fmla="*/ 8150730 w 11022602"/>
                <a:gd name="connsiteY1521" fmla="*/ 2177329 h 9326349"/>
                <a:gd name="connsiteX1522" fmla="*/ 8061982 w 11022602"/>
                <a:gd name="connsiteY1522" fmla="*/ 2263714 h 9326349"/>
                <a:gd name="connsiteX1523" fmla="*/ 7973234 w 11022602"/>
                <a:gd name="connsiteY1523" fmla="*/ 2177329 h 9326349"/>
                <a:gd name="connsiteX1524" fmla="*/ 9206515 w 11022602"/>
                <a:gd name="connsiteY1524" fmla="*/ 2177329 h 9326349"/>
                <a:gd name="connsiteX1525" fmla="*/ 9117768 w 11022602"/>
                <a:gd name="connsiteY1525" fmla="*/ 2263714 h 9326349"/>
                <a:gd name="connsiteX1526" fmla="*/ 9029020 w 11022602"/>
                <a:gd name="connsiteY1526" fmla="*/ 2177329 h 9326349"/>
                <a:gd name="connsiteX1527" fmla="*/ 10262302 w 11022602"/>
                <a:gd name="connsiteY1527" fmla="*/ 2177329 h 9326349"/>
                <a:gd name="connsiteX1528" fmla="*/ 10173554 w 11022602"/>
                <a:gd name="connsiteY1528" fmla="*/ 2263714 h 9326349"/>
                <a:gd name="connsiteX1529" fmla="*/ 10084805 w 11022602"/>
                <a:gd name="connsiteY1529" fmla="*/ 2177329 h 9326349"/>
                <a:gd name="connsiteX1530" fmla="*/ 935308 w 11022602"/>
                <a:gd name="connsiteY1530" fmla="*/ 735307 h 9326349"/>
                <a:gd name="connsiteX1531" fmla="*/ 935463 w 11022602"/>
                <a:gd name="connsiteY1531" fmla="*/ 735338 h 9326349"/>
                <a:gd name="connsiteX1532" fmla="*/ 937754 w 11022602"/>
                <a:gd name="connsiteY1532" fmla="*/ 735338 h 9326349"/>
                <a:gd name="connsiteX1533" fmla="*/ 937754 w 11022602"/>
                <a:gd name="connsiteY1533" fmla="*/ 735788 h 9326349"/>
                <a:gd name="connsiteX1534" fmla="*/ 991953 w 11022602"/>
                <a:gd name="connsiteY1534" fmla="*/ 746437 h 9326349"/>
                <a:gd name="connsiteX1535" fmla="*/ 1069393 w 11022602"/>
                <a:gd name="connsiteY1535" fmla="*/ 821804 h 9326349"/>
                <a:gd name="connsiteX1536" fmla="*/ 1078625 w 11022602"/>
                <a:gd name="connsiteY1536" fmla="*/ 866306 h 9326349"/>
                <a:gd name="connsiteX1537" fmla="*/ 1080787 w 11022602"/>
                <a:gd name="connsiteY1537" fmla="*/ 866306 h 9326349"/>
                <a:gd name="connsiteX1538" fmla="*/ 1080787 w 11022602"/>
                <a:gd name="connsiteY1538" fmla="*/ 876725 h 9326349"/>
                <a:gd name="connsiteX1539" fmla="*/ 1080830 w 11022602"/>
                <a:gd name="connsiteY1539" fmla="*/ 876930 h 9326349"/>
                <a:gd name="connsiteX1540" fmla="*/ 1080787 w 11022602"/>
                <a:gd name="connsiteY1540" fmla="*/ 877136 h 9326349"/>
                <a:gd name="connsiteX1541" fmla="*/ 1080787 w 11022602"/>
                <a:gd name="connsiteY1541" fmla="*/ 1424313 h 9326349"/>
                <a:gd name="connsiteX1542" fmla="*/ 937754 w 11022602"/>
                <a:gd name="connsiteY1542" fmla="*/ 1424313 h 9326349"/>
                <a:gd name="connsiteX1543" fmla="*/ 937754 w 11022602"/>
                <a:gd name="connsiteY1543" fmla="*/ 1424314 h 9326349"/>
                <a:gd name="connsiteX1544" fmla="*/ 1080830 w 11022602"/>
                <a:gd name="connsiteY1544" fmla="*/ 1424314 h 9326349"/>
                <a:gd name="connsiteX1545" fmla="*/ 1008070 w 11022602"/>
                <a:gd name="connsiteY1545" fmla="*/ 1495138 h 9326349"/>
                <a:gd name="connsiteX1546" fmla="*/ 941027 w 11022602"/>
                <a:gd name="connsiteY1546" fmla="*/ 1451882 h 9326349"/>
                <a:gd name="connsiteX1547" fmla="*/ 937754 w 11022602"/>
                <a:gd name="connsiteY1547" fmla="*/ 1436108 h 9326349"/>
                <a:gd name="connsiteX1548" fmla="*/ 937754 w 11022602"/>
                <a:gd name="connsiteY1548" fmla="*/ 2177314 h 9326349"/>
                <a:gd name="connsiteX1549" fmla="*/ 848991 w 11022602"/>
                <a:gd name="connsiteY1549" fmla="*/ 2263714 h 9326349"/>
                <a:gd name="connsiteX1550" fmla="*/ 760227 w 11022602"/>
                <a:gd name="connsiteY1550" fmla="*/ 2177314 h 9326349"/>
                <a:gd name="connsiteX1551" fmla="*/ 760227 w 11022602"/>
                <a:gd name="connsiteY1551" fmla="*/ 2177299 h 9326349"/>
                <a:gd name="connsiteX1552" fmla="*/ 582716 w 11022602"/>
                <a:gd name="connsiteY1552" fmla="*/ 2177299 h 9326349"/>
                <a:gd name="connsiteX1553" fmla="*/ 582716 w 11022602"/>
                <a:gd name="connsiteY1553" fmla="*/ 1436390 h 9326349"/>
                <a:gd name="connsiteX1554" fmla="*/ 579502 w 11022602"/>
                <a:gd name="connsiteY1554" fmla="*/ 1451882 h 9326349"/>
                <a:gd name="connsiteX1555" fmla="*/ 512459 w 11022602"/>
                <a:gd name="connsiteY1555" fmla="*/ 1495138 h 9326349"/>
                <a:gd name="connsiteX1556" fmla="*/ 439699 w 11022602"/>
                <a:gd name="connsiteY1556" fmla="*/ 1424314 h 9326349"/>
                <a:gd name="connsiteX1557" fmla="*/ 582716 w 11022602"/>
                <a:gd name="connsiteY1557" fmla="*/ 1424314 h 9326349"/>
                <a:gd name="connsiteX1558" fmla="*/ 582716 w 11022602"/>
                <a:gd name="connsiteY1558" fmla="*/ 1424313 h 9326349"/>
                <a:gd name="connsiteX1559" fmla="*/ 439699 w 11022602"/>
                <a:gd name="connsiteY1559" fmla="*/ 1424313 h 9326349"/>
                <a:gd name="connsiteX1560" fmla="*/ 439699 w 11022602"/>
                <a:gd name="connsiteY1560" fmla="*/ 866306 h 9326349"/>
                <a:gd name="connsiteX1561" fmla="*/ 441904 w 11022602"/>
                <a:gd name="connsiteY1561" fmla="*/ 866306 h 9326349"/>
                <a:gd name="connsiteX1562" fmla="*/ 451136 w 11022602"/>
                <a:gd name="connsiteY1562" fmla="*/ 821804 h 9326349"/>
                <a:gd name="connsiteX1563" fmla="*/ 528576 w 11022602"/>
                <a:gd name="connsiteY1563" fmla="*/ 746437 h 9326349"/>
                <a:gd name="connsiteX1564" fmla="*/ 582716 w 11022602"/>
                <a:gd name="connsiteY1564" fmla="*/ 735800 h 9326349"/>
                <a:gd name="connsiteX1565" fmla="*/ 582716 w 11022602"/>
                <a:gd name="connsiteY1565" fmla="*/ 735338 h 9326349"/>
                <a:gd name="connsiteX1566" fmla="*/ 585065 w 11022602"/>
                <a:gd name="connsiteY1566" fmla="*/ 735338 h 9326349"/>
                <a:gd name="connsiteX1567" fmla="*/ 585220 w 11022602"/>
                <a:gd name="connsiteY1567" fmla="*/ 735307 h 9326349"/>
                <a:gd name="connsiteX1568" fmla="*/ 585220 w 11022602"/>
                <a:gd name="connsiteY1568" fmla="*/ 735338 h 9326349"/>
                <a:gd name="connsiteX1569" fmla="*/ 760227 w 11022602"/>
                <a:gd name="connsiteY1569" fmla="*/ 735338 h 9326349"/>
                <a:gd name="connsiteX1570" fmla="*/ 760243 w 11022602"/>
                <a:gd name="connsiteY1570" fmla="*/ 735338 h 9326349"/>
                <a:gd name="connsiteX1571" fmla="*/ 935308 w 11022602"/>
                <a:gd name="connsiteY1571" fmla="*/ 735338 h 9326349"/>
                <a:gd name="connsiteX1572" fmla="*/ 1991095 w 11022602"/>
                <a:gd name="connsiteY1572" fmla="*/ 735307 h 9326349"/>
                <a:gd name="connsiteX1573" fmla="*/ 1991250 w 11022602"/>
                <a:gd name="connsiteY1573" fmla="*/ 735338 h 9326349"/>
                <a:gd name="connsiteX1574" fmla="*/ 1993541 w 11022602"/>
                <a:gd name="connsiteY1574" fmla="*/ 735338 h 9326349"/>
                <a:gd name="connsiteX1575" fmla="*/ 1993541 w 11022602"/>
                <a:gd name="connsiteY1575" fmla="*/ 735788 h 9326349"/>
                <a:gd name="connsiteX1576" fmla="*/ 2047739 w 11022602"/>
                <a:gd name="connsiteY1576" fmla="*/ 746437 h 9326349"/>
                <a:gd name="connsiteX1577" fmla="*/ 2125181 w 11022602"/>
                <a:gd name="connsiteY1577" fmla="*/ 821804 h 9326349"/>
                <a:gd name="connsiteX1578" fmla="*/ 2134412 w 11022602"/>
                <a:gd name="connsiteY1578" fmla="*/ 866306 h 9326349"/>
                <a:gd name="connsiteX1579" fmla="*/ 2136574 w 11022602"/>
                <a:gd name="connsiteY1579" fmla="*/ 866306 h 9326349"/>
                <a:gd name="connsiteX1580" fmla="*/ 2136574 w 11022602"/>
                <a:gd name="connsiteY1580" fmla="*/ 876725 h 9326349"/>
                <a:gd name="connsiteX1581" fmla="*/ 2136617 w 11022602"/>
                <a:gd name="connsiteY1581" fmla="*/ 876930 h 9326349"/>
                <a:gd name="connsiteX1582" fmla="*/ 2136574 w 11022602"/>
                <a:gd name="connsiteY1582" fmla="*/ 877136 h 9326349"/>
                <a:gd name="connsiteX1583" fmla="*/ 2136574 w 11022602"/>
                <a:gd name="connsiteY1583" fmla="*/ 1424313 h 9326349"/>
                <a:gd name="connsiteX1584" fmla="*/ 1993541 w 11022602"/>
                <a:gd name="connsiteY1584" fmla="*/ 1424313 h 9326349"/>
                <a:gd name="connsiteX1585" fmla="*/ 1993541 w 11022602"/>
                <a:gd name="connsiteY1585" fmla="*/ 1424314 h 9326349"/>
                <a:gd name="connsiteX1586" fmla="*/ 2136617 w 11022602"/>
                <a:gd name="connsiteY1586" fmla="*/ 1424314 h 9326349"/>
                <a:gd name="connsiteX1587" fmla="*/ 2063857 w 11022602"/>
                <a:gd name="connsiteY1587" fmla="*/ 1495138 h 9326349"/>
                <a:gd name="connsiteX1588" fmla="*/ 1996814 w 11022602"/>
                <a:gd name="connsiteY1588" fmla="*/ 1451882 h 9326349"/>
                <a:gd name="connsiteX1589" fmla="*/ 1993541 w 11022602"/>
                <a:gd name="connsiteY1589" fmla="*/ 1436108 h 9326349"/>
                <a:gd name="connsiteX1590" fmla="*/ 1993541 w 11022602"/>
                <a:gd name="connsiteY1590" fmla="*/ 2177314 h 9326349"/>
                <a:gd name="connsiteX1591" fmla="*/ 1904778 w 11022602"/>
                <a:gd name="connsiteY1591" fmla="*/ 2263714 h 9326349"/>
                <a:gd name="connsiteX1592" fmla="*/ 1816015 w 11022602"/>
                <a:gd name="connsiteY1592" fmla="*/ 2177314 h 9326349"/>
                <a:gd name="connsiteX1593" fmla="*/ 1816015 w 11022602"/>
                <a:gd name="connsiteY1593" fmla="*/ 2177299 h 9326349"/>
                <a:gd name="connsiteX1594" fmla="*/ 1638503 w 11022602"/>
                <a:gd name="connsiteY1594" fmla="*/ 2177299 h 9326349"/>
                <a:gd name="connsiteX1595" fmla="*/ 1638503 w 11022602"/>
                <a:gd name="connsiteY1595" fmla="*/ 1436390 h 9326349"/>
                <a:gd name="connsiteX1596" fmla="*/ 1635289 w 11022602"/>
                <a:gd name="connsiteY1596" fmla="*/ 1451882 h 9326349"/>
                <a:gd name="connsiteX1597" fmla="*/ 1568246 w 11022602"/>
                <a:gd name="connsiteY1597" fmla="*/ 1495138 h 9326349"/>
                <a:gd name="connsiteX1598" fmla="*/ 1495486 w 11022602"/>
                <a:gd name="connsiteY1598" fmla="*/ 1424314 h 9326349"/>
                <a:gd name="connsiteX1599" fmla="*/ 1638503 w 11022602"/>
                <a:gd name="connsiteY1599" fmla="*/ 1424314 h 9326349"/>
                <a:gd name="connsiteX1600" fmla="*/ 1638503 w 11022602"/>
                <a:gd name="connsiteY1600" fmla="*/ 1424313 h 9326349"/>
                <a:gd name="connsiteX1601" fmla="*/ 1495486 w 11022602"/>
                <a:gd name="connsiteY1601" fmla="*/ 1424313 h 9326349"/>
                <a:gd name="connsiteX1602" fmla="*/ 1495486 w 11022602"/>
                <a:gd name="connsiteY1602" fmla="*/ 866306 h 9326349"/>
                <a:gd name="connsiteX1603" fmla="*/ 1497691 w 11022602"/>
                <a:gd name="connsiteY1603" fmla="*/ 866306 h 9326349"/>
                <a:gd name="connsiteX1604" fmla="*/ 1506923 w 11022602"/>
                <a:gd name="connsiteY1604" fmla="*/ 821804 h 9326349"/>
                <a:gd name="connsiteX1605" fmla="*/ 1584363 w 11022602"/>
                <a:gd name="connsiteY1605" fmla="*/ 746437 h 9326349"/>
                <a:gd name="connsiteX1606" fmla="*/ 1638503 w 11022602"/>
                <a:gd name="connsiteY1606" fmla="*/ 735800 h 9326349"/>
                <a:gd name="connsiteX1607" fmla="*/ 1638503 w 11022602"/>
                <a:gd name="connsiteY1607" fmla="*/ 735338 h 9326349"/>
                <a:gd name="connsiteX1608" fmla="*/ 1640852 w 11022602"/>
                <a:gd name="connsiteY1608" fmla="*/ 735338 h 9326349"/>
                <a:gd name="connsiteX1609" fmla="*/ 1641007 w 11022602"/>
                <a:gd name="connsiteY1609" fmla="*/ 735307 h 9326349"/>
                <a:gd name="connsiteX1610" fmla="*/ 1641007 w 11022602"/>
                <a:gd name="connsiteY1610" fmla="*/ 735338 h 9326349"/>
                <a:gd name="connsiteX1611" fmla="*/ 1816015 w 11022602"/>
                <a:gd name="connsiteY1611" fmla="*/ 735338 h 9326349"/>
                <a:gd name="connsiteX1612" fmla="*/ 1816030 w 11022602"/>
                <a:gd name="connsiteY1612" fmla="*/ 735338 h 9326349"/>
                <a:gd name="connsiteX1613" fmla="*/ 1991095 w 11022602"/>
                <a:gd name="connsiteY1613" fmla="*/ 735338 h 9326349"/>
                <a:gd name="connsiteX1614" fmla="*/ 3046881 w 11022602"/>
                <a:gd name="connsiteY1614" fmla="*/ 735307 h 9326349"/>
                <a:gd name="connsiteX1615" fmla="*/ 3047036 w 11022602"/>
                <a:gd name="connsiteY1615" fmla="*/ 735338 h 9326349"/>
                <a:gd name="connsiteX1616" fmla="*/ 3049327 w 11022602"/>
                <a:gd name="connsiteY1616" fmla="*/ 735338 h 9326349"/>
                <a:gd name="connsiteX1617" fmla="*/ 3049327 w 11022602"/>
                <a:gd name="connsiteY1617" fmla="*/ 735788 h 9326349"/>
                <a:gd name="connsiteX1618" fmla="*/ 3103525 w 11022602"/>
                <a:gd name="connsiteY1618" fmla="*/ 746437 h 9326349"/>
                <a:gd name="connsiteX1619" fmla="*/ 3180966 w 11022602"/>
                <a:gd name="connsiteY1619" fmla="*/ 821804 h 9326349"/>
                <a:gd name="connsiteX1620" fmla="*/ 3190198 w 11022602"/>
                <a:gd name="connsiteY1620" fmla="*/ 866306 h 9326349"/>
                <a:gd name="connsiteX1621" fmla="*/ 3192360 w 11022602"/>
                <a:gd name="connsiteY1621" fmla="*/ 866306 h 9326349"/>
                <a:gd name="connsiteX1622" fmla="*/ 3192360 w 11022602"/>
                <a:gd name="connsiteY1622" fmla="*/ 876725 h 9326349"/>
                <a:gd name="connsiteX1623" fmla="*/ 3192403 w 11022602"/>
                <a:gd name="connsiteY1623" fmla="*/ 876930 h 9326349"/>
                <a:gd name="connsiteX1624" fmla="*/ 3192360 w 11022602"/>
                <a:gd name="connsiteY1624" fmla="*/ 877136 h 9326349"/>
                <a:gd name="connsiteX1625" fmla="*/ 3192360 w 11022602"/>
                <a:gd name="connsiteY1625" fmla="*/ 1424313 h 9326349"/>
                <a:gd name="connsiteX1626" fmla="*/ 3049327 w 11022602"/>
                <a:gd name="connsiteY1626" fmla="*/ 1424313 h 9326349"/>
                <a:gd name="connsiteX1627" fmla="*/ 3049327 w 11022602"/>
                <a:gd name="connsiteY1627" fmla="*/ 1424314 h 9326349"/>
                <a:gd name="connsiteX1628" fmla="*/ 3192403 w 11022602"/>
                <a:gd name="connsiteY1628" fmla="*/ 1424314 h 9326349"/>
                <a:gd name="connsiteX1629" fmla="*/ 3119642 w 11022602"/>
                <a:gd name="connsiteY1629" fmla="*/ 1495138 h 9326349"/>
                <a:gd name="connsiteX1630" fmla="*/ 3052599 w 11022602"/>
                <a:gd name="connsiteY1630" fmla="*/ 1451882 h 9326349"/>
                <a:gd name="connsiteX1631" fmla="*/ 3049327 w 11022602"/>
                <a:gd name="connsiteY1631" fmla="*/ 1436108 h 9326349"/>
                <a:gd name="connsiteX1632" fmla="*/ 3049327 w 11022602"/>
                <a:gd name="connsiteY1632" fmla="*/ 2177314 h 9326349"/>
                <a:gd name="connsiteX1633" fmla="*/ 2960564 w 11022602"/>
                <a:gd name="connsiteY1633" fmla="*/ 2263714 h 9326349"/>
                <a:gd name="connsiteX1634" fmla="*/ 2871800 w 11022602"/>
                <a:gd name="connsiteY1634" fmla="*/ 2177314 h 9326349"/>
                <a:gd name="connsiteX1635" fmla="*/ 2871800 w 11022602"/>
                <a:gd name="connsiteY1635" fmla="*/ 2177299 h 9326349"/>
                <a:gd name="connsiteX1636" fmla="*/ 2694289 w 11022602"/>
                <a:gd name="connsiteY1636" fmla="*/ 2177299 h 9326349"/>
                <a:gd name="connsiteX1637" fmla="*/ 2694289 w 11022602"/>
                <a:gd name="connsiteY1637" fmla="*/ 1436390 h 9326349"/>
                <a:gd name="connsiteX1638" fmla="*/ 2691075 w 11022602"/>
                <a:gd name="connsiteY1638" fmla="*/ 1451882 h 9326349"/>
                <a:gd name="connsiteX1639" fmla="*/ 2624032 w 11022602"/>
                <a:gd name="connsiteY1639" fmla="*/ 1495138 h 9326349"/>
                <a:gd name="connsiteX1640" fmla="*/ 2551272 w 11022602"/>
                <a:gd name="connsiteY1640" fmla="*/ 1424314 h 9326349"/>
                <a:gd name="connsiteX1641" fmla="*/ 2694289 w 11022602"/>
                <a:gd name="connsiteY1641" fmla="*/ 1424314 h 9326349"/>
                <a:gd name="connsiteX1642" fmla="*/ 2694289 w 11022602"/>
                <a:gd name="connsiteY1642" fmla="*/ 1424313 h 9326349"/>
                <a:gd name="connsiteX1643" fmla="*/ 2551272 w 11022602"/>
                <a:gd name="connsiteY1643" fmla="*/ 1424313 h 9326349"/>
                <a:gd name="connsiteX1644" fmla="*/ 2551272 w 11022602"/>
                <a:gd name="connsiteY1644" fmla="*/ 866306 h 9326349"/>
                <a:gd name="connsiteX1645" fmla="*/ 2553477 w 11022602"/>
                <a:gd name="connsiteY1645" fmla="*/ 866306 h 9326349"/>
                <a:gd name="connsiteX1646" fmla="*/ 2562709 w 11022602"/>
                <a:gd name="connsiteY1646" fmla="*/ 821804 h 9326349"/>
                <a:gd name="connsiteX1647" fmla="*/ 2640149 w 11022602"/>
                <a:gd name="connsiteY1647" fmla="*/ 746437 h 9326349"/>
                <a:gd name="connsiteX1648" fmla="*/ 2694289 w 11022602"/>
                <a:gd name="connsiteY1648" fmla="*/ 735800 h 9326349"/>
                <a:gd name="connsiteX1649" fmla="*/ 2694289 w 11022602"/>
                <a:gd name="connsiteY1649" fmla="*/ 735338 h 9326349"/>
                <a:gd name="connsiteX1650" fmla="*/ 2696638 w 11022602"/>
                <a:gd name="connsiteY1650" fmla="*/ 735338 h 9326349"/>
                <a:gd name="connsiteX1651" fmla="*/ 2696793 w 11022602"/>
                <a:gd name="connsiteY1651" fmla="*/ 735307 h 9326349"/>
                <a:gd name="connsiteX1652" fmla="*/ 2696793 w 11022602"/>
                <a:gd name="connsiteY1652" fmla="*/ 735338 h 9326349"/>
                <a:gd name="connsiteX1653" fmla="*/ 2871800 w 11022602"/>
                <a:gd name="connsiteY1653" fmla="*/ 735338 h 9326349"/>
                <a:gd name="connsiteX1654" fmla="*/ 2871816 w 11022602"/>
                <a:gd name="connsiteY1654" fmla="*/ 735338 h 9326349"/>
                <a:gd name="connsiteX1655" fmla="*/ 3046881 w 11022602"/>
                <a:gd name="connsiteY1655" fmla="*/ 735338 h 9326349"/>
                <a:gd name="connsiteX1656" fmla="*/ 4102667 w 11022602"/>
                <a:gd name="connsiteY1656" fmla="*/ 735307 h 9326349"/>
                <a:gd name="connsiteX1657" fmla="*/ 4102822 w 11022602"/>
                <a:gd name="connsiteY1657" fmla="*/ 735338 h 9326349"/>
                <a:gd name="connsiteX1658" fmla="*/ 4105113 w 11022602"/>
                <a:gd name="connsiteY1658" fmla="*/ 735338 h 9326349"/>
                <a:gd name="connsiteX1659" fmla="*/ 4105113 w 11022602"/>
                <a:gd name="connsiteY1659" fmla="*/ 735788 h 9326349"/>
                <a:gd name="connsiteX1660" fmla="*/ 4159311 w 11022602"/>
                <a:gd name="connsiteY1660" fmla="*/ 746437 h 9326349"/>
                <a:gd name="connsiteX1661" fmla="*/ 4236752 w 11022602"/>
                <a:gd name="connsiteY1661" fmla="*/ 821804 h 9326349"/>
                <a:gd name="connsiteX1662" fmla="*/ 4245984 w 11022602"/>
                <a:gd name="connsiteY1662" fmla="*/ 866306 h 9326349"/>
                <a:gd name="connsiteX1663" fmla="*/ 4248146 w 11022602"/>
                <a:gd name="connsiteY1663" fmla="*/ 866306 h 9326349"/>
                <a:gd name="connsiteX1664" fmla="*/ 4248146 w 11022602"/>
                <a:gd name="connsiteY1664" fmla="*/ 876725 h 9326349"/>
                <a:gd name="connsiteX1665" fmla="*/ 4248189 w 11022602"/>
                <a:gd name="connsiteY1665" fmla="*/ 876930 h 9326349"/>
                <a:gd name="connsiteX1666" fmla="*/ 4248146 w 11022602"/>
                <a:gd name="connsiteY1666" fmla="*/ 877136 h 9326349"/>
                <a:gd name="connsiteX1667" fmla="*/ 4248146 w 11022602"/>
                <a:gd name="connsiteY1667" fmla="*/ 1424313 h 9326349"/>
                <a:gd name="connsiteX1668" fmla="*/ 4105113 w 11022602"/>
                <a:gd name="connsiteY1668" fmla="*/ 1424313 h 9326349"/>
                <a:gd name="connsiteX1669" fmla="*/ 4105113 w 11022602"/>
                <a:gd name="connsiteY1669" fmla="*/ 1424314 h 9326349"/>
                <a:gd name="connsiteX1670" fmla="*/ 4248189 w 11022602"/>
                <a:gd name="connsiteY1670" fmla="*/ 1424314 h 9326349"/>
                <a:gd name="connsiteX1671" fmla="*/ 4175428 w 11022602"/>
                <a:gd name="connsiteY1671" fmla="*/ 1495138 h 9326349"/>
                <a:gd name="connsiteX1672" fmla="*/ 4108385 w 11022602"/>
                <a:gd name="connsiteY1672" fmla="*/ 1451882 h 9326349"/>
                <a:gd name="connsiteX1673" fmla="*/ 4105113 w 11022602"/>
                <a:gd name="connsiteY1673" fmla="*/ 1436108 h 9326349"/>
                <a:gd name="connsiteX1674" fmla="*/ 4105113 w 11022602"/>
                <a:gd name="connsiteY1674" fmla="*/ 2177314 h 9326349"/>
                <a:gd name="connsiteX1675" fmla="*/ 4016350 w 11022602"/>
                <a:gd name="connsiteY1675" fmla="*/ 2263714 h 9326349"/>
                <a:gd name="connsiteX1676" fmla="*/ 3927586 w 11022602"/>
                <a:gd name="connsiteY1676" fmla="*/ 2177314 h 9326349"/>
                <a:gd name="connsiteX1677" fmla="*/ 3927586 w 11022602"/>
                <a:gd name="connsiteY1677" fmla="*/ 2177299 h 9326349"/>
                <a:gd name="connsiteX1678" fmla="*/ 3750075 w 11022602"/>
                <a:gd name="connsiteY1678" fmla="*/ 2177299 h 9326349"/>
                <a:gd name="connsiteX1679" fmla="*/ 3750075 w 11022602"/>
                <a:gd name="connsiteY1679" fmla="*/ 1436390 h 9326349"/>
                <a:gd name="connsiteX1680" fmla="*/ 3746861 w 11022602"/>
                <a:gd name="connsiteY1680" fmla="*/ 1451882 h 9326349"/>
                <a:gd name="connsiteX1681" fmla="*/ 3679818 w 11022602"/>
                <a:gd name="connsiteY1681" fmla="*/ 1495138 h 9326349"/>
                <a:gd name="connsiteX1682" fmla="*/ 3607058 w 11022602"/>
                <a:gd name="connsiteY1682" fmla="*/ 1424314 h 9326349"/>
                <a:gd name="connsiteX1683" fmla="*/ 3750075 w 11022602"/>
                <a:gd name="connsiteY1683" fmla="*/ 1424314 h 9326349"/>
                <a:gd name="connsiteX1684" fmla="*/ 3750075 w 11022602"/>
                <a:gd name="connsiteY1684" fmla="*/ 1424313 h 9326349"/>
                <a:gd name="connsiteX1685" fmla="*/ 3607058 w 11022602"/>
                <a:gd name="connsiteY1685" fmla="*/ 1424313 h 9326349"/>
                <a:gd name="connsiteX1686" fmla="*/ 3607058 w 11022602"/>
                <a:gd name="connsiteY1686" fmla="*/ 866306 h 9326349"/>
                <a:gd name="connsiteX1687" fmla="*/ 3609262 w 11022602"/>
                <a:gd name="connsiteY1687" fmla="*/ 866306 h 9326349"/>
                <a:gd name="connsiteX1688" fmla="*/ 3618494 w 11022602"/>
                <a:gd name="connsiteY1688" fmla="*/ 821804 h 9326349"/>
                <a:gd name="connsiteX1689" fmla="*/ 3695935 w 11022602"/>
                <a:gd name="connsiteY1689" fmla="*/ 746437 h 9326349"/>
                <a:gd name="connsiteX1690" fmla="*/ 3750075 w 11022602"/>
                <a:gd name="connsiteY1690" fmla="*/ 735800 h 9326349"/>
                <a:gd name="connsiteX1691" fmla="*/ 3750075 w 11022602"/>
                <a:gd name="connsiteY1691" fmla="*/ 735338 h 9326349"/>
                <a:gd name="connsiteX1692" fmla="*/ 3752423 w 11022602"/>
                <a:gd name="connsiteY1692" fmla="*/ 735338 h 9326349"/>
                <a:gd name="connsiteX1693" fmla="*/ 3752578 w 11022602"/>
                <a:gd name="connsiteY1693" fmla="*/ 735307 h 9326349"/>
                <a:gd name="connsiteX1694" fmla="*/ 3752578 w 11022602"/>
                <a:gd name="connsiteY1694" fmla="*/ 735338 h 9326349"/>
                <a:gd name="connsiteX1695" fmla="*/ 3927586 w 11022602"/>
                <a:gd name="connsiteY1695" fmla="*/ 735338 h 9326349"/>
                <a:gd name="connsiteX1696" fmla="*/ 3927602 w 11022602"/>
                <a:gd name="connsiteY1696" fmla="*/ 735338 h 9326349"/>
                <a:gd name="connsiteX1697" fmla="*/ 4102667 w 11022602"/>
                <a:gd name="connsiteY1697" fmla="*/ 735338 h 9326349"/>
                <a:gd name="connsiteX1698" fmla="*/ 5158453 w 11022602"/>
                <a:gd name="connsiteY1698" fmla="*/ 735307 h 9326349"/>
                <a:gd name="connsiteX1699" fmla="*/ 5158608 w 11022602"/>
                <a:gd name="connsiteY1699" fmla="*/ 735338 h 9326349"/>
                <a:gd name="connsiteX1700" fmla="*/ 5160899 w 11022602"/>
                <a:gd name="connsiteY1700" fmla="*/ 735338 h 9326349"/>
                <a:gd name="connsiteX1701" fmla="*/ 5160899 w 11022602"/>
                <a:gd name="connsiteY1701" fmla="*/ 735788 h 9326349"/>
                <a:gd name="connsiteX1702" fmla="*/ 5215097 w 11022602"/>
                <a:gd name="connsiteY1702" fmla="*/ 746437 h 9326349"/>
                <a:gd name="connsiteX1703" fmla="*/ 5292538 w 11022602"/>
                <a:gd name="connsiteY1703" fmla="*/ 821804 h 9326349"/>
                <a:gd name="connsiteX1704" fmla="*/ 5301770 w 11022602"/>
                <a:gd name="connsiteY1704" fmla="*/ 866306 h 9326349"/>
                <a:gd name="connsiteX1705" fmla="*/ 5303932 w 11022602"/>
                <a:gd name="connsiteY1705" fmla="*/ 866306 h 9326349"/>
                <a:gd name="connsiteX1706" fmla="*/ 5303932 w 11022602"/>
                <a:gd name="connsiteY1706" fmla="*/ 876725 h 9326349"/>
                <a:gd name="connsiteX1707" fmla="*/ 5303975 w 11022602"/>
                <a:gd name="connsiteY1707" fmla="*/ 876930 h 9326349"/>
                <a:gd name="connsiteX1708" fmla="*/ 5303932 w 11022602"/>
                <a:gd name="connsiteY1708" fmla="*/ 877136 h 9326349"/>
                <a:gd name="connsiteX1709" fmla="*/ 5303932 w 11022602"/>
                <a:gd name="connsiteY1709" fmla="*/ 1424313 h 9326349"/>
                <a:gd name="connsiteX1710" fmla="*/ 5160899 w 11022602"/>
                <a:gd name="connsiteY1710" fmla="*/ 1424313 h 9326349"/>
                <a:gd name="connsiteX1711" fmla="*/ 5160899 w 11022602"/>
                <a:gd name="connsiteY1711" fmla="*/ 1424314 h 9326349"/>
                <a:gd name="connsiteX1712" fmla="*/ 5303975 w 11022602"/>
                <a:gd name="connsiteY1712" fmla="*/ 1424314 h 9326349"/>
                <a:gd name="connsiteX1713" fmla="*/ 5231214 w 11022602"/>
                <a:gd name="connsiteY1713" fmla="*/ 1495138 h 9326349"/>
                <a:gd name="connsiteX1714" fmla="*/ 5164171 w 11022602"/>
                <a:gd name="connsiteY1714" fmla="*/ 1451882 h 9326349"/>
                <a:gd name="connsiteX1715" fmla="*/ 5160899 w 11022602"/>
                <a:gd name="connsiteY1715" fmla="*/ 1436108 h 9326349"/>
                <a:gd name="connsiteX1716" fmla="*/ 5160899 w 11022602"/>
                <a:gd name="connsiteY1716" fmla="*/ 2177314 h 9326349"/>
                <a:gd name="connsiteX1717" fmla="*/ 5072136 w 11022602"/>
                <a:gd name="connsiteY1717" fmla="*/ 2263714 h 9326349"/>
                <a:gd name="connsiteX1718" fmla="*/ 4983372 w 11022602"/>
                <a:gd name="connsiteY1718" fmla="*/ 2177314 h 9326349"/>
                <a:gd name="connsiteX1719" fmla="*/ 4983372 w 11022602"/>
                <a:gd name="connsiteY1719" fmla="*/ 2177299 h 9326349"/>
                <a:gd name="connsiteX1720" fmla="*/ 4805861 w 11022602"/>
                <a:gd name="connsiteY1720" fmla="*/ 2177299 h 9326349"/>
                <a:gd name="connsiteX1721" fmla="*/ 4805861 w 11022602"/>
                <a:gd name="connsiteY1721" fmla="*/ 1436390 h 9326349"/>
                <a:gd name="connsiteX1722" fmla="*/ 4802647 w 11022602"/>
                <a:gd name="connsiteY1722" fmla="*/ 1451882 h 9326349"/>
                <a:gd name="connsiteX1723" fmla="*/ 4735604 w 11022602"/>
                <a:gd name="connsiteY1723" fmla="*/ 1495138 h 9326349"/>
                <a:gd name="connsiteX1724" fmla="*/ 4662844 w 11022602"/>
                <a:gd name="connsiteY1724" fmla="*/ 1424314 h 9326349"/>
                <a:gd name="connsiteX1725" fmla="*/ 4805861 w 11022602"/>
                <a:gd name="connsiteY1725" fmla="*/ 1424314 h 9326349"/>
                <a:gd name="connsiteX1726" fmla="*/ 4805861 w 11022602"/>
                <a:gd name="connsiteY1726" fmla="*/ 1424313 h 9326349"/>
                <a:gd name="connsiteX1727" fmla="*/ 4662844 w 11022602"/>
                <a:gd name="connsiteY1727" fmla="*/ 1424313 h 9326349"/>
                <a:gd name="connsiteX1728" fmla="*/ 4662844 w 11022602"/>
                <a:gd name="connsiteY1728" fmla="*/ 866306 h 9326349"/>
                <a:gd name="connsiteX1729" fmla="*/ 4665048 w 11022602"/>
                <a:gd name="connsiteY1729" fmla="*/ 866306 h 9326349"/>
                <a:gd name="connsiteX1730" fmla="*/ 4674280 w 11022602"/>
                <a:gd name="connsiteY1730" fmla="*/ 821804 h 9326349"/>
                <a:gd name="connsiteX1731" fmla="*/ 4751721 w 11022602"/>
                <a:gd name="connsiteY1731" fmla="*/ 746437 h 9326349"/>
                <a:gd name="connsiteX1732" fmla="*/ 4805861 w 11022602"/>
                <a:gd name="connsiteY1732" fmla="*/ 735800 h 9326349"/>
                <a:gd name="connsiteX1733" fmla="*/ 4805861 w 11022602"/>
                <a:gd name="connsiteY1733" fmla="*/ 735338 h 9326349"/>
                <a:gd name="connsiteX1734" fmla="*/ 4808209 w 11022602"/>
                <a:gd name="connsiteY1734" fmla="*/ 735338 h 9326349"/>
                <a:gd name="connsiteX1735" fmla="*/ 4808364 w 11022602"/>
                <a:gd name="connsiteY1735" fmla="*/ 735307 h 9326349"/>
                <a:gd name="connsiteX1736" fmla="*/ 4808364 w 11022602"/>
                <a:gd name="connsiteY1736" fmla="*/ 735338 h 9326349"/>
                <a:gd name="connsiteX1737" fmla="*/ 4983372 w 11022602"/>
                <a:gd name="connsiteY1737" fmla="*/ 735338 h 9326349"/>
                <a:gd name="connsiteX1738" fmla="*/ 4983388 w 11022602"/>
                <a:gd name="connsiteY1738" fmla="*/ 735338 h 9326349"/>
                <a:gd name="connsiteX1739" fmla="*/ 5158453 w 11022602"/>
                <a:gd name="connsiteY1739" fmla="*/ 735338 h 9326349"/>
                <a:gd name="connsiteX1740" fmla="*/ 6214239 w 11022602"/>
                <a:gd name="connsiteY1740" fmla="*/ 735307 h 9326349"/>
                <a:gd name="connsiteX1741" fmla="*/ 6214394 w 11022602"/>
                <a:gd name="connsiteY1741" fmla="*/ 735338 h 9326349"/>
                <a:gd name="connsiteX1742" fmla="*/ 6216685 w 11022602"/>
                <a:gd name="connsiteY1742" fmla="*/ 735338 h 9326349"/>
                <a:gd name="connsiteX1743" fmla="*/ 6216685 w 11022602"/>
                <a:gd name="connsiteY1743" fmla="*/ 735788 h 9326349"/>
                <a:gd name="connsiteX1744" fmla="*/ 6270883 w 11022602"/>
                <a:gd name="connsiteY1744" fmla="*/ 746437 h 9326349"/>
                <a:gd name="connsiteX1745" fmla="*/ 6348324 w 11022602"/>
                <a:gd name="connsiteY1745" fmla="*/ 821804 h 9326349"/>
                <a:gd name="connsiteX1746" fmla="*/ 6357556 w 11022602"/>
                <a:gd name="connsiteY1746" fmla="*/ 866306 h 9326349"/>
                <a:gd name="connsiteX1747" fmla="*/ 6359718 w 11022602"/>
                <a:gd name="connsiteY1747" fmla="*/ 866306 h 9326349"/>
                <a:gd name="connsiteX1748" fmla="*/ 6359718 w 11022602"/>
                <a:gd name="connsiteY1748" fmla="*/ 876725 h 9326349"/>
                <a:gd name="connsiteX1749" fmla="*/ 6359761 w 11022602"/>
                <a:gd name="connsiteY1749" fmla="*/ 876930 h 9326349"/>
                <a:gd name="connsiteX1750" fmla="*/ 6359718 w 11022602"/>
                <a:gd name="connsiteY1750" fmla="*/ 877136 h 9326349"/>
                <a:gd name="connsiteX1751" fmla="*/ 6359718 w 11022602"/>
                <a:gd name="connsiteY1751" fmla="*/ 1424313 h 9326349"/>
                <a:gd name="connsiteX1752" fmla="*/ 6216685 w 11022602"/>
                <a:gd name="connsiteY1752" fmla="*/ 1424313 h 9326349"/>
                <a:gd name="connsiteX1753" fmla="*/ 6216685 w 11022602"/>
                <a:gd name="connsiteY1753" fmla="*/ 1424314 h 9326349"/>
                <a:gd name="connsiteX1754" fmla="*/ 6359761 w 11022602"/>
                <a:gd name="connsiteY1754" fmla="*/ 1424314 h 9326349"/>
                <a:gd name="connsiteX1755" fmla="*/ 6287000 w 11022602"/>
                <a:gd name="connsiteY1755" fmla="*/ 1495138 h 9326349"/>
                <a:gd name="connsiteX1756" fmla="*/ 6219957 w 11022602"/>
                <a:gd name="connsiteY1756" fmla="*/ 1451882 h 9326349"/>
                <a:gd name="connsiteX1757" fmla="*/ 6216685 w 11022602"/>
                <a:gd name="connsiteY1757" fmla="*/ 1436108 h 9326349"/>
                <a:gd name="connsiteX1758" fmla="*/ 6216685 w 11022602"/>
                <a:gd name="connsiteY1758" fmla="*/ 2177314 h 9326349"/>
                <a:gd name="connsiteX1759" fmla="*/ 6127922 w 11022602"/>
                <a:gd name="connsiteY1759" fmla="*/ 2263714 h 9326349"/>
                <a:gd name="connsiteX1760" fmla="*/ 6039158 w 11022602"/>
                <a:gd name="connsiteY1760" fmla="*/ 2177314 h 9326349"/>
                <a:gd name="connsiteX1761" fmla="*/ 6039158 w 11022602"/>
                <a:gd name="connsiteY1761" fmla="*/ 2177299 h 9326349"/>
                <a:gd name="connsiteX1762" fmla="*/ 5861647 w 11022602"/>
                <a:gd name="connsiteY1762" fmla="*/ 2177299 h 9326349"/>
                <a:gd name="connsiteX1763" fmla="*/ 5861647 w 11022602"/>
                <a:gd name="connsiteY1763" fmla="*/ 1436390 h 9326349"/>
                <a:gd name="connsiteX1764" fmla="*/ 5858433 w 11022602"/>
                <a:gd name="connsiteY1764" fmla="*/ 1451882 h 9326349"/>
                <a:gd name="connsiteX1765" fmla="*/ 5791390 w 11022602"/>
                <a:gd name="connsiteY1765" fmla="*/ 1495138 h 9326349"/>
                <a:gd name="connsiteX1766" fmla="*/ 5718630 w 11022602"/>
                <a:gd name="connsiteY1766" fmla="*/ 1424314 h 9326349"/>
                <a:gd name="connsiteX1767" fmla="*/ 5861647 w 11022602"/>
                <a:gd name="connsiteY1767" fmla="*/ 1424314 h 9326349"/>
                <a:gd name="connsiteX1768" fmla="*/ 5861647 w 11022602"/>
                <a:gd name="connsiteY1768" fmla="*/ 1424313 h 9326349"/>
                <a:gd name="connsiteX1769" fmla="*/ 5718630 w 11022602"/>
                <a:gd name="connsiteY1769" fmla="*/ 1424313 h 9326349"/>
                <a:gd name="connsiteX1770" fmla="*/ 5718630 w 11022602"/>
                <a:gd name="connsiteY1770" fmla="*/ 866306 h 9326349"/>
                <a:gd name="connsiteX1771" fmla="*/ 5720834 w 11022602"/>
                <a:gd name="connsiteY1771" fmla="*/ 866306 h 9326349"/>
                <a:gd name="connsiteX1772" fmla="*/ 5730066 w 11022602"/>
                <a:gd name="connsiteY1772" fmla="*/ 821804 h 9326349"/>
                <a:gd name="connsiteX1773" fmla="*/ 5807507 w 11022602"/>
                <a:gd name="connsiteY1773" fmla="*/ 746437 h 9326349"/>
                <a:gd name="connsiteX1774" fmla="*/ 5861647 w 11022602"/>
                <a:gd name="connsiteY1774" fmla="*/ 735800 h 9326349"/>
                <a:gd name="connsiteX1775" fmla="*/ 5861647 w 11022602"/>
                <a:gd name="connsiteY1775" fmla="*/ 735338 h 9326349"/>
                <a:gd name="connsiteX1776" fmla="*/ 5863995 w 11022602"/>
                <a:gd name="connsiteY1776" fmla="*/ 735338 h 9326349"/>
                <a:gd name="connsiteX1777" fmla="*/ 5864150 w 11022602"/>
                <a:gd name="connsiteY1777" fmla="*/ 735307 h 9326349"/>
                <a:gd name="connsiteX1778" fmla="*/ 5864150 w 11022602"/>
                <a:gd name="connsiteY1778" fmla="*/ 735338 h 9326349"/>
                <a:gd name="connsiteX1779" fmla="*/ 6039158 w 11022602"/>
                <a:gd name="connsiteY1779" fmla="*/ 735338 h 9326349"/>
                <a:gd name="connsiteX1780" fmla="*/ 6039174 w 11022602"/>
                <a:gd name="connsiteY1780" fmla="*/ 735338 h 9326349"/>
                <a:gd name="connsiteX1781" fmla="*/ 6214239 w 11022602"/>
                <a:gd name="connsiteY1781" fmla="*/ 735338 h 9326349"/>
                <a:gd name="connsiteX1782" fmla="*/ 7270024 w 11022602"/>
                <a:gd name="connsiteY1782" fmla="*/ 735307 h 9326349"/>
                <a:gd name="connsiteX1783" fmla="*/ 7270180 w 11022602"/>
                <a:gd name="connsiteY1783" fmla="*/ 735338 h 9326349"/>
                <a:gd name="connsiteX1784" fmla="*/ 7272471 w 11022602"/>
                <a:gd name="connsiteY1784" fmla="*/ 735338 h 9326349"/>
                <a:gd name="connsiteX1785" fmla="*/ 7272471 w 11022602"/>
                <a:gd name="connsiteY1785" fmla="*/ 735788 h 9326349"/>
                <a:gd name="connsiteX1786" fmla="*/ 7326669 w 11022602"/>
                <a:gd name="connsiteY1786" fmla="*/ 746437 h 9326349"/>
                <a:gd name="connsiteX1787" fmla="*/ 7404110 w 11022602"/>
                <a:gd name="connsiteY1787" fmla="*/ 821804 h 9326349"/>
                <a:gd name="connsiteX1788" fmla="*/ 7413342 w 11022602"/>
                <a:gd name="connsiteY1788" fmla="*/ 866306 h 9326349"/>
                <a:gd name="connsiteX1789" fmla="*/ 7415504 w 11022602"/>
                <a:gd name="connsiteY1789" fmla="*/ 866306 h 9326349"/>
                <a:gd name="connsiteX1790" fmla="*/ 7415504 w 11022602"/>
                <a:gd name="connsiteY1790" fmla="*/ 876725 h 9326349"/>
                <a:gd name="connsiteX1791" fmla="*/ 7415546 w 11022602"/>
                <a:gd name="connsiteY1791" fmla="*/ 876930 h 9326349"/>
                <a:gd name="connsiteX1792" fmla="*/ 7415504 w 11022602"/>
                <a:gd name="connsiteY1792" fmla="*/ 877136 h 9326349"/>
                <a:gd name="connsiteX1793" fmla="*/ 7415504 w 11022602"/>
                <a:gd name="connsiteY1793" fmla="*/ 1424313 h 9326349"/>
                <a:gd name="connsiteX1794" fmla="*/ 7272471 w 11022602"/>
                <a:gd name="connsiteY1794" fmla="*/ 1424313 h 9326349"/>
                <a:gd name="connsiteX1795" fmla="*/ 7272471 w 11022602"/>
                <a:gd name="connsiteY1795" fmla="*/ 1424314 h 9326349"/>
                <a:gd name="connsiteX1796" fmla="*/ 7415546 w 11022602"/>
                <a:gd name="connsiteY1796" fmla="*/ 1424314 h 9326349"/>
                <a:gd name="connsiteX1797" fmla="*/ 7342786 w 11022602"/>
                <a:gd name="connsiteY1797" fmla="*/ 1495138 h 9326349"/>
                <a:gd name="connsiteX1798" fmla="*/ 7275743 w 11022602"/>
                <a:gd name="connsiteY1798" fmla="*/ 1451882 h 9326349"/>
                <a:gd name="connsiteX1799" fmla="*/ 7272471 w 11022602"/>
                <a:gd name="connsiteY1799" fmla="*/ 1436108 h 9326349"/>
                <a:gd name="connsiteX1800" fmla="*/ 7272471 w 11022602"/>
                <a:gd name="connsiteY1800" fmla="*/ 2177314 h 9326349"/>
                <a:gd name="connsiteX1801" fmla="*/ 7183707 w 11022602"/>
                <a:gd name="connsiteY1801" fmla="*/ 2263714 h 9326349"/>
                <a:gd name="connsiteX1802" fmla="*/ 7094944 w 11022602"/>
                <a:gd name="connsiteY1802" fmla="*/ 2177314 h 9326349"/>
                <a:gd name="connsiteX1803" fmla="*/ 7094944 w 11022602"/>
                <a:gd name="connsiteY1803" fmla="*/ 2177299 h 9326349"/>
                <a:gd name="connsiteX1804" fmla="*/ 6917432 w 11022602"/>
                <a:gd name="connsiteY1804" fmla="*/ 2177299 h 9326349"/>
                <a:gd name="connsiteX1805" fmla="*/ 6917432 w 11022602"/>
                <a:gd name="connsiteY1805" fmla="*/ 1436390 h 9326349"/>
                <a:gd name="connsiteX1806" fmla="*/ 6914219 w 11022602"/>
                <a:gd name="connsiteY1806" fmla="*/ 1451882 h 9326349"/>
                <a:gd name="connsiteX1807" fmla="*/ 6847176 w 11022602"/>
                <a:gd name="connsiteY1807" fmla="*/ 1495138 h 9326349"/>
                <a:gd name="connsiteX1808" fmla="*/ 6774416 w 11022602"/>
                <a:gd name="connsiteY1808" fmla="*/ 1424314 h 9326349"/>
                <a:gd name="connsiteX1809" fmla="*/ 6917432 w 11022602"/>
                <a:gd name="connsiteY1809" fmla="*/ 1424314 h 9326349"/>
                <a:gd name="connsiteX1810" fmla="*/ 6917432 w 11022602"/>
                <a:gd name="connsiteY1810" fmla="*/ 1424313 h 9326349"/>
                <a:gd name="connsiteX1811" fmla="*/ 6774416 w 11022602"/>
                <a:gd name="connsiteY1811" fmla="*/ 1424313 h 9326349"/>
                <a:gd name="connsiteX1812" fmla="*/ 6774416 w 11022602"/>
                <a:gd name="connsiteY1812" fmla="*/ 866306 h 9326349"/>
                <a:gd name="connsiteX1813" fmla="*/ 6776620 w 11022602"/>
                <a:gd name="connsiteY1813" fmla="*/ 866306 h 9326349"/>
                <a:gd name="connsiteX1814" fmla="*/ 6785852 w 11022602"/>
                <a:gd name="connsiteY1814" fmla="*/ 821804 h 9326349"/>
                <a:gd name="connsiteX1815" fmla="*/ 6863293 w 11022602"/>
                <a:gd name="connsiteY1815" fmla="*/ 746437 h 9326349"/>
                <a:gd name="connsiteX1816" fmla="*/ 6917432 w 11022602"/>
                <a:gd name="connsiteY1816" fmla="*/ 735800 h 9326349"/>
                <a:gd name="connsiteX1817" fmla="*/ 6917432 w 11022602"/>
                <a:gd name="connsiteY1817" fmla="*/ 735338 h 9326349"/>
                <a:gd name="connsiteX1818" fmla="*/ 6919781 w 11022602"/>
                <a:gd name="connsiteY1818" fmla="*/ 735338 h 9326349"/>
                <a:gd name="connsiteX1819" fmla="*/ 6919936 w 11022602"/>
                <a:gd name="connsiteY1819" fmla="*/ 735307 h 9326349"/>
                <a:gd name="connsiteX1820" fmla="*/ 6919936 w 11022602"/>
                <a:gd name="connsiteY1820" fmla="*/ 735338 h 9326349"/>
                <a:gd name="connsiteX1821" fmla="*/ 7094944 w 11022602"/>
                <a:gd name="connsiteY1821" fmla="*/ 735338 h 9326349"/>
                <a:gd name="connsiteX1822" fmla="*/ 7094959 w 11022602"/>
                <a:gd name="connsiteY1822" fmla="*/ 735338 h 9326349"/>
                <a:gd name="connsiteX1823" fmla="*/ 7270024 w 11022602"/>
                <a:gd name="connsiteY1823" fmla="*/ 735338 h 9326349"/>
                <a:gd name="connsiteX1824" fmla="*/ 8325811 w 11022602"/>
                <a:gd name="connsiteY1824" fmla="*/ 735307 h 9326349"/>
                <a:gd name="connsiteX1825" fmla="*/ 8325966 w 11022602"/>
                <a:gd name="connsiteY1825" fmla="*/ 735338 h 9326349"/>
                <a:gd name="connsiteX1826" fmla="*/ 8328256 w 11022602"/>
                <a:gd name="connsiteY1826" fmla="*/ 735338 h 9326349"/>
                <a:gd name="connsiteX1827" fmla="*/ 8328256 w 11022602"/>
                <a:gd name="connsiteY1827" fmla="*/ 735788 h 9326349"/>
                <a:gd name="connsiteX1828" fmla="*/ 8382455 w 11022602"/>
                <a:gd name="connsiteY1828" fmla="*/ 746437 h 9326349"/>
                <a:gd name="connsiteX1829" fmla="*/ 8459896 w 11022602"/>
                <a:gd name="connsiteY1829" fmla="*/ 821804 h 9326349"/>
                <a:gd name="connsiteX1830" fmla="*/ 8469128 w 11022602"/>
                <a:gd name="connsiteY1830" fmla="*/ 866306 h 9326349"/>
                <a:gd name="connsiteX1831" fmla="*/ 8471290 w 11022602"/>
                <a:gd name="connsiteY1831" fmla="*/ 866306 h 9326349"/>
                <a:gd name="connsiteX1832" fmla="*/ 8471290 w 11022602"/>
                <a:gd name="connsiteY1832" fmla="*/ 876725 h 9326349"/>
                <a:gd name="connsiteX1833" fmla="*/ 8471332 w 11022602"/>
                <a:gd name="connsiteY1833" fmla="*/ 876930 h 9326349"/>
                <a:gd name="connsiteX1834" fmla="*/ 8471290 w 11022602"/>
                <a:gd name="connsiteY1834" fmla="*/ 877136 h 9326349"/>
                <a:gd name="connsiteX1835" fmla="*/ 8471290 w 11022602"/>
                <a:gd name="connsiteY1835" fmla="*/ 1424313 h 9326349"/>
                <a:gd name="connsiteX1836" fmla="*/ 8328256 w 11022602"/>
                <a:gd name="connsiteY1836" fmla="*/ 1424313 h 9326349"/>
                <a:gd name="connsiteX1837" fmla="*/ 8328256 w 11022602"/>
                <a:gd name="connsiteY1837" fmla="*/ 1424314 h 9326349"/>
                <a:gd name="connsiteX1838" fmla="*/ 8471332 w 11022602"/>
                <a:gd name="connsiteY1838" fmla="*/ 1424314 h 9326349"/>
                <a:gd name="connsiteX1839" fmla="*/ 8398572 w 11022602"/>
                <a:gd name="connsiteY1839" fmla="*/ 1495138 h 9326349"/>
                <a:gd name="connsiteX1840" fmla="*/ 8331529 w 11022602"/>
                <a:gd name="connsiteY1840" fmla="*/ 1451882 h 9326349"/>
                <a:gd name="connsiteX1841" fmla="*/ 8328256 w 11022602"/>
                <a:gd name="connsiteY1841" fmla="*/ 1436108 h 9326349"/>
                <a:gd name="connsiteX1842" fmla="*/ 8328256 w 11022602"/>
                <a:gd name="connsiteY1842" fmla="*/ 2177314 h 9326349"/>
                <a:gd name="connsiteX1843" fmla="*/ 8239494 w 11022602"/>
                <a:gd name="connsiteY1843" fmla="*/ 2263714 h 9326349"/>
                <a:gd name="connsiteX1844" fmla="*/ 8150730 w 11022602"/>
                <a:gd name="connsiteY1844" fmla="*/ 2177314 h 9326349"/>
                <a:gd name="connsiteX1845" fmla="*/ 8150730 w 11022602"/>
                <a:gd name="connsiteY1845" fmla="*/ 2177299 h 9326349"/>
                <a:gd name="connsiteX1846" fmla="*/ 7973218 w 11022602"/>
                <a:gd name="connsiteY1846" fmla="*/ 2177299 h 9326349"/>
                <a:gd name="connsiteX1847" fmla="*/ 7973218 w 11022602"/>
                <a:gd name="connsiteY1847" fmla="*/ 1436390 h 9326349"/>
                <a:gd name="connsiteX1848" fmla="*/ 7970005 w 11022602"/>
                <a:gd name="connsiteY1848" fmla="*/ 1451882 h 9326349"/>
                <a:gd name="connsiteX1849" fmla="*/ 7902962 w 11022602"/>
                <a:gd name="connsiteY1849" fmla="*/ 1495138 h 9326349"/>
                <a:gd name="connsiteX1850" fmla="*/ 7830201 w 11022602"/>
                <a:gd name="connsiteY1850" fmla="*/ 1424314 h 9326349"/>
                <a:gd name="connsiteX1851" fmla="*/ 7973218 w 11022602"/>
                <a:gd name="connsiteY1851" fmla="*/ 1424314 h 9326349"/>
                <a:gd name="connsiteX1852" fmla="*/ 7973218 w 11022602"/>
                <a:gd name="connsiteY1852" fmla="*/ 1424313 h 9326349"/>
                <a:gd name="connsiteX1853" fmla="*/ 7830201 w 11022602"/>
                <a:gd name="connsiteY1853" fmla="*/ 1424313 h 9326349"/>
                <a:gd name="connsiteX1854" fmla="*/ 7830201 w 11022602"/>
                <a:gd name="connsiteY1854" fmla="*/ 866306 h 9326349"/>
                <a:gd name="connsiteX1855" fmla="*/ 7832406 w 11022602"/>
                <a:gd name="connsiteY1855" fmla="*/ 866306 h 9326349"/>
                <a:gd name="connsiteX1856" fmla="*/ 7841638 w 11022602"/>
                <a:gd name="connsiteY1856" fmla="*/ 821804 h 9326349"/>
                <a:gd name="connsiteX1857" fmla="*/ 7919079 w 11022602"/>
                <a:gd name="connsiteY1857" fmla="*/ 746437 h 9326349"/>
                <a:gd name="connsiteX1858" fmla="*/ 7973218 w 11022602"/>
                <a:gd name="connsiteY1858" fmla="*/ 735800 h 9326349"/>
                <a:gd name="connsiteX1859" fmla="*/ 7973218 w 11022602"/>
                <a:gd name="connsiteY1859" fmla="*/ 735338 h 9326349"/>
                <a:gd name="connsiteX1860" fmla="*/ 7975567 w 11022602"/>
                <a:gd name="connsiteY1860" fmla="*/ 735338 h 9326349"/>
                <a:gd name="connsiteX1861" fmla="*/ 7975722 w 11022602"/>
                <a:gd name="connsiteY1861" fmla="*/ 735307 h 9326349"/>
                <a:gd name="connsiteX1862" fmla="*/ 7975722 w 11022602"/>
                <a:gd name="connsiteY1862" fmla="*/ 735338 h 9326349"/>
                <a:gd name="connsiteX1863" fmla="*/ 8150730 w 11022602"/>
                <a:gd name="connsiteY1863" fmla="*/ 735338 h 9326349"/>
                <a:gd name="connsiteX1864" fmla="*/ 8150746 w 11022602"/>
                <a:gd name="connsiteY1864" fmla="*/ 735338 h 9326349"/>
                <a:gd name="connsiteX1865" fmla="*/ 8325811 w 11022602"/>
                <a:gd name="connsiteY1865" fmla="*/ 735338 h 9326349"/>
                <a:gd name="connsiteX1866" fmla="*/ 9381596 w 11022602"/>
                <a:gd name="connsiteY1866" fmla="*/ 735307 h 9326349"/>
                <a:gd name="connsiteX1867" fmla="*/ 9381751 w 11022602"/>
                <a:gd name="connsiteY1867" fmla="*/ 735338 h 9326349"/>
                <a:gd name="connsiteX1868" fmla="*/ 9384043 w 11022602"/>
                <a:gd name="connsiteY1868" fmla="*/ 735338 h 9326349"/>
                <a:gd name="connsiteX1869" fmla="*/ 9384043 w 11022602"/>
                <a:gd name="connsiteY1869" fmla="*/ 735788 h 9326349"/>
                <a:gd name="connsiteX1870" fmla="*/ 9438241 w 11022602"/>
                <a:gd name="connsiteY1870" fmla="*/ 746437 h 9326349"/>
                <a:gd name="connsiteX1871" fmla="*/ 9515682 w 11022602"/>
                <a:gd name="connsiteY1871" fmla="*/ 821804 h 9326349"/>
                <a:gd name="connsiteX1872" fmla="*/ 9524914 w 11022602"/>
                <a:gd name="connsiteY1872" fmla="*/ 866306 h 9326349"/>
                <a:gd name="connsiteX1873" fmla="*/ 9527075 w 11022602"/>
                <a:gd name="connsiteY1873" fmla="*/ 866306 h 9326349"/>
                <a:gd name="connsiteX1874" fmla="*/ 9527075 w 11022602"/>
                <a:gd name="connsiteY1874" fmla="*/ 876725 h 9326349"/>
                <a:gd name="connsiteX1875" fmla="*/ 9527118 w 11022602"/>
                <a:gd name="connsiteY1875" fmla="*/ 876930 h 9326349"/>
                <a:gd name="connsiteX1876" fmla="*/ 9527075 w 11022602"/>
                <a:gd name="connsiteY1876" fmla="*/ 877136 h 9326349"/>
                <a:gd name="connsiteX1877" fmla="*/ 9527075 w 11022602"/>
                <a:gd name="connsiteY1877" fmla="*/ 1424313 h 9326349"/>
                <a:gd name="connsiteX1878" fmla="*/ 9384043 w 11022602"/>
                <a:gd name="connsiteY1878" fmla="*/ 1424313 h 9326349"/>
                <a:gd name="connsiteX1879" fmla="*/ 9384043 w 11022602"/>
                <a:gd name="connsiteY1879" fmla="*/ 1424314 h 9326349"/>
                <a:gd name="connsiteX1880" fmla="*/ 9527118 w 11022602"/>
                <a:gd name="connsiteY1880" fmla="*/ 1424314 h 9326349"/>
                <a:gd name="connsiteX1881" fmla="*/ 9454358 w 11022602"/>
                <a:gd name="connsiteY1881" fmla="*/ 1495138 h 9326349"/>
                <a:gd name="connsiteX1882" fmla="*/ 9387315 w 11022602"/>
                <a:gd name="connsiteY1882" fmla="*/ 1451882 h 9326349"/>
                <a:gd name="connsiteX1883" fmla="*/ 9384043 w 11022602"/>
                <a:gd name="connsiteY1883" fmla="*/ 1436108 h 9326349"/>
                <a:gd name="connsiteX1884" fmla="*/ 9384043 w 11022602"/>
                <a:gd name="connsiteY1884" fmla="*/ 2177314 h 9326349"/>
                <a:gd name="connsiteX1885" fmla="*/ 9295279 w 11022602"/>
                <a:gd name="connsiteY1885" fmla="*/ 2263714 h 9326349"/>
                <a:gd name="connsiteX1886" fmla="*/ 9206515 w 11022602"/>
                <a:gd name="connsiteY1886" fmla="*/ 2177314 h 9326349"/>
                <a:gd name="connsiteX1887" fmla="*/ 9206515 w 11022602"/>
                <a:gd name="connsiteY1887" fmla="*/ 2177299 h 9326349"/>
                <a:gd name="connsiteX1888" fmla="*/ 9029004 w 11022602"/>
                <a:gd name="connsiteY1888" fmla="*/ 2177299 h 9326349"/>
                <a:gd name="connsiteX1889" fmla="*/ 9029004 w 11022602"/>
                <a:gd name="connsiteY1889" fmla="*/ 1436390 h 9326349"/>
                <a:gd name="connsiteX1890" fmla="*/ 9025791 w 11022602"/>
                <a:gd name="connsiteY1890" fmla="*/ 1451882 h 9326349"/>
                <a:gd name="connsiteX1891" fmla="*/ 8958747 w 11022602"/>
                <a:gd name="connsiteY1891" fmla="*/ 1495138 h 9326349"/>
                <a:gd name="connsiteX1892" fmla="*/ 8885987 w 11022602"/>
                <a:gd name="connsiteY1892" fmla="*/ 1424314 h 9326349"/>
                <a:gd name="connsiteX1893" fmla="*/ 9029004 w 11022602"/>
                <a:gd name="connsiteY1893" fmla="*/ 1424314 h 9326349"/>
                <a:gd name="connsiteX1894" fmla="*/ 9029004 w 11022602"/>
                <a:gd name="connsiteY1894" fmla="*/ 1424313 h 9326349"/>
                <a:gd name="connsiteX1895" fmla="*/ 8885987 w 11022602"/>
                <a:gd name="connsiteY1895" fmla="*/ 1424313 h 9326349"/>
                <a:gd name="connsiteX1896" fmla="*/ 8885987 w 11022602"/>
                <a:gd name="connsiteY1896" fmla="*/ 866306 h 9326349"/>
                <a:gd name="connsiteX1897" fmla="*/ 8888192 w 11022602"/>
                <a:gd name="connsiteY1897" fmla="*/ 866306 h 9326349"/>
                <a:gd name="connsiteX1898" fmla="*/ 8897424 w 11022602"/>
                <a:gd name="connsiteY1898" fmla="*/ 821804 h 9326349"/>
                <a:gd name="connsiteX1899" fmla="*/ 8974865 w 11022602"/>
                <a:gd name="connsiteY1899" fmla="*/ 746437 h 9326349"/>
                <a:gd name="connsiteX1900" fmla="*/ 9029004 w 11022602"/>
                <a:gd name="connsiteY1900" fmla="*/ 735800 h 9326349"/>
                <a:gd name="connsiteX1901" fmla="*/ 9029004 w 11022602"/>
                <a:gd name="connsiteY1901" fmla="*/ 735338 h 9326349"/>
                <a:gd name="connsiteX1902" fmla="*/ 9031353 w 11022602"/>
                <a:gd name="connsiteY1902" fmla="*/ 735338 h 9326349"/>
                <a:gd name="connsiteX1903" fmla="*/ 9031508 w 11022602"/>
                <a:gd name="connsiteY1903" fmla="*/ 735307 h 9326349"/>
                <a:gd name="connsiteX1904" fmla="*/ 9031508 w 11022602"/>
                <a:gd name="connsiteY1904" fmla="*/ 735338 h 9326349"/>
                <a:gd name="connsiteX1905" fmla="*/ 9206515 w 11022602"/>
                <a:gd name="connsiteY1905" fmla="*/ 735338 h 9326349"/>
                <a:gd name="connsiteX1906" fmla="*/ 9206531 w 11022602"/>
                <a:gd name="connsiteY1906" fmla="*/ 735338 h 9326349"/>
                <a:gd name="connsiteX1907" fmla="*/ 9381596 w 11022602"/>
                <a:gd name="connsiteY1907" fmla="*/ 735338 h 9326349"/>
                <a:gd name="connsiteX1908" fmla="*/ 10437382 w 11022602"/>
                <a:gd name="connsiteY1908" fmla="*/ 735307 h 9326349"/>
                <a:gd name="connsiteX1909" fmla="*/ 10437537 w 11022602"/>
                <a:gd name="connsiteY1909" fmla="*/ 735338 h 9326349"/>
                <a:gd name="connsiteX1910" fmla="*/ 10439829 w 11022602"/>
                <a:gd name="connsiteY1910" fmla="*/ 735338 h 9326349"/>
                <a:gd name="connsiteX1911" fmla="*/ 10439829 w 11022602"/>
                <a:gd name="connsiteY1911" fmla="*/ 735788 h 9326349"/>
                <a:gd name="connsiteX1912" fmla="*/ 10494027 w 11022602"/>
                <a:gd name="connsiteY1912" fmla="*/ 746437 h 9326349"/>
                <a:gd name="connsiteX1913" fmla="*/ 10571468 w 11022602"/>
                <a:gd name="connsiteY1913" fmla="*/ 821804 h 9326349"/>
                <a:gd name="connsiteX1914" fmla="*/ 10580700 w 11022602"/>
                <a:gd name="connsiteY1914" fmla="*/ 866306 h 9326349"/>
                <a:gd name="connsiteX1915" fmla="*/ 10582861 w 11022602"/>
                <a:gd name="connsiteY1915" fmla="*/ 866306 h 9326349"/>
                <a:gd name="connsiteX1916" fmla="*/ 10582861 w 11022602"/>
                <a:gd name="connsiteY1916" fmla="*/ 876725 h 9326349"/>
                <a:gd name="connsiteX1917" fmla="*/ 10582904 w 11022602"/>
                <a:gd name="connsiteY1917" fmla="*/ 876930 h 9326349"/>
                <a:gd name="connsiteX1918" fmla="*/ 10582861 w 11022602"/>
                <a:gd name="connsiteY1918" fmla="*/ 877136 h 9326349"/>
                <a:gd name="connsiteX1919" fmla="*/ 10582861 w 11022602"/>
                <a:gd name="connsiteY1919" fmla="*/ 1424313 h 9326349"/>
                <a:gd name="connsiteX1920" fmla="*/ 10439829 w 11022602"/>
                <a:gd name="connsiteY1920" fmla="*/ 1424313 h 9326349"/>
                <a:gd name="connsiteX1921" fmla="*/ 10439829 w 11022602"/>
                <a:gd name="connsiteY1921" fmla="*/ 1424314 h 9326349"/>
                <a:gd name="connsiteX1922" fmla="*/ 10582904 w 11022602"/>
                <a:gd name="connsiteY1922" fmla="*/ 1424314 h 9326349"/>
                <a:gd name="connsiteX1923" fmla="*/ 10510144 w 11022602"/>
                <a:gd name="connsiteY1923" fmla="*/ 1495138 h 9326349"/>
                <a:gd name="connsiteX1924" fmla="*/ 10443101 w 11022602"/>
                <a:gd name="connsiteY1924" fmla="*/ 1451882 h 9326349"/>
                <a:gd name="connsiteX1925" fmla="*/ 10439829 w 11022602"/>
                <a:gd name="connsiteY1925" fmla="*/ 1436108 h 9326349"/>
                <a:gd name="connsiteX1926" fmla="*/ 10439829 w 11022602"/>
                <a:gd name="connsiteY1926" fmla="*/ 2177314 h 9326349"/>
                <a:gd name="connsiteX1927" fmla="*/ 10351065 w 11022602"/>
                <a:gd name="connsiteY1927" fmla="*/ 2263714 h 9326349"/>
                <a:gd name="connsiteX1928" fmla="*/ 10262302 w 11022602"/>
                <a:gd name="connsiteY1928" fmla="*/ 2177314 h 9326349"/>
                <a:gd name="connsiteX1929" fmla="*/ 10262302 w 11022602"/>
                <a:gd name="connsiteY1929" fmla="*/ 2177299 h 9326349"/>
                <a:gd name="connsiteX1930" fmla="*/ 10084790 w 11022602"/>
                <a:gd name="connsiteY1930" fmla="*/ 2177299 h 9326349"/>
                <a:gd name="connsiteX1931" fmla="*/ 10084790 w 11022602"/>
                <a:gd name="connsiteY1931" fmla="*/ 1436390 h 9326349"/>
                <a:gd name="connsiteX1932" fmla="*/ 10081577 w 11022602"/>
                <a:gd name="connsiteY1932" fmla="*/ 1451882 h 9326349"/>
                <a:gd name="connsiteX1933" fmla="*/ 10014534 w 11022602"/>
                <a:gd name="connsiteY1933" fmla="*/ 1495138 h 9326349"/>
                <a:gd name="connsiteX1934" fmla="*/ 9941773 w 11022602"/>
                <a:gd name="connsiteY1934" fmla="*/ 1424314 h 9326349"/>
                <a:gd name="connsiteX1935" fmla="*/ 10084790 w 11022602"/>
                <a:gd name="connsiteY1935" fmla="*/ 1424314 h 9326349"/>
                <a:gd name="connsiteX1936" fmla="*/ 10084790 w 11022602"/>
                <a:gd name="connsiteY1936" fmla="*/ 1424313 h 9326349"/>
                <a:gd name="connsiteX1937" fmla="*/ 9941773 w 11022602"/>
                <a:gd name="connsiteY1937" fmla="*/ 1424313 h 9326349"/>
                <a:gd name="connsiteX1938" fmla="*/ 9941773 w 11022602"/>
                <a:gd name="connsiteY1938" fmla="*/ 866306 h 9326349"/>
                <a:gd name="connsiteX1939" fmla="*/ 9943978 w 11022602"/>
                <a:gd name="connsiteY1939" fmla="*/ 866306 h 9326349"/>
                <a:gd name="connsiteX1940" fmla="*/ 9953210 w 11022602"/>
                <a:gd name="connsiteY1940" fmla="*/ 821804 h 9326349"/>
                <a:gd name="connsiteX1941" fmla="*/ 10030651 w 11022602"/>
                <a:gd name="connsiteY1941" fmla="*/ 746437 h 9326349"/>
                <a:gd name="connsiteX1942" fmla="*/ 10084790 w 11022602"/>
                <a:gd name="connsiteY1942" fmla="*/ 735800 h 9326349"/>
                <a:gd name="connsiteX1943" fmla="*/ 10084790 w 11022602"/>
                <a:gd name="connsiteY1943" fmla="*/ 735338 h 9326349"/>
                <a:gd name="connsiteX1944" fmla="*/ 10087139 w 11022602"/>
                <a:gd name="connsiteY1944" fmla="*/ 735338 h 9326349"/>
                <a:gd name="connsiteX1945" fmla="*/ 10087294 w 11022602"/>
                <a:gd name="connsiteY1945" fmla="*/ 735307 h 9326349"/>
                <a:gd name="connsiteX1946" fmla="*/ 10087294 w 11022602"/>
                <a:gd name="connsiteY1946" fmla="*/ 735338 h 9326349"/>
                <a:gd name="connsiteX1947" fmla="*/ 10262302 w 11022602"/>
                <a:gd name="connsiteY1947" fmla="*/ 735338 h 9326349"/>
                <a:gd name="connsiteX1948" fmla="*/ 10262317 w 11022602"/>
                <a:gd name="connsiteY1948" fmla="*/ 735338 h 9326349"/>
                <a:gd name="connsiteX1949" fmla="*/ 10437382 w 11022602"/>
                <a:gd name="connsiteY1949" fmla="*/ 735338 h 9326349"/>
                <a:gd name="connsiteX1950" fmla="*/ 760243 w 11022602"/>
                <a:gd name="connsiteY1950" fmla="*/ 392439 h 9326349"/>
                <a:gd name="connsiteX1951" fmla="*/ 909472 w 11022602"/>
                <a:gd name="connsiteY1951" fmla="*/ 537695 h 9326349"/>
                <a:gd name="connsiteX1952" fmla="*/ 760243 w 11022602"/>
                <a:gd name="connsiteY1952" fmla="*/ 682951 h 9326349"/>
                <a:gd name="connsiteX1953" fmla="*/ 611013 w 11022602"/>
                <a:gd name="connsiteY1953" fmla="*/ 537695 h 9326349"/>
                <a:gd name="connsiteX1954" fmla="*/ 760243 w 11022602"/>
                <a:gd name="connsiteY1954" fmla="*/ 392439 h 9326349"/>
                <a:gd name="connsiteX1955" fmla="*/ 1816030 w 11022602"/>
                <a:gd name="connsiteY1955" fmla="*/ 392439 h 9326349"/>
                <a:gd name="connsiteX1956" fmla="*/ 1965259 w 11022602"/>
                <a:gd name="connsiteY1956" fmla="*/ 537695 h 9326349"/>
                <a:gd name="connsiteX1957" fmla="*/ 1816030 w 11022602"/>
                <a:gd name="connsiteY1957" fmla="*/ 682951 h 9326349"/>
                <a:gd name="connsiteX1958" fmla="*/ 1666800 w 11022602"/>
                <a:gd name="connsiteY1958" fmla="*/ 537695 h 9326349"/>
                <a:gd name="connsiteX1959" fmla="*/ 1816030 w 11022602"/>
                <a:gd name="connsiteY1959" fmla="*/ 392439 h 9326349"/>
                <a:gd name="connsiteX1960" fmla="*/ 2871816 w 11022602"/>
                <a:gd name="connsiteY1960" fmla="*/ 392439 h 9326349"/>
                <a:gd name="connsiteX1961" fmla="*/ 3021045 w 11022602"/>
                <a:gd name="connsiteY1961" fmla="*/ 537695 h 9326349"/>
                <a:gd name="connsiteX1962" fmla="*/ 2871816 w 11022602"/>
                <a:gd name="connsiteY1962" fmla="*/ 682951 h 9326349"/>
                <a:gd name="connsiteX1963" fmla="*/ 2722586 w 11022602"/>
                <a:gd name="connsiteY1963" fmla="*/ 537695 h 9326349"/>
                <a:gd name="connsiteX1964" fmla="*/ 2871816 w 11022602"/>
                <a:gd name="connsiteY1964" fmla="*/ 392439 h 9326349"/>
                <a:gd name="connsiteX1965" fmla="*/ 3927602 w 11022602"/>
                <a:gd name="connsiteY1965" fmla="*/ 392439 h 9326349"/>
                <a:gd name="connsiteX1966" fmla="*/ 4076831 w 11022602"/>
                <a:gd name="connsiteY1966" fmla="*/ 537695 h 9326349"/>
                <a:gd name="connsiteX1967" fmla="*/ 3927602 w 11022602"/>
                <a:gd name="connsiteY1967" fmla="*/ 682951 h 9326349"/>
                <a:gd name="connsiteX1968" fmla="*/ 3778372 w 11022602"/>
                <a:gd name="connsiteY1968" fmla="*/ 537695 h 9326349"/>
                <a:gd name="connsiteX1969" fmla="*/ 3927602 w 11022602"/>
                <a:gd name="connsiteY1969" fmla="*/ 392439 h 9326349"/>
                <a:gd name="connsiteX1970" fmla="*/ 4983388 w 11022602"/>
                <a:gd name="connsiteY1970" fmla="*/ 392439 h 9326349"/>
                <a:gd name="connsiteX1971" fmla="*/ 5132617 w 11022602"/>
                <a:gd name="connsiteY1971" fmla="*/ 537695 h 9326349"/>
                <a:gd name="connsiteX1972" fmla="*/ 4983388 w 11022602"/>
                <a:gd name="connsiteY1972" fmla="*/ 682951 h 9326349"/>
                <a:gd name="connsiteX1973" fmla="*/ 4834158 w 11022602"/>
                <a:gd name="connsiteY1973" fmla="*/ 537695 h 9326349"/>
                <a:gd name="connsiteX1974" fmla="*/ 4983388 w 11022602"/>
                <a:gd name="connsiteY1974" fmla="*/ 392439 h 9326349"/>
                <a:gd name="connsiteX1975" fmla="*/ 6039174 w 11022602"/>
                <a:gd name="connsiteY1975" fmla="*/ 392439 h 9326349"/>
                <a:gd name="connsiteX1976" fmla="*/ 6188403 w 11022602"/>
                <a:gd name="connsiteY1976" fmla="*/ 537695 h 9326349"/>
                <a:gd name="connsiteX1977" fmla="*/ 6039174 w 11022602"/>
                <a:gd name="connsiteY1977" fmla="*/ 682951 h 9326349"/>
                <a:gd name="connsiteX1978" fmla="*/ 5889944 w 11022602"/>
                <a:gd name="connsiteY1978" fmla="*/ 537695 h 9326349"/>
                <a:gd name="connsiteX1979" fmla="*/ 6039174 w 11022602"/>
                <a:gd name="connsiteY1979" fmla="*/ 392439 h 9326349"/>
                <a:gd name="connsiteX1980" fmla="*/ 7094959 w 11022602"/>
                <a:gd name="connsiteY1980" fmla="*/ 392439 h 9326349"/>
                <a:gd name="connsiteX1981" fmla="*/ 7244189 w 11022602"/>
                <a:gd name="connsiteY1981" fmla="*/ 537695 h 9326349"/>
                <a:gd name="connsiteX1982" fmla="*/ 7094959 w 11022602"/>
                <a:gd name="connsiteY1982" fmla="*/ 682951 h 9326349"/>
                <a:gd name="connsiteX1983" fmla="*/ 6945730 w 11022602"/>
                <a:gd name="connsiteY1983" fmla="*/ 537695 h 9326349"/>
                <a:gd name="connsiteX1984" fmla="*/ 7094959 w 11022602"/>
                <a:gd name="connsiteY1984" fmla="*/ 392439 h 9326349"/>
                <a:gd name="connsiteX1985" fmla="*/ 8150746 w 11022602"/>
                <a:gd name="connsiteY1985" fmla="*/ 392439 h 9326349"/>
                <a:gd name="connsiteX1986" fmla="*/ 8299975 w 11022602"/>
                <a:gd name="connsiteY1986" fmla="*/ 537695 h 9326349"/>
                <a:gd name="connsiteX1987" fmla="*/ 8150746 w 11022602"/>
                <a:gd name="connsiteY1987" fmla="*/ 682951 h 9326349"/>
                <a:gd name="connsiteX1988" fmla="*/ 8001516 w 11022602"/>
                <a:gd name="connsiteY1988" fmla="*/ 537695 h 9326349"/>
                <a:gd name="connsiteX1989" fmla="*/ 8150746 w 11022602"/>
                <a:gd name="connsiteY1989" fmla="*/ 392439 h 9326349"/>
                <a:gd name="connsiteX1990" fmla="*/ 9206531 w 11022602"/>
                <a:gd name="connsiteY1990" fmla="*/ 392439 h 9326349"/>
                <a:gd name="connsiteX1991" fmla="*/ 9355760 w 11022602"/>
                <a:gd name="connsiteY1991" fmla="*/ 537695 h 9326349"/>
                <a:gd name="connsiteX1992" fmla="*/ 9206531 w 11022602"/>
                <a:gd name="connsiteY1992" fmla="*/ 682951 h 9326349"/>
                <a:gd name="connsiteX1993" fmla="*/ 9057302 w 11022602"/>
                <a:gd name="connsiteY1993" fmla="*/ 537695 h 9326349"/>
                <a:gd name="connsiteX1994" fmla="*/ 9206531 w 11022602"/>
                <a:gd name="connsiteY1994" fmla="*/ 392439 h 9326349"/>
                <a:gd name="connsiteX1995" fmla="*/ 10262317 w 11022602"/>
                <a:gd name="connsiteY1995" fmla="*/ 392439 h 9326349"/>
                <a:gd name="connsiteX1996" fmla="*/ 10411547 w 11022602"/>
                <a:gd name="connsiteY1996" fmla="*/ 537695 h 9326349"/>
                <a:gd name="connsiteX1997" fmla="*/ 10262317 w 11022602"/>
                <a:gd name="connsiteY1997" fmla="*/ 682951 h 9326349"/>
                <a:gd name="connsiteX1998" fmla="*/ 10113088 w 11022602"/>
                <a:gd name="connsiteY1998" fmla="*/ 537695 h 9326349"/>
                <a:gd name="connsiteX1999" fmla="*/ 10262317 w 11022602"/>
                <a:gd name="connsiteY1999" fmla="*/ 392439 h 9326349"/>
                <a:gd name="connsiteX2000" fmla="*/ 11022602 w 11022602"/>
                <a:gd name="connsiteY2000" fmla="*/ 0 h 9326349"/>
                <a:gd name="connsiteX2001" fmla="*/ 0 w 11022602"/>
                <a:gd name="connsiteY2001" fmla="*/ 0 h 9326349"/>
                <a:gd name="connsiteX2002" fmla="*/ 0 w 11022602"/>
                <a:gd name="connsiteY2002" fmla="*/ 9326349 h 9326349"/>
                <a:gd name="connsiteX2003" fmla="*/ 11022602 w 11022602"/>
                <a:gd name="connsiteY2003" fmla="*/ 9326349 h 93263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  <a:cxn ang="0">
                  <a:pos x="connsiteX147" y="connsiteY147"/>
                </a:cxn>
                <a:cxn ang="0">
                  <a:pos x="connsiteX148" y="connsiteY148"/>
                </a:cxn>
                <a:cxn ang="0">
                  <a:pos x="connsiteX149" y="connsiteY149"/>
                </a:cxn>
                <a:cxn ang="0">
                  <a:pos x="connsiteX150" y="connsiteY150"/>
                </a:cxn>
                <a:cxn ang="0">
                  <a:pos x="connsiteX151" y="connsiteY151"/>
                </a:cxn>
                <a:cxn ang="0">
                  <a:pos x="connsiteX152" y="connsiteY152"/>
                </a:cxn>
                <a:cxn ang="0">
                  <a:pos x="connsiteX153" y="connsiteY153"/>
                </a:cxn>
                <a:cxn ang="0">
                  <a:pos x="connsiteX154" y="connsiteY154"/>
                </a:cxn>
                <a:cxn ang="0">
                  <a:pos x="connsiteX155" y="connsiteY155"/>
                </a:cxn>
                <a:cxn ang="0">
                  <a:pos x="connsiteX156" y="connsiteY156"/>
                </a:cxn>
                <a:cxn ang="0">
                  <a:pos x="connsiteX157" y="connsiteY157"/>
                </a:cxn>
                <a:cxn ang="0">
                  <a:pos x="connsiteX158" y="connsiteY158"/>
                </a:cxn>
                <a:cxn ang="0">
                  <a:pos x="connsiteX159" y="connsiteY159"/>
                </a:cxn>
                <a:cxn ang="0">
                  <a:pos x="connsiteX160" y="connsiteY160"/>
                </a:cxn>
                <a:cxn ang="0">
                  <a:pos x="connsiteX161" y="connsiteY161"/>
                </a:cxn>
                <a:cxn ang="0">
                  <a:pos x="connsiteX162" y="connsiteY162"/>
                </a:cxn>
                <a:cxn ang="0">
                  <a:pos x="connsiteX163" y="connsiteY163"/>
                </a:cxn>
                <a:cxn ang="0">
                  <a:pos x="connsiteX164" y="connsiteY164"/>
                </a:cxn>
                <a:cxn ang="0">
                  <a:pos x="connsiteX165" y="connsiteY165"/>
                </a:cxn>
                <a:cxn ang="0">
                  <a:pos x="connsiteX166" y="connsiteY166"/>
                </a:cxn>
                <a:cxn ang="0">
                  <a:pos x="connsiteX167" y="connsiteY167"/>
                </a:cxn>
                <a:cxn ang="0">
                  <a:pos x="connsiteX168" y="connsiteY168"/>
                </a:cxn>
                <a:cxn ang="0">
                  <a:pos x="connsiteX169" y="connsiteY169"/>
                </a:cxn>
                <a:cxn ang="0">
                  <a:pos x="connsiteX170" y="connsiteY170"/>
                </a:cxn>
                <a:cxn ang="0">
                  <a:pos x="connsiteX171" y="connsiteY171"/>
                </a:cxn>
                <a:cxn ang="0">
                  <a:pos x="connsiteX172" y="connsiteY172"/>
                </a:cxn>
                <a:cxn ang="0">
                  <a:pos x="connsiteX173" y="connsiteY173"/>
                </a:cxn>
                <a:cxn ang="0">
                  <a:pos x="connsiteX174" y="connsiteY174"/>
                </a:cxn>
                <a:cxn ang="0">
                  <a:pos x="connsiteX175" y="connsiteY175"/>
                </a:cxn>
                <a:cxn ang="0">
                  <a:pos x="connsiteX176" y="connsiteY176"/>
                </a:cxn>
                <a:cxn ang="0">
                  <a:pos x="connsiteX177" y="connsiteY177"/>
                </a:cxn>
                <a:cxn ang="0">
                  <a:pos x="connsiteX178" y="connsiteY178"/>
                </a:cxn>
                <a:cxn ang="0">
                  <a:pos x="connsiteX179" y="connsiteY179"/>
                </a:cxn>
                <a:cxn ang="0">
                  <a:pos x="connsiteX180" y="connsiteY180"/>
                </a:cxn>
                <a:cxn ang="0">
                  <a:pos x="connsiteX181" y="connsiteY181"/>
                </a:cxn>
                <a:cxn ang="0">
                  <a:pos x="connsiteX182" y="connsiteY182"/>
                </a:cxn>
                <a:cxn ang="0">
                  <a:pos x="connsiteX183" y="connsiteY183"/>
                </a:cxn>
                <a:cxn ang="0">
                  <a:pos x="connsiteX184" y="connsiteY184"/>
                </a:cxn>
                <a:cxn ang="0">
                  <a:pos x="connsiteX185" y="connsiteY185"/>
                </a:cxn>
                <a:cxn ang="0">
                  <a:pos x="connsiteX186" y="connsiteY186"/>
                </a:cxn>
                <a:cxn ang="0">
                  <a:pos x="connsiteX187" y="connsiteY187"/>
                </a:cxn>
                <a:cxn ang="0">
                  <a:pos x="connsiteX188" y="connsiteY188"/>
                </a:cxn>
                <a:cxn ang="0">
                  <a:pos x="connsiteX189" y="connsiteY189"/>
                </a:cxn>
                <a:cxn ang="0">
                  <a:pos x="connsiteX190" y="connsiteY190"/>
                </a:cxn>
                <a:cxn ang="0">
                  <a:pos x="connsiteX191" y="connsiteY191"/>
                </a:cxn>
                <a:cxn ang="0">
                  <a:pos x="connsiteX192" y="connsiteY192"/>
                </a:cxn>
                <a:cxn ang="0">
                  <a:pos x="connsiteX193" y="connsiteY193"/>
                </a:cxn>
                <a:cxn ang="0">
                  <a:pos x="connsiteX194" y="connsiteY194"/>
                </a:cxn>
                <a:cxn ang="0">
                  <a:pos x="connsiteX195" y="connsiteY195"/>
                </a:cxn>
                <a:cxn ang="0">
                  <a:pos x="connsiteX196" y="connsiteY196"/>
                </a:cxn>
                <a:cxn ang="0">
                  <a:pos x="connsiteX197" y="connsiteY197"/>
                </a:cxn>
                <a:cxn ang="0">
                  <a:pos x="connsiteX198" y="connsiteY198"/>
                </a:cxn>
                <a:cxn ang="0">
                  <a:pos x="connsiteX199" y="connsiteY199"/>
                </a:cxn>
                <a:cxn ang="0">
                  <a:pos x="connsiteX200" y="connsiteY200"/>
                </a:cxn>
                <a:cxn ang="0">
                  <a:pos x="connsiteX201" y="connsiteY201"/>
                </a:cxn>
                <a:cxn ang="0">
                  <a:pos x="connsiteX202" y="connsiteY202"/>
                </a:cxn>
                <a:cxn ang="0">
                  <a:pos x="connsiteX203" y="connsiteY203"/>
                </a:cxn>
                <a:cxn ang="0">
                  <a:pos x="connsiteX204" y="connsiteY204"/>
                </a:cxn>
                <a:cxn ang="0">
                  <a:pos x="connsiteX205" y="connsiteY205"/>
                </a:cxn>
                <a:cxn ang="0">
                  <a:pos x="connsiteX206" y="connsiteY206"/>
                </a:cxn>
                <a:cxn ang="0">
                  <a:pos x="connsiteX207" y="connsiteY207"/>
                </a:cxn>
                <a:cxn ang="0">
                  <a:pos x="connsiteX208" y="connsiteY208"/>
                </a:cxn>
                <a:cxn ang="0">
                  <a:pos x="connsiteX209" y="connsiteY209"/>
                </a:cxn>
                <a:cxn ang="0">
                  <a:pos x="connsiteX210" y="connsiteY210"/>
                </a:cxn>
                <a:cxn ang="0">
                  <a:pos x="connsiteX211" y="connsiteY211"/>
                </a:cxn>
                <a:cxn ang="0">
                  <a:pos x="connsiteX212" y="connsiteY212"/>
                </a:cxn>
                <a:cxn ang="0">
                  <a:pos x="connsiteX213" y="connsiteY213"/>
                </a:cxn>
                <a:cxn ang="0">
                  <a:pos x="connsiteX214" y="connsiteY214"/>
                </a:cxn>
                <a:cxn ang="0">
                  <a:pos x="connsiteX215" y="connsiteY215"/>
                </a:cxn>
                <a:cxn ang="0">
                  <a:pos x="connsiteX216" y="connsiteY216"/>
                </a:cxn>
                <a:cxn ang="0">
                  <a:pos x="connsiteX217" y="connsiteY217"/>
                </a:cxn>
                <a:cxn ang="0">
                  <a:pos x="connsiteX218" y="connsiteY218"/>
                </a:cxn>
                <a:cxn ang="0">
                  <a:pos x="connsiteX219" y="connsiteY219"/>
                </a:cxn>
                <a:cxn ang="0">
                  <a:pos x="connsiteX220" y="connsiteY220"/>
                </a:cxn>
                <a:cxn ang="0">
                  <a:pos x="connsiteX221" y="connsiteY221"/>
                </a:cxn>
                <a:cxn ang="0">
                  <a:pos x="connsiteX222" y="connsiteY222"/>
                </a:cxn>
                <a:cxn ang="0">
                  <a:pos x="connsiteX223" y="connsiteY223"/>
                </a:cxn>
                <a:cxn ang="0">
                  <a:pos x="connsiteX224" y="connsiteY224"/>
                </a:cxn>
                <a:cxn ang="0">
                  <a:pos x="connsiteX225" y="connsiteY225"/>
                </a:cxn>
                <a:cxn ang="0">
                  <a:pos x="connsiteX226" y="connsiteY226"/>
                </a:cxn>
                <a:cxn ang="0">
                  <a:pos x="connsiteX227" y="connsiteY227"/>
                </a:cxn>
                <a:cxn ang="0">
                  <a:pos x="connsiteX228" y="connsiteY228"/>
                </a:cxn>
                <a:cxn ang="0">
                  <a:pos x="connsiteX229" y="connsiteY229"/>
                </a:cxn>
                <a:cxn ang="0">
                  <a:pos x="connsiteX230" y="connsiteY230"/>
                </a:cxn>
                <a:cxn ang="0">
                  <a:pos x="connsiteX231" y="connsiteY231"/>
                </a:cxn>
                <a:cxn ang="0">
                  <a:pos x="connsiteX232" y="connsiteY232"/>
                </a:cxn>
                <a:cxn ang="0">
                  <a:pos x="connsiteX233" y="connsiteY233"/>
                </a:cxn>
                <a:cxn ang="0">
                  <a:pos x="connsiteX234" y="connsiteY234"/>
                </a:cxn>
                <a:cxn ang="0">
                  <a:pos x="connsiteX235" y="connsiteY235"/>
                </a:cxn>
                <a:cxn ang="0">
                  <a:pos x="connsiteX236" y="connsiteY236"/>
                </a:cxn>
                <a:cxn ang="0">
                  <a:pos x="connsiteX237" y="connsiteY237"/>
                </a:cxn>
                <a:cxn ang="0">
                  <a:pos x="connsiteX238" y="connsiteY238"/>
                </a:cxn>
                <a:cxn ang="0">
                  <a:pos x="connsiteX239" y="connsiteY239"/>
                </a:cxn>
                <a:cxn ang="0">
                  <a:pos x="connsiteX240" y="connsiteY240"/>
                </a:cxn>
                <a:cxn ang="0">
                  <a:pos x="connsiteX241" y="connsiteY241"/>
                </a:cxn>
                <a:cxn ang="0">
                  <a:pos x="connsiteX242" y="connsiteY242"/>
                </a:cxn>
                <a:cxn ang="0">
                  <a:pos x="connsiteX243" y="connsiteY243"/>
                </a:cxn>
                <a:cxn ang="0">
                  <a:pos x="connsiteX244" y="connsiteY244"/>
                </a:cxn>
                <a:cxn ang="0">
                  <a:pos x="connsiteX245" y="connsiteY245"/>
                </a:cxn>
                <a:cxn ang="0">
                  <a:pos x="connsiteX246" y="connsiteY246"/>
                </a:cxn>
                <a:cxn ang="0">
                  <a:pos x="connsiteX247" y="connsiteY247"/>
                </a:cxn>
                <a:cxn ang="0">
                  <a:pos x="connsiteX248" y="connsiteY248"/>
                </a:cxn>
                <a:cxn ang="0">
                  <a:pos x="connsiteX249" y="connsiteY249"/>
                </a:cxn>
                <a:cxn ang="0">
                  <a:pos x="connsiteX250" y="connsiteY250"/>
                </a:cxn>
                <a:cxn ang="0">
                  <a:pos x="connsiteX251" y="connsiteY251"/>
                </a:cxn>
                <a:cxn ang="0">
                  <a:pos x="connsiteX252" y="connsiteY252"/>
                </a:cxn>
                <a:cxn ang="0">
                  <a:pos x="connsiteX253" y="connsiteY253"/>
                </a:cxn>
                <a:cxn ang="0">
                  <a:pos x="connsiteX254" y="connsiteY254"/>
                </a:cxn>
                <a:cxn ang="0">
                  <a:pos x="connsiteX255" y="connsiteY255"/>
                </a:cxn>
                <a:cxn ang="0">
                  <a:pos x="connsiteX256" y="connsiteY256"/>
                </a:cxn>
                <a:cxn ang="0">
                  <a:pos x="connsiteX257" y="connsiteY257"/>
                </a:cxn>
                <a:cxn ang="0">
                  <a:pos x="connsiteX258" y="connsiteY258"/>
                </a:cxn>
                <a:cxn ang="0">
                  <a:pos x="connsiteX259" y="connsiteY259"/>
                </a:cxn>
                <a:cxn ang="0">
                  <a:pos x="connsiteX260" y="connsiteY260"/>
                </a:cxn>
                <a:cxn ang="0">
                  <a:pos x="connsiteX261" y="connsiteY261"/>
                </a:cxn>
                <a:cxn ang="0">
                  <a:pos x="connsiteX262" y="connsiteY262"/>
                </a:cxn>
                <a:cxn ang="0">
                  <a:pos x="connsiteX263" y="connsiteY263"/>
                </a:cxn>
                <a:cxn ang="0">
                  <a:pos x="connsiteX264" y="connsiteY264"/>
                </a:cxn>
                <a:cxn ang="0">
                  <a:pos x="connsiteX265" y="connsiteY265"/>
                </a:cxn>
                <a:cxn ang="0">
                  <a:pos x="connsiteX266" y="connsiteY266"/>
                </a:cxn>
                <a:cxn ang="0">
                  <a:pos x="connsiteX267" y="connsiteY267"/>
                </a:cxn>
                <a:cxn ang="0">
                  <a:pos x="connsiteX268" y="connsiteY268"/>
                </a:cxn>
                <a:cxn ang="0">
                  <a:pos x="connsiteX269" y="connsiteY269"/>
                </a:cxn>
                <a:cxn ang="0">
                  <a:pos x="connsiteX270" y="connsiteY270"/>
                </a:cxn>
                <a:cxn ang="0">
                  <a:pos x="connsiteX271" y="connsiteY271"/>
                </a:cxn>
                <a:cxn ang="0">
                  <a:pos x="connsiteX272" y="connsiteY272"/>
                </a:cxn>
                <a:cxn ang="0">
                  <a:pos x="connsiteX273" y="connsiteY273"/>
                </a:cxn>
                <a:cxn ang="0">
                  <a:pos x="connsiteX274" y="connsiteY274"/>
                </a:cxn>
                <a:cxn ang="0">
                  <a:pos x="connsiteX275" y="connsiteY275"/>
                </a:cxn>
                <a:cxn ang="0">
                  <a:pos x="connsiteX276" y="connsiteY276"/>
                </a:cxn>
                <a:cxn ang="0">
                  <a:pos x="connsiteX277" y="connsiteY277"/>
                </a:cxn>
                <a:cxn ang="0">
                  <a:pos x="connsiteX278" y="connsiteY278"/>
                </a:cxn>
                <a:cxn ang="0">
                  <a:pos x="connsiteX279" y="connsiteY279"/>
                </a:cxn>
                <a:cxn ang="0">
                  <a:pos x="connsiteX280" y="connsiteY280"/>
                </a:cxn>
                <a:cxn ang="0">
                  <a:pos x="connsiteX281" y="connsiteY281"/>
                </a:cxn>
                <a:cxn ang="0">
                  <a:pos x="connsiteX282" y="connsiteY282"/>
                </a:cxn>
                <a:cxn ang="0">
                  <a:pos x="connsiteX283" y="connsiteY283"/>
                </a:cxn>
                <a:cxn ang="0">
                  <a:pos x="connsiteX284" y="connsiteY284"/>
                </a:cxn>
                <a:cxn ang="0">
                  <a:pos x="connsiteX285" y="connsiteY285"/>
                </a:cxn>
                <a:cxn ang="0">
                  <a:pos x="connsiteX286" y="connsiteY286"/>
                </a:cxn>
                <a:cxn ang="0">
                  <a:pos x="connsiteX287" y="connsiteY287"/>
                </a:cxn>
                <a:cxn ang="0">
                  <a:pos x="connsiteX288" y="connsiteY288"/>
                </a:cxn>
                <a:cxn ang="0">
                  <a:pos x="connsiteX289" y="connsiteY289"/>
                </a:cxn>
                <a:cxn ang="0">
                  <a:pos x="connsiteX290" y="connsiteY290"/>
                </a:cxn>
                <a:cxn ang="0">
                  <a:pos x="connsiteX291" y="connsiteY291"/>
                </a:cxn>
                <a:cxn ang="0">
                  <a:pos x="connsiteX292" y="connsiteY292"/>
                </a:cxn>
                <a:cxn ang="0">
                  <a:pos x="connsiteX293" y="connsiteY293"/>
                </a:cxn>
                <a:cxn ang="0">
                  <a:pos x="connsiteX294" y="connsiteY294"/>
                </a:cxn>
                <a:cxn ang="0">
                  <a:pos x="connsiteX295" y="connsiteY295"/>
                </a:cxn>
                <a:cxn ang="0">
                  <a:pos x="connsiteX296" y="connsiteY296"/>
                </a:cxn>
                <a:cxn ang="0">
                  <a:pos x="connsiteX297" y="connsiteY297"/>
                </a:cxn>
                <a:cxn ang="0">
                  <a:pos x="connsiteX298" y="connsiteY298"/>
                </a:cxn>
                <a:cxn ang="0">
                  <a:pos x="connsiteX299" y="connsiteY299"/>
                </a:cxn>
                <a:cxn ang="0">
                  <a:pos x="connsiteX300" y="connsiteY300"/>
                </a:cxn>
                <a:cxn ang="0">
                  <a:pos x="connsiteX301" y="connsiteY301"/>
                </a:cxn>
                <a:cxn ang="0">
                  <a:pos x="connsiteX302" y="connsiteY302"/>
                </a:cxn>
                <a:cxn ang="0">
                  <a:pos x="connsiteX303" y="connsiteY303"/>
                </a:cxn>
                <a:cxn ang="0">
                  <a:pos x="connsiteX304" y="connsiteY304"/>
                </a:cxn>
                <a:cxn ang="0">
                  <a:pos x="connsiteX305" y="connsiteY305"/>
                </a:cxn>
                <a:cxn ang="0">
                  <a:pos x="connsiteX306" y="connsiteY306"/>
                </a:cxn>
                <a:cxn ang="0">
                  <a:pos x="connsiteX307" y="connsiteY307"/>
                </a:cxn>
                <a:cxn ang="0">
                  <a:pos x="connsiteX308" y="connsiteY308"/>
                </a:cxn>
                <a:cxn ang="0">
                  <a:pos x="connsiteX309" y="connsiteY309"/>
                </a:cxn>
                <a:cxn ang="0">
                  <a:pos x="connsiteX310" y="connsiteY310"/>
                </a:cxn>
                <a:cxn ang="0">
                  <a:pos x="connsiteX311" y="connsiteY311"/>
                </a:cxn>
                <a:cxn ang="0">
                  <a:pos x="connsiteX312" y="connsiteY312"/>
                </a:cxn>
                <a:cxn ang="0">
                  <a:pos x="connsiteX313" y="connsiteY313"/>
                </a:cxn>
                <a:cxn ang="0">
                  <a:pos x="connsiteX314" y="connsiteY314"/>
                </a:cxn>
                <a:cxn ang="0">
                  <a:pos x="connsiteX315" y="connsiteY315"/>
                </a:cxn>
                <a:cxn ang="0">
                  <a:pos x="connsiteX316" y="connsiteY316"/>
                </a:cxn>
                <a:cxn ang="0">
                  <a:pos x="connsiteX317" y="connsiteY317"/>
                </a:cxn>
                <a:cxn ang="0">
                  <a:pos x="connsiteX318" y="connsiteY318"/>
                </a:cxn>
                <a:cxn ang="0">
                  <a:pos x="connsiteX319" y="connsiteY319"/>
                </a:cxn>
                <a:cxn ang="0">
                  <a:pos x="connsiteX320" y="connsiteY320"/>
                </a:cxn>
                <a:cxn ang="0">
                  <a:pos x="connsiteX321" y="connsiteY321"/>
                </a:cxn>
                <a:cxn ang="0">
                  <a:pos x="connsiteX322" y="connsiteY322"/>
                </a:cxn>
                <a:cxn ang="0">
                  <a:pos x="connsiteX323" y="connsiteY323"/>
                </a:cxn>
                <a:cxn ang="0">
                  <a:pos x="connsiteX324" y="connsiteY324"/>
                </a:cxn>
                <a:cxn ang="0">
                  <a:pos x="connsiteX325" y="connsiteY325"/>
                </a:cxn>
                <a:cxn ang="0">
                  <a:pos x="connsiteX326" y="connsiteY326"/>
                </a:cxn>
                <a:cxn ang="0">
                  <a:pos x="connsiteX327" y="connsiteY327"/>
                </a:cxn>
                <a:cxn ang="0">
                  <a:pos x="connsiteX328" y="connsiteY328"/>
                </a:cxn>
                <a:cxn ang="0">
                  <a:pos x="connsiteX329" y="connsiteY329"/>
                </a:cxn>
                <a:cxn ang="0">
                  <a:pos x="connsiteX330" y="connsiteY330"/>
                </a:cxn>
                <a:cxn ang="0">
                  <a:pos x="connsiteX331" y="connsiteY331"/>
                </a:cxn>
                <a:cxn ang="0">
                  <a:pos x="connsiteX332" y="connsiteY332"/>
                </a:cxn>
                <a:cxn ang="0">
                  <a:pos x="connsiteX333" y="connsiteY333"/>
                </a:cxn>
                <a:cxn ang="0">
                  <a:pos x="connsiteX334" y="connsiteY334"/>
                </a:cxn>
                <a:cxn ang="0">
                  <a:pos x="connsiteX335" y="connsiteY335"/>
                </a:cxn>
                <a:cxn ang="0">
                  <a:pos x="connsiteX336" y="connsiteY336"/>
                </a:cxn>
                <a:cxn ang="0">
                  <a:pos x="connsiteX337" y="connsiteY337"/>
                </a:cxn>
                <a:cxn ang="0">
                  <a:pos x="connsiteX338" y="connsiteY338"/>
                </a:cxn>
                <a:cxn ang="0">
                  <a:pos x="connsiteX339" y="connsiteY339"/>
                </a:cxn>
                <a:cxn ang="0">
                  <a:pos x="connsiteX340" y="connsiteY340"/>
                </a:cxn>
                <a:cxn ang="0">
                  <a:pos x="connsiteX341" y="connsiteY341"/>
                </a:cxn>
                <a:cxn ang="0">
                  <a:pos x="connsiteX342" y="connsiteY342"/>
                </a:cxn>
                <a:cxn ang="0">
                  <a:pos x="connsiteX343" y="connsiteY343"/>
                </a:cxn>
                <a:cxn ang="0">
                  <a:pos x="connsiteX344" y="connsiteY344"/>
                </a:cxn>
                <a:cxn ang="0">
                  <a:pos x="connsiteX345" y="connsiteY345"/>
                </a:cxn>
                <a:cxn ang="0">
                  <a:pos x="connsiteX346" y="connsiteY346"/>
                </a:cxn>
                <a:cxn ang="0">
                  <a:pos x="connsiteX347" y="connsiteY347"/>
                </a:cxn>
                <a:cxn ang="0">
                  <a:pos x="connsiteX348" y="connsiteY348"/>
                </a:cxn>
                <a:cxn ang="0">
                  <a:pos x="connsiteX349" y="connsiteY349"/>
                </a:cxn>
                <a:cxn ang="0">
                  <a:pos x="connsiteX350" y="connsiteY350"/>
                </a:cxn>
                <a:cxn ang="0">
                  <a:pos x="connsiteX351" y="connsiteY351"/>
                </a:cxn>
                <a:cxn ang="0">
                  <a:pos x="connsiteX352" y="connsiteY352"/>
                </a:cxn>
                <a:cxn ang="0">
                  <a:pos x="connsiteX353" y="connsiteY353"/>
                </a:cxn>
                <a:cxn ang="0">
                  <a:pos x="connsiteX354" y="connsiteY354"/>
                </a:cxn>
                <a:cxn ang="0">
                  <a:pos x="connsiteX355" y="connsiteY355"/>
                </a:cxn>
                <a:cxn ang="0">
                  <a:pos x="connsiteX356" y="connsiteY356"/>
                </a:cxn>
                <a:cxn ang="0">
                  <a:pos x="connsiteX357" y="connsiteY357"/>
                </a:cxn>
                <a:cxn ang="0">
                  <a:pos x="connsiteX358" y="connsiteY358"/>
                </a:cxn>
                <a:cxn ang="0">
                  <a:pos x="connsiteX359" y="connsiteY359"/>
                </a:cxn>
                <a:cxn ang="0">
                  <a:pos x="connsiteX360" y="connsiteY360"/>
                </a:cxn>
                <a:cxn ang="0">
                  <a:pos x="connsiteX361" y="connsiteY361"/>
                </a:cxn>
                <a:cxn ang="0">
                  <a:pos x="connsiteX362" y="connsiteY362"/>
                </a:cxn>
                <a:cxn ang="0">
                  <a:pos x="connsiteX363" y="connsiteY363"/>
                </a:cxn>
                <a:cxn ang="0">
                  <a:pos x="connsiteX364" y="connsiteY364"/>
                </a:cxn>
                <a:cxn ang="0">
                  <a:pos x="connsiteX365" y="connsiteY365"/>
                </a:cxn>
                <a:cxn ang="0">
                  <a:pos x="connsiteX366" y="connsiteY366"/>
                </a:cxn>
                <a:cxn ang="0">
                  <a:pos x="connsiteX367" y="connsiteY367"/>
                </a:cxn>
                <a:cxn ang="0">
                  <a:pos x="connsiteX368" y="connsiteY368"/>
                </a:cxn>
                <a:cxn ang="0">
                  <a:pos x="connsiteX369" y="connsiteY369"/>
                </a:cxn>
                <a:cxn ang="0">
                  <a:pos x="connsiteX370" y="connsiteY370"/>
                </a:cxn>
                <a:cxn ang="0">
                  <a:pos x="connsiteX371" y="connsiteY371"/>
                </a:cxn>
                <a:cxn ang="0">
                  <a:pos x="connsiteX372" y="connsiteY372"/>
                </a:cxn>
                <a:cxn ang="0">
                  <a:pos x="connsiteX373" y="connsiteY373"/>
                </a:cxn>
                <a:cxn ang="0">
                  <a:pos x="connsiteX374" y="connsiteY374"/>
                </a:cxn>
                <a:cxn ang="0">
                  <a:pos x="connsiteX375" y="connsiteY375"/>
                </a:cxn>
                <a:cxn ang="0">
                  <a:pos x="connsiteX376" y="connsiteY376"/>
                </a:cxn>
                <a:cxn ang="0">
                  <a:pos x="connsiteX377" y="connsiteY377"/>
                </a:cxn>
                <a:cxn ang="0">
                  <a:pos x="connsiteX378" y="connsiteY378"/>
                </a:cxn>
                <a:cxn ang="0">
                  <a:pos x="connsiteX379" y="connsiteY379"/>
                </a:cxn>
                <a:cxn ang="0">
                  <a:pos x="connsiteX380" y="connsiteY380"/>
                </a:cxn>
                <a:cxn ang="0">
                  <a:pos x="connsiteX381" y="connsiteY381"/>
                </a:cxn>
                <a:cxn ang="0">
                  <a:pos x="connsiteX382" y="connsiteY382"/>
                </a:cxn>
                <a:cxn ang="0">
                  <a:pos x="connsiteX383" y="connsiteY383"/>
                </a:cxn>
                <a:cxn ang="0">
                  <a:pos x="connsiteX384" y="connsiteY384"/>
                </a:cxn>
                <a:cxn ang="0">
                  <a:pos x="connsiteX385" y="connsiteY385"/>
                </a:cxn>
                <a:cxn ang="0">
                  <a:pos x="connsiteX386" y="connsiteY386"/>
                </a:cxn>
                <a:cxn ang="0">
                  <a:pos x="connsiteX387" y="connsiteY387"/>
                </a:cxn>
                <a:cxn ang="0">
                  <a:pos x="connsiteX388" y="connsiteY388"/>
                </a:cxn>
                <a:cxn ang="0">
                  <a:pos x="connsiteX389" y="connsiteY389"/>
                </a:cxn>
                <a:cxn ang="0">
                  <a:pos x="connsiteX390" y="connsiteY390"/>
                </a:cxn>
                <a:cxn ang="0">
                  <a:pos x="connsiteX391" y="connsiteY391"/>
                </a:cxn>
                <a:cxn ang="0">
                  <a:pos x="connsiteX392" y="connsiteY392"/>
                </a:cxn>
                <a:cxn ang="0">
                  <a:pos x="connsiteX393" y="connsiteY393"/>
                </a:cxn>
                <a:cxn ang="0">
                  <a:pos x="connsiteX394" y="connsiteY394"/>
                </a:cxn>
                <a:cxn ang="0">
                  <a:pos x="connsiteX395" y="connsiteY395"/>
                </a:cxn>
                <a:cxn ang="0">
                  <a:pos x="connsiteX396" y="connsiteY396"/>
                </a:cxn>
                <a:cxn ang="0">
                  <a:pos x="connsiteX397" y="connsiteY397"/>
                </a:cxn>
                <a:cxn ang="0">
                  <a:pos x="connsiteX398" y="connsiteY398"/>
                </a:cxn>
                <a:cxn ang="0">
                  <a:pos x="connsiteX399" y="connsiteY399"/>
                </a:cxn>
                <a:cxn ang="0">
                  <a:pos x="connsiteX400" y="connsiteY400"/>
                </a:cxn>
                <a:cxn ang="0">
                  <a:pos x="connsiteX401" y="connsiteY401"/>
                </a:cxn>
                <a:cxn ang="0">
                  <a:pos x="connsiteX402" y="connsiteY402"/>
                </a:cxn>
                <a:cxn ang="0">
                  <a:pos x="connsiteX403" y="connsiteY403"/>
                </a:cxn>
                <a:cxn ang="0">
                  <a:pos x="connsiteX404" y="connsiteY404"/>
                </a:cxn>
                <a:cxn ang="0">
                  <a:pos x="connsiteX405" y="connsiteY405"/>
                </a:cxn>
                <a:cxn ang="0">
                  <a:pos x="connsiteX406" y="connsiteY406"/>
                </a:cxn>
                <a:cxn ang="0">
                  <a:pos x="connsiteX407" y="connsiteY407"/>
                </a:cxn>
                <a:cxn ang="0">
                  <a:pos x="connsiteX408" y="connsiteY408"/>
                </a:cxn>
                <a:cxn ang="0">
                  <a:pos x="connsiteX409" y="connsiteY409"/>
                </a:cxn>
                <a:cxn ang="0">
                  <a:pos x="connsiteX410" y="connsiteY410"/>
                </a:cxn>
                <a:cxn ang="0">
                  <a:pos x="connsiteX411" y="connsiteY411"/>
                </a:cxn>
                <a:cxn ang="0">
                  <a:pos x="connsiteX412" y="connsiteY412"/>
                </a:cxn>
                <a:cxn ang="0">
                  <a:pos x="connsiteX413" y="connsiteY413"/>
                </a:cxn>
                <a:cxn ang="0">
                  <a:pos x="connsiteX414" y="connsiteY414"/>
                </a:cxn>
                <a:cxn ang="0">
                  <a:pos x="connsiteX415" y="connsiteY415"/>
                </a:cxn>
                <a:cxn ang="0">
                  <a:pos x="connsiteX416" y="connsiteY416"/>
                </a:cxn>
                <a:cxn ang="0">
                  <a:pos x="connsiteX417" y="connsiteY417"/>
                </a:cxn>
                <a:cxn ang="0">
                  <a:pos x="connsiteX418" y="connsiteY418"/>
                </a:cxn>
                <a:cxn ang="0">
                  <a:pos x="connsiteX419" y="connsiteY419"/>
                </a:cxn>
                <a:cxn ang="0">
                  <a:pos x="connsiteX420" y="connsiteY420"/>
                </a:cxn>
                <a:cxn ang="0">
                  <a:pos x="connsiteX421" y="connsiteY421"/>
                </a:cxn>
                <a:cxn ang="0">
                  <a:pos x="connsiteX422" y="connsiteY422"/>
                </a:cxn>
                <a:cxn ang="0">
                  <a:pos x="connsiteX423" y="connsiteY423"/>
                </a:cxn>
                <a:cxn ang="0">
                  <a:pos x="connsiteX424" y="connsiteY424"/>
                </a:cxn>
                <a:cxn ang="0">
                  <a:pos x="connsiteX425" y="connsiteY425"/>
                </a:cxn>
                <a:cxn ang="0">
                  <a:pos x="connsiteX426" y="connsiteY426"/>
                </a:cxn>
                <a:cxn ang="0">
                  <a:pos x="connsiteX427" y="connsiteY427"/>
                </a:cxn>
                <a:cxn ang="0">
                  <a:pos x="connsiteX428" y="connsiteY428"/>
                </a:cxn>
                <a:cxn ang="0">
                  <a:pos x="connsiteX429" y="connsiteY429"/>
                </a:cxn>
                <a:cxn ang="0">
                  <a:pos x="connsiteX430" y="connsiteY430"/>
                </a:cxn>
                <a:cxn ang="0">
                  <a:pos x="connsiteX431" y="connsiteY431"/>
                </a:cxn>
                <a:cxn ang="0">
                  <a:pos x="connsiteX432" y="connsiteY432"/>
                </a:cxn>
                <a:cxn ang="0">
                  <a:pos x="connsiteX433" y="connsiteY433"/>
                </a:cxn>
                <a:cxn ang="0">
                  <a:pos x="connsiteX434" y="connsiteY434"/>
                </a:cxn>
                <a:cxn ang="0">
                  <a:pos x="connsiteX435" y="connsiteY435"/>
                </a:cxn>
                <a:cxn ang="0">
                  <a:pos x="connsiteX436" y="connsiteY436"/>
                </a:cxn>
                <a:cxn ang="0">
                  <a:pos x="connsiteX437" y="connsiteY437"/>
                </a:cxn>
                <a:cxn ang="0">
                  <a:pos x="connsiteX438" y="connsiteY438"/>
                </a:cxn>
                <a:cxn ang="0">
                  <a:pos x="connsiteX439" y="connsiteY439"/>
                </a:cxn>
                <a:cxn ang="0">
                  <a:pos x="connsiteX440" y="connsiteY440"/>
                </a:cxn>
                <a:cxn ang="0">
                  <a:pos x="connsiteX441" y="connsiteY441"/>
                </a:cxn>
                <a:cxn ang="0">
                  <a:pos x="connsiteX442" y="connsiteY442"/>
                </a:cxn>
                <a:cxn ang="0">
                  <a:pos x="connsiteX443" y="connsiteY443"/>
                </a:cxn>
                <a:cxn ang="0">
                  <a:pos x="connsiteX444" y="connsiteY444"/>
                </a:cxn>
                <a:cxn ang="0">
                  <a:pos x="connsiteX445" y="connsiteY445"/>
                </a:cxn>
                <a:cxn ang="0">
                  <a:pos x="connsiteX446" y="connsiteY446"/>
                </a:cxn>
                <a:cxn ang="0">
                  <a:pos x="connsiteX447" y="connsiteY447"/>
                </a:cxn>
                <a:cxn ang="0">
                  <a:pos x="connsiteX448" y="connsiteY448"/>
                </a:cxn>
                <a:cxn ang="0">
                  <a:pos x="connsiteX449" y="connsiteY449"/>
                </a:cxn>
                <a:cxn ang="0">
                  <a:pos x="connsiteX450" y="connsiteY450"/>
                </a:cxn>
                <a:cxn ang="0">
                  <a:pos x="connsiteX451" y="connsiteY451"/>
                </a:cxn>
                <a:cxn ang="0">
                  <a:pos x="connsiteX452" y="connsiteY452"/>
                </a:cxn>
                <a:cxn ang="0">
                  <a:pos x="connsiteX453" y="connsiteY453"/>
                </a:cxn>
                <a:cxn ang="0">
                  <a:pos x="connsiteX454" y="connsiteY454"/>
                </a:cxn>
                <a:cxn ang="0">
                  <a:pos x="connsiteX455" y="connsiteY455"/>
                </a:cxn>
                <a:cxn ang="0">
                  <a:pos x="connsiteX456" y="connsiteY456"/>
                </a:cxn>
                <a:cxn ang="0">
                  <a:pos x="connsiteX457" y="connsiteY457"/>
                </a:cxn>
                <a:cxn ang="0">
                  <a:pos x="connsiteX458" y="connsiteY458"/>
                </a:cxn>
                <a:cxn ang="0">
                  <a:pos x="connsiteX459" y="connsiteY459"/>
                </a:cxn>
                <a:cxn ang="0">
                  <a:pos x="connsiteX460" y="connsiteY460"/>
                </a:cxn>
                <a:cxn ang="0">
                  <a:pos x="connsiteX461" y="connsiteY461"/>
                </a:cxn>
                <a:cxn ang="0">
                  <a:pos x="connsiteX462" y="connsiteY462"/>
                </a:cxn>
                <a:cxn ang="0">
                  <a:pos x="connsiteX463" y="connsiteY463"/>
                </a:cxn>
                <a:cxn ang="0">
                  <a:pos x="connsiteX464" y="connsiteY464"/>
                </a:cxn>
                <a:cxn ang="0">
                  <a:pos x="connsiteX465" y="connsiteY465"/>
                </a:cxn>
                <a:cxn ang="0">
                  <a:pos x="connsiteX466" y="connsiteY466"/>
                </a:cxn>
                <a:cxn ang="0">
                  <a:pos x="connsiteX467" y="connsiteY467"/>
                </a:cxn>
                <a:cxn ang="0">
                  <a:pos x="connsiteX468" y="connsiteY468"/>
                </a:cxn>
                <a:cxn ang="0">
                  <a:pos x="connsiteX469" y="connsiteY469"/>
                </a:cxn>
                <a:cxn ang="0">
                  <a:pos x="connsiteX470" y="connsiteY470"/>
                </a:cxn>
                <a:cxn ang="0">
                  <a:pos x="connsiteX471" y="connsiteY471"/>
                </a:cxn>
                <a:cxn ang="0">
                  <a:pos x="connsiteX472" y="connsiteY472"/>
                </a:cxn>
                <a:cxn ang="0">
                  <a:pos x="connsiteX473" y="connsiteY473"/>
                </a:cxn>
                <a:cxn ang="0">
                  <a:pos x="connsiteX474" y="connsiteY474"/>
                </a:cxn>
                <a:cxn ang="0">
                  <a:pos x="connsiteX475" y="connsiteY475"/>
                </a:cxn>
                <a:cxn ang="0">
                  <a:pos x="connsiteX476" y="connsiteY476"/>
                </a:cxn>
                <a:cxn ang="0">
                  <a:pos x="connsiteX477" y="connsiteY477"/>
                </a:cxn>
                <a:cxn ang="0">
                  <a:pos x="connsiteX478" y="connsiteY478"/>
                </a:cxn>
                <a:cxn ang="0">
                  <a:pos x="connsiteX479" y="connsiteY479"/>
                </a:cxn>
                <a:cxn ang="0">
                  <a:pos x="connsiteX480" y="connsiteY480"/>
                </a:cxn>
                <a:cxn ang="0">
                  <a:pos x="connsiteX481" y="connsiteY481"/>
                </a:cxn>
                <a:cxn ang="0">
                  <a:pos x="connsiteX482" y="connsiteY482"/>
                </a:cxn>
                <a:cxn ang="0">
                  <a:pos x="connsiteX483" y="connsiteY483"/>
                </a:cxn>
                <a:cxn ang="0">
                  <a:pos x="connsiteX484" y="connsiteY484"/>
                </a:cxn>
                <a:cxn ang="0">
                  <a:pos x="connsiteX485" y="connsiteY485"/>
                </a:cxn>
                <a:cxn ang="0">
                  <a:pos x="connsiteX486" y="connsiteY486"/>
                </a:cxn>
                <a:cxn ang="0">
                  <a:pos x="connsiteX487" y="connsiteY487"/>
                </a:cxn>
                <a:cxn ang="0">
                  <a:pos x="connsiteX488" y="connsiteY488"/>
                </a:cxn>
                <a:cxn ang="0">
                  <a:pos x="connsiteX489" y="connsiteY489"/>
                </a:cxn>
                <a:cxn ang="0">
                  <a:pos x="connsiteX490" y="connsiteY490"/>
                </a:cxn>
                <a:cxn ang="0">
                  <a:pos x="connsiteX491" y="connsiteY491"/>
                </a:cxn>
                <a:cxn ang="0">
                  <a:pos x="connsiteX492" y="connsiteY492"/>
                </a:cxn>
                <a:cxn ang="0">
                  <a:pos x="connsiteX493" y="connsiteY493"/>
                </a:cxn>
                <a:cxn ang="0">
                  <a:pos x="connsiteX494" y="connsiteY494"/>
                </a:cxn>
                <a:cxn ang="0">
                  <a:pos x="connsiteX495" y="connsiteY495"/>
                </a:cxn>
                <a:cxn ang="0">
                  <a:pos x="connsiteX496" y="connsiteY496"/>
                </a:cxn>
                <a:cxn ang="0">
                  <a:pos x="connsiteX497" y="connsiteY497"/>
                </a:cxn>
                <a:cxn ang="0">
                  <a:pos x="connsiteX498" y="connsiteY498"/>
                </a:cxn>
                <a:cxn ang="0">
                  <a:pos x="connsiteX499" y="connsiteY499"/>
                </a:cxn>
                <a:cxn ang="0">
                  <a:pos x="connsiteX500" y="connsiteY500"/>
                </a:cxn>
                <a:cxn ang="0">
                  <a:pos x="connsiteX501" y="connsiteY501"/>
                </a:cxn>
                <a:cxn ang="0">
                  <a:pos x="connsiteX502" y="connsiteY502"/>
                </a:cxn>
                <a:cxn ang="0">
                  <a:pos x="connsiteX503" y="connsiteY503"/>
                </a:cxn>
                <a:cxn ang="0">
                  <a:pos x="connsiteX504" y="connsiteY504"/>
                </a:cxn>
                <a:cxn ang="0">
                  <a:pos x="connsiteX505" y="connsiteY505"/>
                </a:cxn>
                <a:cxn ang="0">
                  <a:pos x="connsiteX506" y="connsiteY506"/>
                </a:cxn>
                <a:cxn ang="0">
                  <a:pos x="connsiteX507" y="connsiteY507"/>
                </a:cxn>
                <a:cxn ang="0">
                  <a:pos x="connsiteX508" y="connsiteY508"/>
                </a:cxn>
                <a:cxn ang="0">
                  <a:pos x="connsiteX509" y="connsiteY509"/>
                </a:cxn>
                <a:cxn ang="0">
                  <a:pos x="connsiteX510" y="connsiteY510"/>
                </a:cxn>
                <a:cxn ang="0">
                  <a:pos x="connsiteX511" y="connsiteY511"/>
                </a:cxn>
                <a:cxn ang="0">
                  <a:pos x="connsiteX512" y="connsiteY512"/>
                </a:cxn>
                <a:cxn ang="0">
                  <a:pos x="connsiteX513" y="connsiteY513"/>
                </a:cxn>
                <a:cxn ang="0">
                  <a:pos x="connsiteX514" y="connsiteY514"/>
                </a:cxn>
                <a:cxn ang="0">
                  <a:pos x="connsiteX515" y="connsiteY515"/>
                </a:cxn>
                <a:cxn ang="0">
                  <a:pos x="connsiteX516" y="connsiteY516"/>
                </a:cxn>
                <a:cxn ang="0">
                  <a:pos x="connsiteX517" y="connsiteY517"/>
                </a:cxn>
                <a:cxn ang="0">
                  <a:pos x="connsiteX518" y="connsiteY518"/>
                </a:cxn>
                <a:cxn ang="0">
                  <a:pos x="connsiteX519" y="connsiteY519"/>
                </a:cxn>
                <a:cxn ang="0">
                  <a:pos x="connsiteX520" y="connsiteY520"/>
                </a:cxn>
                <a:cxn ang="0">
                  <a:pos x="connsiteX521" y="connsiteY521"/>
                </a:cxn>
                <a:cxn ang="0">
                  <a:pos x="connsiteX522" y="connsiteY522"/>
                </a:cxn>
                <a:cxn ang="0">
                  <a:pos x="connsiteX523" y="connsiteY523"/>
                </a:cxn>
                <a:cxn ang="0">
                  <a:pos x="connsiteX524" y="connsiteY524"/>
                </a:cxn>
                <a:cxn ang="0">
                  <a:pos x="connsiteX525" y="connsiteY525"/>
                </a:cxn>
                <a:cxn ang="0">
                  <a:pos x="connsiteX526" y="connsiteY526"/>
                </a:cxn>
                <a:cxn ang="0">
                  <a:pos x="connsiteX527" y="connsiteY527"/>
                </a:cxn>
                <a:cxn ang="0">
                  <a:pos x="connsiteX528" y="connsiteY528"/>
                </a:cxn>
                <a:cxn ang="0">
                  <a:pos x="connsiteX529" y="connsiteY529"/>
                </a:cxn>
                <a:cxn ang="0">
                  <a:pos x="connsiteX530" y="connsiteY530"/>
                </a:cxn>
                <a:cxn ang="0">
                  <a:pos x="connsiteX531" y="connsiteY531"/>
                </a:cxn>
                <a:cxn ang="0">
                  <a:pos x="connsiteX532" y="connsiteY532"/>
                </a:cxn>
                <a:cxn ang="0">
                  <a:pos x="connsiteX533" y="connsiteY533"/>
                </a:cxn>
                <a:cxn ang="0">
                  <a:pos x="connsiteX534" y="connsiteY534"/>
                </a:cxn>
                <a:cxn ang="0">
                  <a:pos x="connsiteX535" y="connsiteY535"/>
                </a:cxn>
                <a:cxn ang="0">
                  <a:pos x="connsiteX536" y="connsiteY536"/>
                </a:cxn>
                <a:cxn ang="0">
                  <a:pos x="connsiteX537" y="connsiteY537"/>
                </a:cxn>
                <a:cxn ang="0">
                  <a:pos x="connsiteX538" y="connsiteY538"/>
                </a:cxn>
                <a:cxn ang="0">
                  <a:pos x="connsiteX539" y="connsiteY539"/>
                </a:cxn>
                <a:cxn ang="0">
                  <a:pos x="connsiteX540" y="connsiteY540"/>
                </a:cxn>
                <a:cxn ang="0">
                  <a:pos x="connsiteX541" y="connsiteY541"/>
                </a:cxn>
                <a:cxn ang="0">
                  <a:pos x="connsiteX542" y="connsiteY542"/>
                </a:cxn>
                <a:cxn ang="0">
                  <a:pos x="connsiteX543" y="connsiteY543"/>
                </a:cxn>
                <a:cxn ang="0">
                  <a:pos x="connsiteX544" y="connsiteY544"/>
                </a:cxn>
                <a:cxn ang="0">
                  <a:pos x="connsiteX545" y="connsiteY545"/>
                </a:cxn>
                <a:cxn ang="0">
                  <a:pos x="connsiteX546" y="connsiteY546"/>
                </a:cxn>
                <a:cxn ang="0">
                  <a:pos x="connsiteX547" y="connsiteY547"/>
                </a:cxn>
                <a:cxn ang="0">
                  <a:pos x="connsiteX548" y="connsiteY548"/>
                </a:cxn>
                <a:cxn ang="0">
                  <a:pos x="connsiteX549" y="connsiteY549"/>
                </a:cxn>
                <a:cxn ang="0">
                  <a:pos x="connsiteX550" y="connsiteY550"/>
                </a:cxn>
                <a:cxn ang="0">
                  <a:pos x="connsiteX551" y="connsiteY551"/>
                </a:cxn>
                <a:cxn ang="0">
                  <a:pos x="connsiteX552" y="connsiteY552"/>
                </a:cxn>
                <a:cxn ang="0">
                  <a:pos x="connsiteX553" y="connsiteY553"/>
                </a:cxn>
                <a:cxn ang="0">
                  <a:pos x="connsiteX554" y="connsiteY554"/>
                </a:cxn>
                <a:cxn ang="0">
                  <a:pos x="connsiteX555" y="connsiteY555"/>
                </a:cxn>
                <a:cxn ang="0">
                  <a:pos x="connsiteX556" y="connsiteY556"/>
                </a:cxn>
                <a:cxn ang="0">
                  <a:pos x="connsiteX557" y="connsiteY557"/>
                </a:cxn>
                <a:cxn ang="0">
                  <a:pos x="connsiteX558" y="connsiteY558"/>
                </a:cxn>
                <a:cxn ang="0">
                  <a:pos x="connsiteX559" y="connsiteY559"/>
                </a:cxn>
                <a:cxn ang="0">
                  <a:pos x="connsiteX560" y="connsiteY560"/>
                </a:cxn>
                <a:cxn ang="0">
                  <a:pos x="connsiteX561" y="connsiteY561"/>
                </a:cxn>
                <a:cxn ang="0">
                  <a:pos x="connsiteX562" y="connsiteY562"/>
                </a:cxn>
                <a:cxn ang="0">
                  <a:pos x="connsiteX563" y="connsiteY563"/>
                </a:cxn>
                <a:cxn ang="0">
                  <a:pos x="connsiteX564" y="connsiteY564"/>
                </a:cxn>
                <a:cxn ang="0">
                  <a:pos x="connsiteX565" y="connsiteY565"/>
                </a:cxn>
                <a:cxn ang="0">
                  <a:pos x="connsiteX566" y="connsiteY566"/>
                </a:cxn>
                <a:cxn ang="0">
                  <a:pos x="connsiteX567" y="connsiteY567"/>
                </a:cxn>
                <a:cxn ang="0">
                  <a:pos x="connsiteX568" y="connsiteY568"/>
                </a:cxn>
                <a:cxn ang="0">
                  <a:pos x="connsiteX569" y="connsiteY569"/>
                </a:cxn>
                <a:cxn ang="0">
                  <a:pos x="connsiteX570" y="connsiteY570"/>
                </a:cxn>
                <a:cxn ang="0">
                  <a:pos x="connsiteX571" y="connsiteY571"/>
                </a:cxn>
                <a:cxn ang="0">
                  <a:pos x="connsiteX572" y="connsiteY572"/>
                </a:cxn>
                <a:cxn ang="0">
                  <a:pos x="connsiteX573" y="connsiteY573"/>
                </a:cxn>
                <a:cxn ang="0">
                  <a:pos x="connsiteX574" y="connsiteY574"/>
                </a:cxn>
                <a:cxn ang="0">
                  <a:pos x="connsiteX575" y="connsiteY575"/>
                </a:cxn>
                <a:cxn ang="0">
                  <a:pos x="connsiteX576" y="connsiteY576"/>
                </a:cxn>
                <a:cxn ang="0">
                  <a:pos x="connsiteX577" y="connsiteY577"/>
                </a:cxn>
                <a:cxn ang="0">
                  <a:pos x="connsiteX578" y="connsiteY578"/>
                </a:cxn>
                <a:cxn ang="0">
                  <a:pos x="connsiteX579" y="connsiteY579"/>
                </a:cxn>
                <a:cxn ang="0">
                  <a:pos x="connsiteX580" y="connsiteY580"/>
                </a:cxn>
                <a:cxn ang="0">
                  <a:pos x="connsiteX581" y="connsiteY581"/>
                </a:cxn>
                <a:cxn ang="0">
                  <a:pos x="connsiteX582" y="connsiteY582"/>
                </a:cxn>
                <a:cxn ang="0">
                  <a:pos x="connsiteX583" y="connsiteY583"/>
                </a:cxn>
                <a:cxn ang="0">
                  <a:pos x="connsiteX584" y="connsiteY584"/>
                </a:cxn>
                <a:cxn ang="0">
                  <a:pos x="connsiteX585" y="connsiteY585"/>
                </a:cxn>
                <a:cxn ang="0">
                  <a:pos x="connsiteX586" y="connsiteY586"/>
                </a:cxn>
                <a:cxn ang="0">
                  <a:pos x="connsiteX587" y="connsiteY587"/>
                </a:cxn>
                <a:cxn ang="0">
                  <a:pos x="connsiteX588" y="connsiteY588"/>
                </a:cxn>
                <a:cxn ang="0">
                  <a:pos x="connsiteX589" y="connsiteY589"/>
                </a:cxn>
                <a:cxn ang="0">
                  <a:pos x="connsiteX590" y="connsiteY590"/>
                </a:cxn>
                <a:cxn ang="0">
                  <a:pos x="connsiteX591" y="connsiteY591"/>
                </a:cxn>
                <a:cxn ang="0">
                  <a:pos x="connsiteX592" y="connsiteY592"/>
                </a:cxn>
                <a:cxn ang="0">
                  <a:pos x="connsiteX593" y="connsiteY593"/>
                </a:cxn>
                <a:cxn ang="0">
                  <a:pos x="connsiteX594" y="connsiteY594"/>
                </a:cxn>
                <a:cxn ang="0">
                  <a:pos x="connsiteX595" y="connsiteY595"/>
                </a:cxn>
                <a:cxn ang="0">
                  <a:pos x="connsiteX596" y="connsiteY596"/>
                </a:cxn>
                <a:cxn ang="0">
                  <a:pos x="connsiteX597" y="connsiteY597"/>
                </a:cxn>
                <a:cxn ang="0">
                  <a:pos x="connsiteX598" y="connsiteY598"/>
                </a:cxn>
                <a:cxn ang="0">
                  <a:pos x="connsiteX599" y="connsiteY599"/>
                </a:cxn>
                <a:cxn ang="0">
                  <a:pos x="connsiteX600" y="connsiteY600"/>
                </a:cxn>
                <a:cxn ang="0">
                  <a:pos x="connsiteX601" y="connsiteY601"/>
                </a:cxn>
                <a:cxn ang="0">
                  <a:pos x="connsiteX602" y="connsiteY602"/>
                </a:cxn>
                <a:cxn ang="0">
                  <a:pos x="connsiteX603" y="connsiteY603"/>
                </a:cxn>
                <a:cxn ang="0">
                  <a:pos x="connsiteX604" y="connsiteY604"/>
                </a:cxn>
                <a:cxn ang="0">
                  <a:pos x="connsiteX605" y="connsiteY605"/>
                </a:cxn>
                <a:cxn ang="0">
                  <a:pos x="connsiteX606" y="connsiteY606"/>
                </a:cxn>
                <a:cxn ang="0">
                  <a:pos x="connsiteX607" y="connsiteY607"/>
                </a:cxn>
                <a:cxn ang="0">
                  <a:pos x="connsiteX608" y="connsiteY608"/>
                </a:cxn>
                <a:cxn ang="0">
                  <a:pos x="connsiteX609" y="connsiteY609"/>
                </a:cxn>
                <a:cxn ang="0">
                  <a:pos x="connsiteX610" y="connsiteY610"/>
                </a:cxn>
                <a:cxn ang="0">
                  <a:pos x="connsiteX611" y="connsiteY611"/>
                </a:cxn>
                <a:cxn ang="0">
                  <a:pos x="connsiteX612" y="connsiteY612"/>
                </a:cxn>
                <a:cxn ang="0">
                  <a:pos x="connsiteX613" y="connsiteY613"/>
                </a:cxn>
                <a:cxn ang="0">
                  <a:pos x="connsiteX614" y="connsiteY614"/>
                </a:cxn>
                <a:cxn ang="0">
                  <a:pos x="connsiteX615" y="connsiteY615"/>
                </a:cxn>
                <a:cxn ang="0">
                  <a:pos x="connsiteX616" y="connsiteY616"/>
                </a:cxn>
                <a:cxn ang="0">
                  <a:pos x="connsiteX617" y="connsiteY617"/>
                </a:cxn>
                <a:cxn ang="0">
                  <a:pos x="connsiteX618" y="connsiteY618"/>
                </a:cxn>
                <a:cxn ang="0">
                  <a:pos x="connsiteX619" y="connsiteY619"/>
                </a:cxn>
                <a:cxn ang="0">
                  <a:pos x="connsiteX620" y="connsiteY620"/>
                </a:cxn>
                <a:cxn ang="0">
                  <a:pos x="connsiteX621" y="connsiteY621"/>
                </a:cxn>
                <a:cxn ang="0">
                  <a:pos x="connsiteX622" y="connsiteY622"/>
                </a:cxn>
                <a:cxn ang="0">
                  <a:pos x="connsiteX623" y="connsiteY623"/>
                </a:cxn>
                <a:cxn ang="0">
                  <a:pos x="connsiteX624" y="connsiteY624"/>
                </a:cxn>
                <a:cxn ang="0">
                  <a:pos x="connsiteX625" y="connsiteY625"/>
                </a:cxn>
                <a:cxn ang="0">
                  <a:pos x="connsiteX626" y="connsiteY626"/>
                </a:cxn>
                <a:cxn ang="0">
                  <a:pos x="connsiteX627" y="connsiteY627"/>
                </a:cxn>
                <a:cxn ang="0">
                  <a:pos x="connsiteX628" y="connsiteY628"/>
                </a:cxn>
                <a:cxn ang="0">
                  <a:pos x="connsiteX629" y="connsiteY629"/>
                </a:cxn>
                <a:cxn ang="0">
                  <a:pos x="connsiteX630" y="connsiteY630"/>
                </a:cxn>
                <a:cxn ang="0">
                  <a:pos x="connsiteX631" y="connsiteY631"/>
                </a:cxn>
                <a:cxn ang="0">
                  <a:pos x="connsiteX632" y="connsiteY632"/>
                </a:cxn>
                <a:cxn ang="0">
                  <a:pos x="connsiteX633" y="connsiteY633"/>
                </a:cxn>
                <a:cxn ang="0">
                  <a:pos x="connsiteX634" y="connsiteY634"/>
                </a:cxn>
                <a:cxn ang="0">
                  <a:pos x="connsiteX635" y="connsiteY635"/>
                </a:cxn>
                <a:cxn ang="0">
                  <a:pos x="connsiteX636" y="connsiteY636"/>
                </a:cxn>
                <a:cxn ang="0">
                  <a:pos x="connsiteX637" y="connsiteY637"/>
                </a:cxn>
                <a:cxn ang="0">
                  <a:pos x="connsiteX638" y="connsiteY638"/>
                </a:cxn>
                <a:cxn ang="0">
                  <a:pos x="connsiteX639" y="connsiteY639"/>
                </a:cxn>
                <a:cxn ang="0">
                  <a:pos x="connsiteX640" y="connsiteY640"/>
                </a:cxn>
                <a:cxn ang="0">
                  <a:pos x="connsiteX641" y="connsiteY641"/>
                </a:cxn>
                <a:cxn ang="0">
                  <a:pos x="connsiteX642" y="connsiteY642"/>
                </a:cxn>
                <a:cxn ang="0">
                  <a:pos x="connsiteX643" y="connsiteY643"/>
                </a:cxn>
                <a:cxn ang="0">
                  <a:pos x="connsiteX644" y="connsiteY644"/>
                </a:cxn>
                <a:cxn ang="0">
                  <a:pos x="connsiteX645" y="connsiteY645"/>
                </a:cxn>
                <a:cxn ang="0">
                  <a:pos x="connsiteX646" y="connsiteY646"/>
                </a:cxn>
                <a:cxn ang="0">
                  <a:pos x="connsiteX647" y="connsiteY647"/>
                </a:cxn>
                <a:cxn ang="0">
                  <a:pos x="connsiteX648" y="connsiteY648"/>
                </a:cxn>
                <a:cxn ang="0">
                  <a:pos x="connsiteX649" y="connsiteY649"/>
                </a:cxn>
                <a:cxn ang="0">
                  <a:pos x="connsiteX650" y="connsiteY650"/>
                </a:cxn>
                <a:cxn ang="0">
                  <a:pos x="connsiteX651" y="connsiteY651"/>
                </a:cxn>
                <a:cxn ang="0">
                  <a:pos x="connsiteX652" y="connsiteY652"/>
                </a:cxn>
                <a:cxn ang="0">
                  <a:pos x="connsiteX653" y="connsiteY653"/>
                </a:cxn>
                <a:cxn ang="0">
                  <a:pos x="connsiteX654" y="connsiteY654"/>
                </a:cxn>
                <a:cxn ang="0">
                  <a:pos x="connsiteX655" y="connsiteY655"/>
                </a:cxn>
                <a:cxn ang="0">
                  <a:pos x="connsiteX656" y="connsiteY656"/>
                </a:cxn>
                <a:cxn ang="0">
                  <a:pos x="connsiteX657" y="connsiteY657"/>
                </a:cxn>
                <a:cxn ang="0">
                  <a:pos x="connsiteX658" y="connsiteY658"/>
                </a:cxn>
                <a:cxn ang="0">
                  <a:pos x="connsiteX659" y="connsiteY659"/>
                </a:cxn>
                <a:cxn ang="0">
                  <a:pos x="connsiteX660" y="connsiteY660"/>
                </a:cxn>
                <a:cxn ang="0">
                  <a:pos x="connsiteX661" y="connsiteY661"/>
                </a:cxn>
                <a:cxn ang="0">
                  <a:pos x="connsiteX662" y="connsiteY662"/>
                </a:cxn>
                <a:cxn ang="0">
                  <a:pos x="connsiteX663" y="connsiteY663"/>
                </a:cxn>
                <a:cxn ang="0">
                  <a:pos x="connsiteX664" y="connsiteY664"/>
                </a:cxn>
                <a:cxn ang="0">
                  <a:pos x="connsiteX665" y="connsiteY665"/>
                </a:cxn>
                <a:cxn ang="0">
                  <a:pos x="connsiteX666" y="connsiteY666"/>
                </a:cxn>
                <a:cxn ang="0">
                  <a:pos x="connsiteX667" y="connsiteY667"/>
                </a:cxn>
                <a:cxn ang="0">
                  <a:pos x="connsiteX668" y="connsiteY668"/>
                </a:cxn>
                <a:cxn ang="0">
                  <a:pos x="connsiteX669" y="connsiteY669"/>
                </a:cxn>
                <a:cxn ang="0">
                  <a:pos x="connsiteX670" y="connsiteY670"/>
                </a:cxn>
                <a:cxn ang="0">
                  <a:pos x="connsiteX671" y="connsiteY671"/>
                </a:cxn>
                <a:cxn ang="0">
                  <a:pos x="connsiteX672" y="connsiteY672"/>
                </a:cxn>
                <a:cxn ang="0">
                  <a:pos x="connsiteX673" y="connsiteY673"/>
                </a:cxn>
                <a:cxn ang="0">
                  <a:pos x="connsiteX674" y="connsiteY674"/>
                </a:cxn>
                <a:cxn ang="0">
                  <a:pos x="connsiteX675" y="connsiteY675"/>
                </a:cxn>
                <a:cxn ang="0">
                  <a:pos x="connsiteX676" y="connsiteY676"/>
                </a:cxn>
                <a:cxn ang="0">
                  <a:pos x="connsiteX677" y="connsiteY677"/>
                </a:cxn>
                <a:cxn ang="0">
                  <a:pos x="connsiteX678" y="connsiteY678"/>
                </a:cxn>
                <a:cxn ang="0">
                  <a:pos x="connsiteX679" y="connsiteY679"/>
                </a:cxn>
                <a:cxn ang="0">
                  <a:pos x="connsiteX680" y="connsiteY680"/>
                </a:cxn>
                <a:cxn ang="0">
                  <a:pos x="connsiteX681" y="connsiteY681"/>
                </a:cxn>
                <a:cxn ang="0">
                  <a:pos x="connsiteX682" y="connsiteY682"/>
                </a:cxn>
                <a:cxn ang="0">
                  <a:pos x="connsiteX683" y="connsiteY683"/>
                </a:cxn>
                <a:cxn ang="0">
                  <a:pos x="connsiteX684" y="connsiteY684"/>
                </a:cxn>
                <a:cxn ang="0">
                  <a:pos x="connsiteX685" y="connsiteY685"/>
                </a:cxn>
                <a:cxn ang="0">
                  <a:pos x="connsiteX686" y="connsiteY686"/>
                </a:cxn>
                <a:cxn ang="0">
                  <a:pos x="connsiteX687" y="connsiteY687"/>
                </a:cxn>
                <a:cxn ang="0">
                  <a:pos x="connsiteX688" y="connsiteY688"/>
                </a:cxn>
                <a:cxn ang="0">
                  <a:pos x="connsiteX689" y="connsiteY689"/>
                </a:cxn>
                <a:cxn ang="0">
                  <a:pos x="connsiteX690" y="connsiteY690"/>
                </a:cxn>
                <a:cxn ang="0">
                  <a:pos x="connsiteX691" y="connsiteY691"/>
                </a:cxn>
                <a:cxn ang="0">
                  <a:pos x="connsiteX692" y="connsiteY692"/>
                </a:cxn>
                <a:cxn ang="0">
                  <a:pos x="connsiteX693" y="connsiteY693"/>
                </a:cxn>
                <a:cxn ang="0">
                  <a:pos x="connsiteX694" y="connsiteY694"/>
                </a:cxn>
                <a:cxn ang="0">
                  <a:pos x="connsiteX695" y="connsiteY695"/>
                </a:cxn>
                <a:cxn ang="0">
                  <a:pos x="connsiteX696" y="connsiteY696"/>
                </a:cxn>
                <a:cxn ang="0">
                  <a:pos x="connsiteX697" y="connsiteY697"/>
                </a:cxn>
                <a:cxn ang="0">
                  <a:pos x="connsiteX698" y="connsiteY698"/>
                </a:cxn>
                <a:cxn ang="0">
                  <a:pos x="connsiteX699" y="connsiteY699"/>
                </a:cxn>
                <a:cxn ang="0">
                  <a:pos x="connsiteX700" y="connsiteY700"/>
                </a:cxn>
                <a:cxn ang="0">
                  <a:pos x="connsiteX701" y="connsiteY701"/>
                </a:cxn>
                <a:cxn ang="0">
                  <a:pos x="connsiteX702" y="connsiteY702"/>
                </a:cxn>
                <a:cxn ang="0">
                  <a:pos x="connsiteX703" y="connsiteY703"/>
                </a:cxn>
                <a:cxn ang="0">
                  <a:pos x="connsiteX704" y="connsiteY704"/>
                </a:cxn>
                <a:cxn ang="0">
                  <a:pos x="connsiteX705" y="connsiteY705"/>
                </a:cxn>
                <a:cxn ang="0">
                  <a:pos x="connsiteX706" y="connsiteY706"/>
                </a:cxn>
                <a:cxn ang="0">
                  <a:pos x="connsiteX707" y="connsiteY707"/>
                </a:cxn>
                <a:cxn ang="0">
                  <a:pos x="connsiteX708" y="connsiteY708"/>
                </a:cxn>
                <a:cxn ang="0">
                  <a:pos x="connsiteX709" y="connsiteY709"/>
                </a:cxn>
                <a:cxn ang="0">
                  <a:pos x="connsiteX710" y="connsiteY710"/>
                </a:cxn>
                <a:cxn ang="0">
                  <a:pos x="connsiteX711" y="connsiteY711"/>
                </a:cxn>
                <a:cxn ang="0">
                  <a:pos x="connsiteX712" y="connsiteY712"/>
                </a:cxn>
                <a:cxn ang="0">
                  <a:pos x="connsiteX713" y="connsiteY713"/>
                </a:cxn>
                <a:cxn ang="0">
                  <a:pos x="connsiteX714" y="connsiteY714"/>
                </a:cxn>
                <a:cxn ang="0">
                  <a:pos x="connsiteX715" y="connsiteY715"/>
                </a:cxn>
                <a:cxn ang="0">
                  <a:pos x="connsiteX716" y="connsiteY716"/>
                </a:cxn>
                <a:cxn ang="0">
                  <a:pos x="connsiteX717" y="connsiteY717"/>
                </a:cxn>
                <a:cxn ang="0">
                  <a:pos x="connsiteX718" y="connsiteY718"/>
                </a:cxn>
                <a:cxn ang="0">
                  <a:pos x="connsiteX719" y="connsiteY719"/>
                </a:cxn>
                <a:cxn ang="0">
                  <a:pos x="connsiteX720" y="connsiteY720"/>
                </a:cxn>
                <a:cxn ang="0">
                  <a:pos x="connsiteX721" y="connsiteY721"/>
                </a:cxn>
                <a:cxn ang="0">
                  <a:pos x="connsiteX722" y="connsiteY722"/>
                </a:cxn>
                <a:cxn ang="0">
                  <a:pos x="connsiteX723" y="connsiteY723"/>
                </a:cxn>
                <a:cxn ang="0">
                  <a:pos x="connsiteX724" y="connsiteY724"/>
                </a:cxn>
                <a:cxn ang="0">
                  <a:pos x="connsiteX725" y="connsiteY725"/>
                </a:cxn>
                <a:cxn ang="0">
                  <a:pos x="connsiteX726" y="connsiteY726"/>
                </a:cxn>
                <a:cxn ang="0">
                  <a:pos x="connsiteX727" y="connsiteY727"/>
                </a:cxn>
                <a:cxn ang="0">
                  <a:pos x="connsiteX728" y="connsiteY728"/>
                </a:cxn>
                <a:cxn ang="0">
                  <a:pos x="connsiteX729" y="connsiteY729"/>
                </a:cxn>
                <a:cxn ang="0">
                  <a:pos x="connsiteX730" y="connsiteY730"/>
                </a:cxn>
                <a:cxn ang="0">
                  <a:pos x="connsiteX731" y="connsiteY731"/>
                </a:cxn>
                <a:cxn ang="0">
                  <a:pos x="connsiteX732" y="connsiteY732"/>
                </a:cxn>
                <a:cxn ang="0">
                  <a:pos x="connsiteX733" y="connsiteY733"/>
                </a:cxn>
                <a:cxn ang="0">
                  <a:pos x="connsiteX734" y="connsiteY734"/>
                </a:cxn>
                <a:cxn ang="0">
                  <a:pos x="connsiteX735" y="connsiteY735"/>
                </a:cxn>
                <a:cxn ang="0">
                  <a:pos x="connsiteX736" y="connsiteY736"/>
                </a:cxn>
                <a:cxn ang="0">
                  <a:pos x="connsiteX737" y="connsiteY737"/>
                </a:cxn>
                <a:cxn ang="0">
                  <a:pos x="connsiteX738" y="connsiteY738"/>
                </a:cxn>
                <a:cxn ang="0">
                  <a:pos x="connsiteX739" y="connsiteY739"/>
                </a:cxn>
                <a:cxn ang="0">
                  <a:pos x="connsiteX740" y="connsiteY740"/>
                </a:cxn>
                <a:cxn ang="0">
                  <a:pos x="connsiteX741" y="connsiteY741"/>
                </a:cxn>
                <a:cxn ang="0">
                  <a:pos x="connsiteX742" y="connsiteY742"/>
                </a:cxn>
                <a:cxn ang="0">
                  <a:pos x="connsiteX743" y="connsiteY743"/>
                </a:cxn>
                <a:cxn ang="0">
                  <a:pos x="connsiteX744" y="connsiteY744"/>
                </a:cxn>
                <a:cxn ang="0">
                  <a:pos x="connsiteX745" y="connsiteY745"/>
                </a:cxn>
                <a:cxn ang="0">
                  <a:pos x="connsiteX746" y="connsiteY746"/>
                </a:cxn>
                <a:cxn ang="0">
                  <a:pos x="connsiteX747" y="connsiteY747"/>
                </a:cxn>
                <a:cxn ang="0">
                  <a:pos x="connsiteX748" y="connsiteY748"/>
                </a:cxn>
                <a:cxn ang="0">
                  <a:pos x="connsiteX749" y="connsiteY749"/>
                </a:cxn>
                <a:cxn ang="0">
                  <a:pos x="connsiteX750" y="connsiteY750"/>
                </a:cxn>
                <a:cxn ang="0">
                  <a:pos x="connsiteX751" y="connsiteY751"/>
                </a:cxn>
                <a:cxn ang="0">
                  <a:pos x="connsiteX752" y="connsiteY752"/>
                </a:cxn>
                <a:cxn ang="0">
                  <a:pos x="connsiteX753" y="connsiteY753"/>
                </a:cxn>
                <a:cxn ang="0">
                  <a:pos x="connsiteX754" y="connsiteY754"/>
                </a:cxn>
                <a:cxn ang="0">
                  <a:pos x="connsiteX755" y="connsiteY755"/>
                </a:cxn>
                <a:cxn ang="0">
                  <a:pos x="connsiteX756" y="connsiteY756"/>
                </a:cxn>
                <a:cxn ang="0">
                  <a:pos x="connsiteX757" y="connsiteY757"/>
                </a:cxn>
                <a:cxn ang="0">
                  <a:pos x="connsiteX758" y="connsiteY758"/>
                </a:cxn>
                <a:cxn ang="0">
                  <a:pos x="connsiteX759" y="connsiteY759"/>
                </a:cxn>
                <a:cxn ang="0">
                  <a:pos x="connsiteX760" y="connsiteY760"/>
                </a:cxn>
                <a:cxn ang="0">
                  <a:pos x="connsiteX761" y="connsiteY761"/>
                </a:cxn>
                <a:cxn ang="0">
                  <a:pos x="connsiteX762" y="connsiteY762"/>
                </a:cxn>
                <a:cxn ang="0">
                  <a:pos x="connsiteX763" y="connsiteY763"/>
                </a:cxn>
                <a:cxn ang="0">
                  <a:pos x="connsiteX764" y="connsiteY764"/>
                </a:cxn>
                <a:cxn ang="0">
                  <a:pos x="connsiteX765" y="connsiteY765"/>
                </a:cxn>
                <a:cxn ang="0">
                  <a:pos x="connsiteX766" y="connsiteY766"/>
                </a:cxn>
                <a:cxn ang="0">
                  <a:pos x="connsiteX767" y="connsiteY767"/>
                </a:cxn>
                <a:cxn ang="0">
                  <a:pos x="connsiteX768" y="connsiteY768"/>
                </a:cxn>
                <a:cxn ang="0">
                  <a:pos x="connsiteX769" y="connsiteY769"/>
                </a:cxn>
                <a:cxn ang="0">
                  <a:pos x="connsiteX770" y="connsiteY770"/>
                </a:cxn>
                <a:cxn ang="0">
                  <a:pos x="connsiteX771" y="connsiteY771"/>
                </a:cxn>
                <a:cxn ang="0">
                  <a:pos x="connsiteX772" y="connsiteY772"/>
                </a:cxn>
                <a:cxn ang="0">
                  <a:pos x="connsiteX773" y="connsiteY773"/>
                </a:cxn>
                <a:cxn ang="0">
                  <a:pos x="connsiteX774" y="connsiteY774"/>
                </a:cxn>
                <a:cxn ang="0">
                  <a:pos x="connsiteX775" y="connsiteY775"/>
                </a:cxn>
                <a:cxn ang="0">
                  <a:pos x="connsiteX776" y="connsiteY776"/>
                </a:cxn>
                <a:cxn ang="0">
                  <a:pos x="connsiteX777" y="connsiteY777"/>
                </a:cxn>
                <a:cxn ang="0">
                  <a:pos x="connsiteX778" y="connsiteY778"/>
                </a:cxn>
                <a:cxn ang="0">
                  <a:pos x="connsiteX779" y="connsiteY779"/>
                </a:cxn>
                <a:cxn ang="0">
                  <a:pos x="connsiteX780" y="connsiteY780"/>
                </a:cxn>
                <a:cxn ang="0">
                  <a:pos x="connsiteX781" y="connsiteY781"/>
                </a:cxn>
                <a:cxn ang="0">
                  <a:pos x="connsiteX782" y="connsiteY782"/>
                </a:cxn>
                <a:cxn ang="0">
                  <a:pos x="connsiteX783" y="connsiteY783"/>
                </a:cxn>
                <a:cxn ang="0">
                  <a:pos x="connsiteX784" y="connsiteY784"/>
                </a:cxn>
                <a:cxn ang="0">
                  <a:pos x="connsiteX785" y="connsiteY785"/>
                </a:cxn>
                <a:cxn ang="0">
                  <a:pos x="connsiteX786" y="connsiteY786"/>
                </a:cxn>
                <a:cxn ang="0">
                  <a:pos x="connsiteX787" y="connsiteY787"/>
                </a:cxn>
                <a:cxn ang="0">
                  <a:pos x="connsiteX788" y="connsiteY788"/>
                </a:cxn>
                <a:cxn ang="0">
                  <a:pos x="connsiteX789" y="connsiteY789"/>
                </a:cxn>
                <a:cxn ang="0">
                  <a:pos x="connsiteX790" y="connsiteY790"/>
                </a:cxn>
                <a:cxn ang="0">
                  <a:pos x="connsiteX791" y="connsiteY791"/>
                </a:cxn>
                <a:cxn ang="0">
                  <a:pos x="connsiteX792" y="connsiteY792"/>
                </a:cxn>
                <a:cxn ang="0">
                  <a:pos x="connsiteX793" y="connsiteY793"/>
                </a:cxn>
                <a:cxn ang="0">
                  <a:pos x="connsiteX794" y="connsiteY794"/>
                </a:cxn>
                <a:cxn ang="0">
                  <a:pos x="connsiteX795" y="connsiteY795"/>
                </a:cxn>
                <a:cxn ang="0">
                  <a:pos x="connsiteX796" y="connsiteY796"/>
                </a:cxn>
                <a:cxn ang="0">
                  <a:pos x="connsiteX797" y="connsiteY797"/>
                </a:cxn>
                <a:cxn ang="0">
                  <a:pos x="connsiteX798" y="connsiteY798"/>
                </a:cxn>
                <a:cxn ang="0">
                  <a:pos x="connsiteX799" y="connsiteY799"/>
                </a:cxn>
                <a:cxn ang="0">
                  <a:pos x="connsiteX800" y="connsiteY800"/>
                </a:cxn>
                <a:cxn ang="0">
                  <a:pos x="connsiteX801" y="connsiteY801"/>
                </a:cxn>
                <a:cxn ang="0">
                  <a:pos x="connsiteX802" y="connsiteY802"/>
                </a:cxn>
                <a:cxn ang="0">
                  <a:pos x="connsiteX803" y="connsiteY803"/>
                </a:cxn>
                <a:cxn ang="0">
                  <a:pos x="connsiteX804" y="connsiteY804"/>
                </a:cxn>
                <a:cxn ang="0">
                  <a:pos x="connsiteX805" y="connsiteY805"/>
                </a:cxn>
                <a:cxn ang="0">
                  <a:pos x="connsiteX806" y="connsiteY806"/>
                </a:cxn>
                <a:cxn ang="0">
                  <a:pos x="connsiteX807" y="connsiteY807"/>
                </a:cxn>
                <a:cxn ang="0">
                  <a:pos x="connsiteX808" y="connsiteY808"/>
                </a:cxn>
                <a:cxn ang="0">
                  <a:pos x="connsiteX809" y="connsiteY809"/>
                </a:cxn>
                <a:cxn ang="0">
                  <a:pos x="connsiteX810" y="connsiteY810"/>
                </a:cxn>
                <a:cxn ang="0">
                  <a:pos x="connsiteX811" y="connsiteY811"/>
                </a:cxn>
                <a:cxn ang="0">
                  <a:pos x="connsiteX812" y="connsiteY812"/>
                </a:cxn>
                <a:cxn ang="0">
                  <a:pos x="connsiteX813" y="connsiteY813"/>
                </a:cxn>
                <a:cxn ang="0">
                  <a:pos x="connsiteX814" y="connsiteY814"/>
                </a:cxn>
                <a:cxn ang="0">
                  <a:pos x="connsiteX815" y="connsiteY815"/>
                </a:cxn>
                <a:cxn ang="0">
                  <a:pos x="connsiteX816" y="connsiteY816"/>
                </a:cxn>
                <a:cxn ang="0">
                  <a:pos x="connsiteX817" y="connsiteY817"/>
                </a:cxn>
                <a:cxn ang="0">
                  <a:pos x="connsiteX818" y="connsiteY818"/>
                </a:cxn>
                <a:cxn ang="0">
                  <a:pos x="connsiteX819" y="connsiteY819"/>
                </a:cxn>
                <a:cxn ang="0">
                  <a:pos x="connsiteX820" y="connsiteY820"/>
                </a:cxn>
                <a:cxn ang="0">
                  <a:pos x="connsiteX821" y="connsiteY821"/>
                </a:cxn>
                <a:cxn ang="0">
                  <a:pos x="connsiteX822" y="connsiteY822"/>
                </a:cxn>
                <a:cxn ang="0">
                  <a:pos x="connsiteX823" y="connsiteY823"/>
                </a:cxn>
                <a:cxn ang="0">
                  <a:pos x="connsiteX824" y="connsiteY824"/>
                </a:cxn>
                <a:cxn ang="0">
                  <a:pos x="connsiteX825" y="connsiteY825"/>
                </a:cxn>
                <a:cxn ang="0">
                  <a:pos x="connsiteX826" y="connsiteY826"/>
                </a:cxn>
                <a:cxn ang="0">
                  <a:pos x="connsiteX827" y="connsiteY827"/>
                </a:cxn>
                <a:cxn ang="0">
                  <a:pos x="connsiteX828" y="connsiteY828"/>
                </a:cxn>
                <a:cxn ang="0">
                  <a:pos x="connsiteX829" y="connsiteY829"/>
                </a:cxn>
                <a:cxn ang="0">
                  <a:pos x="connsiteX830" y="connsiteY830"/>
                </a:cxn>
                <a:cxn ang="0">
                  <a:pos x="connsiteX831" y="connsiteY831"/>
                </a:cxn>
                <a:cxn ang="0">
                  <a:pos x="connsiteX832" y="connsiteY832"/>
                </a:cxn>
                <a:cxn ang="0">
                  <a:pos x="connsiteX833" y="connsiteY833"/>
                </a:cxn>
                <a:cxn ang="0">
                  <a:pos x="connsiteX834" y="connsiteY834"/>
                </a:cxn>
                <a:cxn ang="0">
                  <a:pos x="connsiteX835" y="connsiteY835"/>
                </a:cxn>
                <a:cxn ang="0">
                  <a:pos x="connsiteX836" y="connsiteY836"/>
                </a:cxn>
                <a:cxn ang="0">
                  <a:pos x="connsiteX837" y="connsiteY837"/>
                </a:cxn>
                <a:cxn ang="0">
                  <a:pos x="connsiteX838" y="connsiteY838"/>
                </a:cxn>
                <a:cxn ang="0">
                  <a:pos x="connsiteX839" y="connsiteY839"/>
                </a:cxn>
                <a:cxn ang="0">
                  <a:pos x="connsiteX840" y="connsiteY840"/>
                </a:cxn>
                <a:cxn ang="0">
                  <a:pos x="connsiteX841" y="connsiteY841"/>
                </a:cxn>
                <a:cxn ang="0">
                  <a:pos x="connsiteX842" y="connsiteY842"/>
                </a:cxn>
                <a:cxn ang="0">
                  <a:pos x="connsiteX843" y="connsiteY843"/>
                </a:cxn>
                <a:cxn ang="0">
                  <a:pos x="connsiteX844" y="connsiteY844"/>
                </a:cxn>
                <a:cxn ang="0">
                  <a:pos x="connsiteX845" y="connsiteY845"/>
                </a:cxn>
                <a:cxn ang="0">
                  <a:pos x="connsiteX846" y="connsiteY846"/>
                </a:cxn>
                <a:cxn ang="0">
                  <a:pos x="connsiteX847" y="connsiteY847"/>
                </a:cxn>
                <a:cxn ang="0">
                  <a:pos x="connsiteX848" y="connsiteY848"/>
                </a:cxn>
                <a:cxn ang="0">
                  <a:pos x="connsiteX849" y="connsiteY849"/>
                </a:cxn>
                <a:cxn ang="0">
                  <a:pos x="connsiteX850" y="connsiteY850"/>
                </a:cxn>
                <a:cxn ang="0">
                  <a:pos x="connsiteX851" y="connsiteY851"/>
                </a:cxn>
                <a:cxn ang="0">
                  <a:pos x="connsiteX852" y="connsiteY852"/>
                </a:cxn>
                <a:cxn ang="0">
                  <a:pos x="connsiteX853" y="connsiteY853"/>
                </a:cxn>
                <a:cxn ang="0">
                  <a:pos x="connsiteX854" y="connsiteY854"/>
                </a:cxn>
                <a:cxn ang="0">
                  <a:pos x="connsiteX855" y="connsiteY855"/>
                </a:cxn>
                <a:cxn ang="0">
                  <a:pos x="connsiteX856" y="connsiteY856"/>
                </a:cxn>
                <a:cxn ang="0">
                  <a:pos x="connsiteX857" y="connsiteY857"/>
                </a:cxn>
                <a:cxn ang="0">
                  <a:pos x="connsiteX858" y="connsiteY858"/>
                </a:cxn>
                <a:cxn ang="0">
                  <a:pos x="connsiteX859" y="connsiteY859"/>
                </a:cxn>
                <a:cxn ang="0">
                  <a:pos x="connsiteX860" y="connsiteY860"/>
                </a:cxn>
                <a:cxn ang="0">
                  <a:pos x="connsiteX861" y="connsiteY861"/>
                </a:cxn>
                <a:cxn ang="0">
                  <a:pos x="connsiteX862" y="connsiteY862"/>
                </a:cxn>
                <a:cxn ang="0">
                  <a:pos x="connsiteX863" y="connsiteY863"/>
                </a:cxn>
                <a:cxn ang="0">
                  <a:pos x="connsiteX864" y="connsiteY864"/>
                </a:cxn>
                <a:cxn ang="0">
                  <a:pos x="connsiteX865" y="connsiteY865"/>
                </a:cxn>
                <a:cxn ang="0">
                  <a:pos x="connsiteX866" y="connsiteY866"/>
                </a:cxn>
                <a:cxn ang="0">
                  <a:pos x="connsiteX867" y="connsiteY867"/>
                </a:cxn>
                <a:cxn ang="0">
                  <a:pos x="connsiteX868" y="connsiteY868"/>
                </a:cxn>
                <a:cxn ang="0">
                  <a:pos x="connsiteX869" y="connsiteY869"/>
                </a:cxn>
                <a:cxn ang="0">
                  <a:pos x="connsiteX870" y="connsiteY870"/>
                </a:cxn>
                <a:cxn ang="0">
                  <a:pos x="connsiteX871" y="connsiteY871"/>
                </a:cxn>
                <a:cxn ang="0">
                  <a:pos x="connsiteX872" y="connsiteY872"/>
                </a:cxn>
                <a:cxn ang="0">
                  <a:pos x="connsiteX873" y="connsiteY873"/>
                </a:cxn>
                <a:cxn ang="0">
                  <a:pos x="connsiteX874" y="connsiteY874"/>
                </a:cxn>
                <a:cxn ang="0">
                  <a:pos x="connsiteX875" y="connsiteY875"/>
                </a:cxn>
                <a:cxn ang="0">
                  <a:pos x="connsiteX876" y="connsiteY876"/>
                </a:cxn>
                <a:cxn ang="0">
                  <a:pos x="connsiteX877" y="connsiteY877"/>
                </a:cxn>
                <a:cxn ang="0">
                  <a:pos x="connsiteX878" y="connsiteY878"/>
                </a:cxn>
                <a:cxn ang="0">
                  <a:pos x="connsiteX879" y="connsiteY879"/>
                </a:cxn>
                <a:cxn ang="0">
                  <a:pos x="connsiteX880" y="connsiteY880"/>
                </a:cxn>
                <a:cxn ang="0">
                  <a:pos x="connsiteX881" y="connsiteY881"/>
                </a:cxn>
                <a:cxn ang="0">
                  <a:pos x="connsiteX882" y="connsiteY882"/>
                </a:cxn>
                <a:cxn ang="0">
                  <a:pos x="connsiteX883" y="connsiteY883"/>
                </a:cxn>
                <a:cxn ang="0">
                  <a:pos x="connsiteX884" y="connsiteY884"/>
                </a:cxn>
                <a:cxn ang="0">
                  <a:pos x="connsiteX885" y="connsiteY885"/>
                </a:cxn>
                <a:cxn ang="0">
                  <a:pos x="connsiteX886" y="connsiteY886"/>
                </a:cxn>
                <a:cxn ang="0">
                  <a:pos x="connsiteX887" y="connsiteY887"/>
                </a:cxn>
                <a:cxn ang="0">
                  <a:pos x="connsiteX888" y="connsiteY888"/>
                </a:cxn>
                <a:cxn ang="0">
                  <a:pos x="connsiteX889" y="connsiteY889"/>
                </a:cxn>
                <a:cxn ang="0">
                  <a:pos x="connsiteX890" y="connsiteY890"/>
                </a:cxn>
                <a:cxn ang="0">
                  <a:pos x="connsiteX891" y="connsiteY891"/>
                </a:cxn>
                <a:cxn ang="0">
                  <a:pos x="connsiteX892" y="connsiteY892"/>
                </a:cxn>
                <a:cxn ang="0">
                  <a:pos x="connsiteX893" y="connsiteY893"/>
                </a:cxn>
                <a:cxn ang="0">
                  <a:pos x="connsiteX894" y="connsiteY894"/>
                </a:cxn>
                <a:cxn ang="0">
                  <a:pos x="connsiteX895" y="connsiteY895"/>
                </a:cxn>
                <a:cxn ang="0">
                  <a:pos x="connsiteX896" y="connsiteY896"/>
                </a:cxn>
                <a:cxn ang="0">
                  <a:pos x="connsiteX897" y="connsiteY897"/>
                </a:cxn>
                <a:cxn ang="0">
                  <a:pos x="connsiteX898" y="connsiteY898"/>
                </a:cxn>
                <a:cxn ang="0">
                  <a:pos x="connsiteX899" y="connsiteY899"/>
                </a:cxn>
                <a:cxn ang="0">
                  <a:pos x="connsiteX900" y="connsiteY900"/>
                </a:cxn>
                <a:cxn ang="0">
                  <a:pos x="connsiteX901" y="connsiteY901"/>
                </a:cxn>
                <a:cxn ang="0">
                  <a:pos x="connsiteX902" y="connsiteY902"/>
                </a:cxn>
                <a:cxn ang="0">
                  <a:pos x="connsiteX903" y="connsiteY903"/>
                </a:cxn>
                <a:cxn ang="0">
                  <a:pos x="connsiteX904" y="connsiteY904"/>
                </a:cxn>
                <a:cxn ang="0">
                  <a:pos x="connsiteX905" y="connsiteY905"/>
                </a:cxn>
                <a:cxn ang="0">
                  <a:pos x="connsiteX906" y="connsiteY906"/>
                </a:cxn>
                <a:cxn ang="0">
                  <a:pos x="connsiteX907" y="connsiteY907"/>
                </a:cxn>
                <a:cxn ang="0">
                  <a:pos x="connsiteX908" y="connsiteY908"/>
                </a:cxn>
                <a:cxn ang="0">
                  <a:pos x="connsiteX909" y="connsiteY909"/>
                </a:cxn>
                <a:cxn ang="0">
                  <a:pos x="connsiteX910" y="connsiteY910"/>
                </a:cxn>
                <a:cxn ang="0">
                  <a:pos x="connsiteX911" y="connsiteY911"/>
                </a:cxn>
                <a:cxn ang="0">
                  <a:pos x="connsiteX912" y="connsiteY912"/>
                </a:cxn>
                <a:cxn ang="0">
                  <a:pos x="connsiteX913" y="connsiteY913"/>
                </a:cxn>
                <a:cxn ang="0">
                  <a:pos x="connsiteX914" y="connsiteY914"/>
                </a:cxn>
                <a:cxn ang="0">
                  <a:pos x="connsiteX915" y="connsiteY915"/>
                </a:cxn>
                <a:cxn ang="0">
                  <a:pos x="connsiteX916" y="connsiteY916"/>
                </a:cxn>
                <a:cxn ang="0">
                  <a:pos x="connsiteX917" y="connsiteY917"/>
                </a:cxn>
                <a:cxn ang="0">
                  <a:pos x="connsiteX918" y="connsiteY918"/>
                </a:cxn>
                <a:cxn ang="0">
                  <a:pos x="connsiteX919" y="connsiteY919"/>
                </a:cxn>
                <a:cxn ang="0">
                  <a:pos x="connsiteX920" y="connsiteY920"/>
                </a:cxn>
                <a:cxn ang="0">
                  <a:pos x="connsiteX921" y="connsiteY921"/>
                </a:cxn>
                <a:cxn ang="0">
                  <a:pos x="connsiteX922" y="connsiteY922"/>
                </a:cxn>
                <a:cxn ang="0">
                  <a:pos x="connsiteX923" y="connsiteY923"/>
                </a:cxn>
                <a:cxn ang="0">
                  <a:pos x="connsiteX924" y="connsiteY924"/>
                </a:cxn>
                <a:cxn ang="0">
                  <a:pos x="connsiteX925" y="connsiteY925"/>
                </a:cxn>
                <a:cxn ang="0">
                  <a:pos x="connsiteX926" y="connsiteY926"/>
                </a:cxn>
                <a:cxn ang="0">
                  <a:pos x="connsiteX927" y="connsiteY927"/>
                </a:cxn>
                <a:cxn ang="0">
                  <a:pos x="connsiteX928" y="connsiteY928"/>
                </a:cxn>
                <a:cxn ang="0">
                  <a:pos x="connsiteX929" y="connsiteY929"/>
                </a:cxn>
                <a:cxn ang="0">
                  <a:pos x="connsiteX930" y="connsiteY930"/>
                </a:cxn>
                <a:cxn ang="0">
                  <a:pos x="connsiteX931" y="connsiteY931"/>
                </a:cxn>
                <a:cxn ang="0">
                  <a:pos x="connsiteX932" y="connsiteY932"/>
                </a:cxn>
                <a:cxn ang="0">
                  <a:pos x="connsiteX933" y="connsiteY933"/>
                </a:cxn>
                <a:cxn ang="0">
                  <a:pos x="connsiteX934" y="connsiteY934"/>
                </a:cxn>
                <a:cxn ang="0">
                  <a:pos x="connsiteX935" y="connsiteY935"/>
                </a:cxn>
                <a:cxn ang="0">
                  <a:pos x="connsiteX936" y="connsiteY936"/>
                </a:cxn>
                <a:cxn ang="0">
                  <a:pos x="connsiteX937" y="connsiteY937"/>
                </a:cxn>
                <a:cxn ang="0">
                  <a:pos x="connsiteX938" y="connsiteY938"/>
                </a:cxn>
                <a:cxn ang="0">
                  <a:pos x="connsiteX939" y="connsiteY939"/>
                </a:cxn>
                <a:cxn ang="0">
                  <a:pos x="connsiteX940" y="connsiteY940"/>
                </a:cxn>
                <a:cxn ang="0">
                  <a:pos x="connsiteX941" y="connsiteY941"/>
                </a:cxn>
                <a:cxn ang="0">
                  <a:pos x="connsiteX942" y="connsiteY942"/>
                </a:cxn>
                <a:cxn ang="0">
                  <a:pos x="connsiteX943" y="connsiteY943"/>
                </a:cxn>
                <a:cxn ang="0">
                  <a:pos x="connsiteX944" y="connsiteY944"/>
                </a:cxn>
                <a:cxn ang="0">
                  <a:pos x="connsiteX945" y="connsiteY945"/>
                </a:cxn>
                <a:cxn ang="0">
                  <a:pos x="connsiteX946" y="connsiteY946"/>
                </a:cxn>
                <a:cxn ang="0">
                  <a:pos x="connsiteX947" y="connsiteY947"/>
                </a:cxn>
                <a:cxn ang="0">
                  <a:pos x="connsiteX948" y="connsiteY948"/>
                </a:cxn>
                <a:cxn ang="0">
                  <a:pos x="connsiteX949" y="connsiteY949"/>
                </a:cxn>
                <a:cxn ang="0">
                  <a:pos x="connsiteX950" y="connsiteY950"/>
                </a:cxn>
                <a:cxn ang="0">
                  <a:pos x="connsiteX951" y="connsiteY951"/>
                </a:cxn>
                <a:cxn ang="0">
                  <a:pos x="connsiteX952" y="connsiteY952"/>
                </a:cxn>
                <a:cxn ang="0">
                  <a:pos x="connsiteX953" y="connsiteY953"/>
                </a:cxn>
                <a:cxn ang="0">
                  <a:pos x="connsiteX954" y="connsiteY954"/>
                </a:cxn>
                <a:cxn ang="0">
                  <a:pos x="connsiteX955" y="connsiteY955"/>
                </a:cxn>
                <a:cxn ang="0">
                  <a:pos x="connsiteX956" y="connsiteY956"/>
                </a:cxn>
                <a:cxn ang="0">
                  <a:pos x="connsiteX957" y="connsiteY957"/>
                </a:cxn>
                <a:cxn ang="0">
                  <a:pos x="connsiteX958" y="connsiteY958"/>
                </a:cxn>
                <a:cxn ang="0">
                  <a:pos x="connsiteX959" y="connsiteY959"/>
                </a:cxn>
                <a:cxn ang="0">
                  <a:pos x="connsiteX960" y="connsiteY960"/>
                </a:cxn>
                <a:cxn ang="0">
                  <a:pos x="connsiteX961" y="connsiteY961"/>
                </a:cxn>
                <a:cxn ang="0">
                  <a:pos x="connsiteX962" y="connsiteY962"/>
                </a:cxn>
                <a:cxn ang="0">
                  <a:pos x="connsiteX963" y="connsiteY963"/>
                </a:cxn>
                <a:cxn ang="0">
                  <a:pos x="connsiteX964" y="connsiteY964"/>
                </a:cxn>
                <a:cxn ang="0">
                  <a:pos x="connsiteX965" y="connsiteY965"/>
                </a:cxn>
                <a:cxn ang="0">
                  <a:pos x="connsiteX966" y="connsiteY966"/>
                </a:cxn>
                <a:cxn ang="0">
                  <a:pos x="connsiteX967" y="connsiteY967"/>
                </a:cxn>
                <a:cxn ang="0">
                  <a:pos x="connsiteX968" y="connsiteY968"/>
                </a:cxn>
                <a:cxn ang="0">
                  <a:pos x="connsiteX969" y="connsiteY969"/>
                </a:cxn>
                <a:cxn ang="0">
                  <a:pos x="connsiteX970" y="connsiteY970"/>
                </a:cxn>
                <a:cxn ang="0">
                  <a:pos x="connsiteX971" y="connsiteY971"/>
                </a:cxn>
                <a:cxn ang="0">
                  <a:pos x="connsiteX972" y="connsiteY972"/>
                </a:cxn>
                <a:cxn ang="0">
                  <a:pos x="connsiteX973" y="connsiteY973"/>
                </a:cxn>
                <a:cxn ang="0">
                  <a:pos x="connsiteX974" y="connsiteY974"/>
                </a:cxn>
                <a:cxn ang="0">
                  <a:pos x="connsiteX975" y="connsiteY975"/>
                </a:cxn>
                <a:cxn ang="0">
                  <a:pos x="connsiteX976" y="connsiteY976"/>
                </a:cxn>
                <a:cxn ang="0">
                  <a:pos x="connsiteX977" y="connsiteY977"/>
                </a:cxn>
                <a:cxn ang="0">
                  <a:pos x="connsiteX978" y="connsiteY978"/>
                </a:cxn>
                <a:cxn ang="0">
                  <a:pos x="connsiteX979" y="connsiteY979"/>
                </a:cxn>
                <a:cxn ang="0">
                  <a:pos x="connsiteX980" y="connsiteY980"/>
                </a:cxn>
                <a:cxn ang="0">
                  <a:pos x="connsiteX981" y="connsiteY981"/>
                </a:cxn>
                <a:cxn ang="0">
                  <a:pos x="connsiteX982" y="connsiteY982"/>
                </a:cxn>
                <a:cxn ang="0">
                  <a:pos x="connsiteX983" y="connsiteY983"/>
                </a:cxn>
                <a:cxn ang="0">
                  <a:pos x="connsiteX984" y="connsiteY984"/>
                </a:cxn>
                <a:cxn ang="0">
                  <a:pos x="connsiteX985" y="connsiteY985"/>
                </a:cxn>
                <a:cxn ang="0">
                  <a:pos x="connsiteX986" y="connsiteY986"/>
                </a:cxn>
                <a:cxn ang="0">
                  <a:pos x="connsiteX987" y="connsiteY987"/>
                </a:cxn>
                <a:cxn ang="0">
                  <a:pos x="connsiteX988" y="connsiteY988"/>
                </a:cxn>
                <a:cxn ang="0">
                  <a:pos x="connsiteX989" y="connsiteY989"/>
                </a:cxn>
                <a:cxn ang="0">
                  <a:pos x="connsiteX990" y="connsiteY990"/>
                </a:cxn>
                <a:cxn ang="0">
                  <a:pos x="connsiteX991" y="connsiteY991"/>
                </a:cxn>
                <a:cxn ang="0">
                  <a:pos x="connsiteX992" y="connsiteY992"/>
                </a:cxn>
                <a:cxn ang="0">
                  <a:pos x="connsiteX993" y="connsiteY993"/>
                </a:cxn>
                <a:cxn ang="0">
                  <a:pos x="connsiteX994" y="connsiteY994"/>
                </a:cxn>
                <a:cxn ang="0">
                  <a:pos x="connsiteX995" y="connsiteY995"/>
                </a:cxn>
                <a:cxn ang="0">
                  <a:pos x="connsiteX996" y="connsiteY996"/>
                </a:cxn>
                <a:cxn ang="0">
                  <a:pos x="connsiteX997" y="connsiteY997"/>
                </a:cxn>
                <a:cxn ang="0">
                  <a:pos x="connsiteX998" y="connsiteY998"/>
                </a:cxn>
                <a:cxn ang="0">
                  <a:pos x="connsiteX999" y="connsiteY999"/>
                </a:cxn>
                <a:cxn ang="0">
                  <a:pos x="connsiteX1000" y="connsiteY1000"/>
                </a:cxn>
                <a:cxn ang="0">
                  <a:pos x="connsiteX1001" y="connsiteY1001"/>
                </a:cxn>
                <a:cxn ang="0">
                  <a:pos x="connsiteX1002" y="connsiteY1002"/>
                </a:cxn>
                <a:cxn ang="0">
                  <a:pos x="connsiteX1003" y="connsiteY1003"/>
                </a:cxn>
                <a:cxn ang="0">
                  <a:pos x="connsiteX1004" y="connsiteY1004"/>
                </a:cxn>
                <a:cxn ang="0">
                  <a:pos x="connsiteX1005" y="connsiteY1005"/>
                </a:cxn>
                <a:cxn ang="0">
                  <a:pos x="connsiteX1006" y="connsiteY1006"/>
                </a:cxn>
                <a:cxn ang="0">
                  <a:pos x="connsiteX1007" y="connsiteY1007"/>
                </a:cxn>
                <a:cxn ang="0">
                  <a:pos x="connsiteX1008" y="connsiteY1008"/>
                </a:cxn>
                <a:cxn ang="0">
                  <a:pos x="connsiteX1009" y="connsiteY1009"/>
                </a:cxn>
                <a:cxn ang="0">
                  <a:pos x="connsiteX1010" y="connsiteY1010"/>
                </a:cxn>
                <a:cxn ang="0">
                  <a:pos x="connsiteX1011" y="connsiteY1011"/>
                </a:cxn>
                <a:cxn ang="0">
                  <a:pos x="connsiteX1012" y="connsiteY1012"/>
                </a:cxn>
                <a:cxn ang="0">
                  <a:pos x="connsiteX1013" y="connsiteY1013"/>
                </a:cxn>
                <a:cxn ang="0">
                  <a:pos x="connsiteX1014" y="connsiteY1014"/>
                </a:cxn>
                <a:cxn ang="0">
                  <a:pos x="connsiteX1015" y="connsiteY1015"/>
                </a:cxn>
                <a:cxn ang="0">
                  <a:pos x="connsiteX1016" y="connsiteY1016"/>
                </a:cxn>
                <a:cxn ang="0">
                  <a:pos x="connsiteX1017" y="connsiteY1017"/>
                </a:cxn>
                <a:cxn ang="0">
                  <a:pos x="connsiteX1018" y="connsiteY1018"/>
                </a:cxn>
                <a:cxn ang="0">
                  <a:pos x="connsiteX1019" y="connsiteY1019"/>
                </a:cxn>
                <a:cxn ang="0">
                  <a:pos x="connsiteX1020" y="connsiteY1020"/>
                </a:cxn>
                <a:cxn ang="0">
                  <a:pos x="connsiteX1021" y="connsiteY1021"/>
                </a:cxn>
                <a:cxn ang="0">
                  <a:pos x="connsiteX1022" y="connsiteY1022"/>
                </a:cxn>
                <a:cxn ang="0">
                  <a:pos x="connsiteX1023" y="connsiteY1023"/>
                </a:cxn>
                <a:cxn ang="0">
                  <a:pos x="connsiteX1024" y="connsiteY1024"/>
                </a:cxn>
                <a:cxn ang="0">
                  <a:pos x="connsiteX1025" y="connsiteY1025"/>
                </a:cxn>
                <a:cxn ang="0">
                  <a:pos x="connsiteX1026" y="connsiteY1026"/>
                </a:cxn>
                <a:cxn ang="0">
                  <a:pos x="connsiteX1027" y="connsiteY1027"/>
                </a:cxn>
                <a:cxn ang="0">
                  <a:pos x="connsiteX1028" y="connsiteY1028"/>
                </a:cxn>
                <a:cxn ang="0">
                  <a:pos x="connsiteX1029" y="connsiteY1029"/>
                </a:cxn>
                <a:cxn ang="0">
                  <a:pos x="connsiteX1030" y="connsiteY1030"/>
                </a:cxn>
                <a:cxn ang="0">
                  <a:pos x="connsiteX1031" y="connsiteY1031"/>
                </a:cxn>
                <a:cxn ang="0">
                  <a:pos x="connsiteX1032" y="connsiteY1032"/>
                </a:cxn>
                <a:cxn ang="0">
                  <a:pos x="connsiteX1033" y="connsiteY1033"/>
                </a:cxn>
                <a:cxn ang="0">
                  <a:pos x="connsiteX1034" y="connsiteY1034"/>
                </a:cxn>
                <a:cxn ang="0">
                  <a:pos x="connsiteX1035" y="connsiteY1035"/>
                </a:cxn>
                <a:cxn ang="0">
                  <a:pos x="connsiteX1036" y="connsiteY1036"/>
                </a:cxn>
                <a:cxn ang="0">
                  <a:pos x="connsiteX1037" y="connsiteY1037"/>
                </a:cxn>
                <a:cxn ang="0">
                  <a:pos x="connsiteX1038" y="connsiteY1038"/>
                </a:cxn>
                <a:cxn ang="0">
                  <a:pos x="connsiteX1039" y="connsiteY1039"/>
                </a:cxn>
                <a:cxn ang="0">
                  <a:pos x="connsiteX1040" y="connsiteY1040"/>
                </a:cxn>
                <a:cxn ang="0">
                  <a:pos x="connsiteX1041" y="connsiteY1041"/>
                </a:cxn>
                <a:cxn ang="0">
                  <a:pos x="connsiteX1042" y="connsiteY1042"/>
                </a:cxn>
                <a:cxn ang="0">
                  <a:pos x="connsiteX1043" y="connsiteY1043"/>
                </a:cxn>
                <a:cxn ang="0">
                  <a:pos x="connsiteX1044" y="connsiteY1044"/>
                </a:cxn>
                <a:cxn ang="0">
                  <a:pos x="connsiteX1045" y="connsiteY1045"/>
                </a:cxn>
                <a:cxn ang="0">
                  <a:pos x="connsiteX1046" y="connsiteY1046"/>
                </a:cxn>
                <a:cxn ang="0">
                  <a:pos x="connsiteX1047" y="connsiteY1047"/>
                </a:cxn>
                <a:cxn ang="0">
                  <a:pos x="connsiteX1048" y="connsiteY1048"/>
                </a:cxn>
                <a:cxn ang="0">
                  <a:pos x="connsiteX1049" y="connsiteY1049"/>
                </a:cxn>
                <a:cxn ang="0">
                  <a:pos x="connsiteX1050" y="connsiteY1050"/>
                </a:cxn>
                <a:cxn ang="0">
                  <a:pos x="connsiteX1051" y="connsiteY1051"/>
                </a:cxn>
                <a:cxn ang="0">
                  <a:pos x="connsiteX1052" y="connsiteY1052"/>
                </a:cxn>
                <a:cxn ang="0">
                  <a:pos x="connsiteX1053" y="connsiteY1053"/>
                </a:cxn>
                <a:cxn ang="0">
                  <a:pos x="connsiteX1054" y="connsiteY1054"/>
                </a:cxn>
                <a:cxn ang="0">
                  <a:pos x="connsiteX1055" y="connsiteY1055"/>
                </a:cxn>
                <a:cxn ang="0">
                  <a:pos x="connsiteX1056" y="connsiteY1056"/>
                </a:cxn>
                <a:cxn ang="0">
                  <a:pos x="connsiteX1057" y="connsiteY1057"/>
                </a:cxn>
                <a:cxn ang="0">
                  <a:pos x="connsiteX1058" y="connsiteY1058"/>
                </a:cxn>
                <a:cxn ang="0">
                  <a:pos x="connsiteX1059" y="connsiteY1059"/>
                </a:cxn>
                <a:cxn ang="0">
                  <a:pos x="connsiteX1060" y="connsiteY1060"/>
                </a:cxn>
                <a:cxn ang="0">
                  <a:pos x="connsiteX1061" y="connsiteY1061"/>
                </a:cxn>
                <a:cxn ang="0">
                  <a:pos x="connsiteX1062" y="connsiteY1062"/>
                </a:cxn>
                <a:cxn ang="0">
                  <a:pos x="connsiteX1063" y="connsiteY1063"/>
                </a:cxn>
                <a:cxn ang="0">
                  <a:pos x="connsiteX1064" y="connsiteY1064"/>
                </a:cxn>
                <a:cxn ang="0">
                  <a:pos x="connsiteX1065" y="connsiteY1065"/>
                </a:cxn>
                <a:cxn ang="0">
                  <a:pos x="connsiteX1066" y="connsiteY1066"/>
                </a:cxn>
                <a:cxn ang="0">
                  <a:pos x="connsiteX1067" y="connsiteY1067"/>
                </a:cxn>
                <a:cxn ang="0">
                  <a:pos x="connsiteX1068" y="connsiteY1068"/>
                </a:cxn>
                <a:cxn ang="0">
                  <a:pos x="connsiteX1069" y="connsiteY1069"/>
                </a:cxn>
                <a:cxn ang="0">
                  <a:pos x="connsiteX1070" y="connsiteY1070"/>
                </a:cxn>
                <a:cxn ang="0">
                  <a:pos x="connsiteX1071" y="connsiteY1071"/>
                </a:cxn>
                <a:cxn ang="0">
                  <a:pos x="connsiteX1072" y="connsiteY1072"/>
                </a:cxn>
                <a:cxn ang="0">
                  <a:pos x="connsiteX1073" y="connsiteY1073"/>
                </a:cxn>
                <a:cxn ang="0">
                  <a:pos x="connsiteX1074" y="connsiteY1074"/>
                </a:cxn>
                <a:cxn ang="0">
                  <a:pos x="connsiteX1075" y="connsiteY1075"/>
                </a:cxn>
                <a:cxn ang="0">
                  <a:pos x="connsiteX1076" y="connsiteY1076"/>
                </a:cxn>
                <a:cxn ang="0">
                  <a:pos x="connsiteX1077" y="connsiteY1077"/>
                </a:cxn>
                <a:cxn ang="0">
                  <a:pos x="connsiteX1078" y="connsiteY1078"/>
                </a:cxn>
                <a:cxn ang="0">
                  <a:pos x="connsiteX1079" y="connsiteY1079"/>
                </a:cxn>
                <a:cxn ang="0">
                  <a:pos x="connsiteX1080" y="connsiteY1080"/>
                </a:cxn>
                <a:cxn ang="0">
                  <a:pos x="connsiteX1081" y="connsiteY1081"/>
                </a:cxn>
                <a:cxn ang="0">
                  <a:pos x="connsiteX1082" y="connsiteY1082"/>
                </a:cxn>
                <a:cxn ang="0">
                  <a:pos x="connsiteX1083" y="connsiteY1083"/>
                </a:cxn>
                <a:cxn ang="0">
                  <a:pos x="connsiteX1084" y="connsiteY1084"/>
                </a:cxn>
                <a:cxn ang="0">
                  <a:pos x="connsiteX1085" y="connsiteY1085"/>
                </a:cxn>
                <a:cxn ang="0">
                  <a:pos x="connsiteX1086" y="connsiteY1086"/>
                </a:cxn>
                <a:cxn ang="0">
                  <a:pos x="connsiteX1087" y="connsiteY1087"/>
                </a:cxn>
                <a:cxn ang="0">
                  <a:pos x="connsiteX1088" y="connsiteY1088"/>
                </a:cxn>
                <a:cxn ang="0">
                  <a:pos x="connsiteX1089" y="connsiteY1089"/>
                </a:cxn>
                <a:cxn ang="0">
                  <a:pos x="connsiteX1090" y="connsiteY1090"/>
                </a:cxn>
                <a:cxn ang="0">
                  <a:pos x="connsiteX1091" y="connsiteY1091"/>
                </a:cxn>
                <a:cxn ang="0">
                  <a:pos x="connsiteX1092" y="connsiteY1092"/>
                </a:cxn>
                <a:cxn ang="0">
                  <a:pos x="connsiteX1093" y="connsiteY1093"/>
                </a:cxn>
                <a:cxn ang="0">
                  <a:pos x="connsiteX1094" y="connsiteY1094"/>
                </a:cxn>
                <a:cxn ang="0">
                  <a:pos x="connsiteX1095" y="connsiteY1095"/>
                </a:cxn>
                <a:cxn ang="0">
                  <a:pos x="connsiteX1096" y="connsiteY1096"/>
                </a:cxn>
                <a:cxn ang="0">
                  <a:pos x="connsiteX1097" y="connsiteY1097"/>
                </a:cxn>
                <a:cxn ang="0">
                  <a:pos x="connsiteX1098" y="connsiteY1098"/>
                </a:cxn>
                <a:cxn ang="0">
                  <a:pos x="connsiteX1099" y="connsiteY1099"/>
                </a:cxn>
                <a:cxn ang="0">
                  <a:pos x="connsiteX1100" y="connsiteY1100"/>
                </a:cxn>
                <a:cxn ang="0">
                  <a:pos x="connsiteX1101" y="connsiteY1101"/>
                </a:cxn>
                <a:cxn ang="0">
                  <a:pos x="connsiteX1102" y="connsiteY1102"/>
                </a:cxn>
                <a:cxn ang="0">
                  <a:pos x="connsiteX1103" y="connsiteY1103"/>
                </a:cxn>
                <a:cxn ang="0">
                  <a:pos x="connsiteX1104" y="connsiteY1104"/>
                </a:cxn>
                <a:cxn ang="0">
                  <a:pos x="connsiteX1105" y="connsiteY1105"/>
                </a:cxn>
                <a:cxn ang="0">
                  <a:pos x="connsiteX1106" y="connsiteY1106"/>
                </a:cxn>
                <a:cxn ang="0">
                  <a:pos x="connsiteX1107" y="connsiteY1107"/>
                </a:cxn>
                <a:cxn ang="0">
                  <a:pos x="connsiteX1108" y="connsiteY1108"/>
                </a:cxn>
                <a:cxn ang="0">
                  <a:pos x="connsiteX1109" y="connsiteY1109"/>
                </a:cxn>
                <a:cxn ang="0">
                  <a:pos x="connsiteX1110" y="connsiteY1110"/>
                </a:cxn>
                <a:cxn ang="0">
                  <a:pos x="connsiteX1111" y="connsiteY1111"/>
                </a:cxn>
                <a:cxn ang="0">
                  <a:pos x="connsiteX1112" y="connsiteY1112"/>
                </a:cxn>
                <a:cxn ang="0">
                  <a:pos x="connsiteX1113" y="connsiteY1113"/>
                </a:cxn>
                <a:cxn ang="0">
                  <a:pos x="connsiteX1114" y="connsiteY1114"/>
                </a:cxn>
                <a:cxn ang="0">
                  <a:pos x="connsiteX1115" y="connsiteY1115"/>
                </a:cxn>
                <a:cxn ang="0">
                  <a:pos x="connsiteX1116" y="connsiteY1116"/>
                </a:cxn>
                <a:cxn ang="0">
                  <a:pos x="connsiteX1117" y="connsiteY1117"/>
                </a:cxn>
                <a:cxn ang="0">
                  <a:pos x="connsiteX1118" y="connsiteY1118"/>
                </a:cxn>
                <a:cxn ang="0">
                  <a:pos x="connsiteX1119" y="connsiteY1119"/>
                </a:cxn>
                <a:cxn ang="0">
                  <a:pos x="connsiteX1120" y="connsiteY1120"/>
                </a:cxn>
                <a:cxn ang="0">
                  <a:pos x="connsiteX1121" y="connsiteY1121"/>
                </a:cxn>
                <a:cxn ang="0">
                  <a:pos x="connsiteX1122" y="connsiteY1122"/>
                </a:cxn>
                <a:cxn ang="0">
                  <a:pos x="connsiteX1123" y="connsiteY1123"/>
                </a:cxn>
                <a:cxn ang="0">
                  <a:pos x="connsiteX1124" y="connsiteY1124"/>
                </a:cxn>
                <a:cxn ang="0">
                  <a:pos x="connsiteX1125" y="connsiteY1125"/>
                </a:cxn>
                <a:cxn ang="0">
                  <a:pos x="connsiteX1126" y="connsiteY1126"/>
                </a:cxn>
                <a:cxn ang="0">
                  <a:pos x="connsiteX1127" y="connsiteY1127"/>
                </a:cxn>
                <a:cxn ang="0">
                  <a:pos x="connsiteX1128" y="connsiteY1128"/>
                </a:cxn>
                <a:cxn ang="0">
                  <a:pos x="connsiteX1129" y="connsiteY1129"/>
                </a:cxn>
                <a:cxn ang="0">
                  <a:pos x="connsiteX1130" y="connsiteY1130"/>
                </a:cxn>
                <a:cxn ang="0">
                  <a:pos x="connsiteX1131" y="connsiteY1131"/>
                </a:cxn>
                <a:cxn ang="0">
                  <a:pos x="connsiteX1132" y="connsiteY1132"/>
                </a:cxn>
                <a:cxn ang="0">
                  <a:pos x="connsiteX1133" y="connsiteY1133"/>
                </a:cxn>
                <a:cxn ang="0">
                  <a:pos x="connsiteX1134" y="connsiteY1134"/>
                </a:cxn>
                <a:cxn ang="0">
                  <a:pos x="connsiteX1135" y="connsiteY1135"/>
                </a:cxn>
                <a:cxn ang="0">
                  <a:pos x="connsiteX1136" y="connsiteY1136"/>
                </a:cxn>
                <a:cxn ang="0">
                  <a:pos x="connsiteX1137" y="connsiteY1137"/>
                </a:cxn>
                <a:cxn ang="0">
                  <a:pos x="connsiteX1138" y="connsiteY1138"/>
                </a:cxn>
                <a:cxn ang="0">
                  <a:pos x="connsiteX1139" y="connsiteY1139"/>
                </a:cxn>
                <a:cxn ang="0">
                  <a:pos x="connsiteX1140" y="connsiteY1140"/>
                </a:cxn>
                <a:cxn ang="0">
                  <a:pos x="connsiteX1141" y="connsiteY1141"/>
                </a:cxn>
                <a:cxn ang="0">
                  <a:pos x="connsiteX1142" y="connsiteY1142"/>
                </a:cxn>
                <a:cxn ang="0">
                  <a:pos x="connsiteX1143" y="connsiteY1143"/>
                </a:cxn>
                <a:cxn ang="0">
                  <a:pos x="connsiteX1144" y="connsiteY1144"/>
                </a:cxn>
                <a:cxn ang="0">
                  <a:pos x="connsiteX1145" y="connsiteY1145"/>
                </a:cxn>
                <a:cxn ang="0">
                  <a:pos x="connsiteX1146" y="connsiteY1146"/>
                </a:cxn>
                <a:cxn ang="0">
                  <a:pos x="connsiteX1147" y="connsiteY1147"/>
                </a:cxn>
                <a:cxn ang="0">
                  <a:pos x="connsiteX1148" y="connsiteY1148"/>
                </a:cxn>
                <a:cxn ang="0">
                  <a:pos x="connsiteX1149" y="connsiteY1149"/>
                </a:cxn>
                <a:cxn ang="0">
                  <a:pos x="connsiteX1150" y="connsiteY1150"/>
                </a:cxn>
                <a:cxn ang="0">
                  <a:pos x="connsiteX1151" y="connsiteY1151"/>
                </a:cxn>
                <a:cxn ang="0">
                  <a:pos x="connsiteX1152" y="connsiteY1152"/>
                </a:cxn>
                <a:cxn ang="0">
                  <a:pos x="connsiteX1153" y="connsiteY1153"/>
                </a:cxn>
                <a:cxn ang="0">
                  <a:pos x="connsiteX1154" y="connsiteY1154"/>
                </a:cxn>
                <a:cxn ang="0">
                  <a:pos x="connsiteX1155" y="connsiteY1155"/>
                </a:cxn>
                <a:cxn ang="0">
                  <a:pos x="connsiteX1156" y="connsiteY1156"/>
                </a:cxn>
                <a:cxn ang="0">
                  <a:pos x="connsiteX1157" y="connsiteY1157"/>
                </a:cxn>
                <a:cxn ang="0">
                  <a:pos x="connsiteX1158" y="connsiteY1158"/>
                </a:cxn>
                <a:cxn ang="0">
                  <a:pos x="connsiteX1159" y="connsiteY1159"/>
                </a:cxn>
                <a:cxn ang="0">
                  <a:pos x="connsiteX1160" y="connsiteY1160"/>
                </a:cxn>
                <a:cxn ang="0">
                  <a:pos x="connsiteX1161" y="connsiteY1161"/>
                </a:cxn>
                <a:cxn ang="0">
                  <a:pos x="connsiteX1162" y="connsiteY1162"/>
                </a:cxn>
                <a:cxn ang="0">
                  <a:pos x="connsiteX1163" y="connsiteY1163"/>
                </a:cxn>
                <a:cxn ang="0">
                  <a:pos x="connsiteX1164" y="connsiteY1164"/>
                </a:cxn>
                <a:cxn ang="0">
                  <a:pos x="connsiteX1165" y="connsiteY1165"/>
                </a:cxn>
                <a:cxn ang="0">
                  <a:pos x="connsiteX1166" y="connsiteY1166"/>
                </a:cxn>
                <a:cxn ang="0">
                  <a:pos x="connsiteX1167" y="connsiteY1167"/>
                </a:cxn>
                <a:cxn ang="0">
                  <a:pos x="connsiteX1168" y="connsiteY1168"/>
                </a:cxn>
                <a:cxn ang="0">
                  <a:pos x="connsiteX1169" y="connsiteY1169"/>
                </a:cxn>
                <a:cxn ang="0">
                  <a:pos x="connsiteX1170" y="connsiteY1170"/>
                </a:cxn>
                <a:cxn ang="0">
                  <a:pos x="connsiteX1171" y="connsiteY1171"/>
                </a:cxn>
                <a:cxn ang="0">
                  <a:pos x="connsiteX1172" y="connsiteY1172"/>
                </a:cxn>
                <a:cxn ang="0">
                  <a:pos x="connsiteX1173" y="connsiteY1173"/>
                </a:cxn>
                <a:cxn ang="0">
                  <a:pos x="connsiteX1174" y="connsiteY1174"/>
                </a:cxn>
                <a:cxn ang="0">
                  <a:pos x="connsiteX1175" y="connsiteY1175"/>
                </a:cxn>
                <a:cxn ang="0">
                  <a:pos x="connsiteX1176" y="connsiteY1176"/>
                </a:cxn>
                <a:cxn ang="0">
                  <a:pos x="connsiteX1177" y="connsiteY1177"/>
                </a:cxn>
                <a:cxn ang="0">
                  <a:pos x="connsiteX1178" y="connsiteY1178"/>
                </a:cxn>
                <a:cxn ang="0">
                  <a:pos x="connsiteX1179" y="connsiteY1179"/>
                </a:cxn>
                <a:cxn ang="0">
                  <a:pos x="connsiteX1180" y="connsiteY1180"/>
                </a:cxn>
                <a:cxn ang="0">
                  <a:pos x="connsiteX1181" y="connsiteY1181"/>
                </a:cxn>
                <a:cxn ang="0">
                  <a:pos x="connsiteX1182" y="connsiteY1182"/>
                </a:cxn>
                <a:cxn ang="0">
                  <a:pos x="connsiteX1183" y="connsiteY1183"/>
                </a:cxn>
                <a:cxn ang="0">
                  <a:pos x="connsiteX1184" y="connsiteY1184"/>
                </a:cxn>
                <a:cxn ang="0">
                  <a:pos x="connsiteX1185" y="connsiteY1185"/>
                </a:cxn>
                <a:cxn ang="0">
                  <a:pos x="connsiteX1186" y="connsiteY1186"/>
                </a:cxn>
                <a:cxn ang="0">
                  <a:pos x="connsiteX1187" y="connsiteY1187"/>
                </a:cxn>
                <a:cxn ang="0">
                  <a:pos x="connsiteX1188" y="connsiteY1188"/>
                </a:cxn>
                <a:cxn ang="0">
                  <a:pos x="connsiteX1189" y="connsiteY1189"/>
                </a:cxn>
                <a:cxn ang="0">
                  <a:pos x="connsiteX1190" y="connsiteY1190"/>
                </a:cxn>
                <a:cxn ang="0">
                  <a:pos x="connsiteX1191" y="connsiteY1191"/>
                </a:cxn>
                <a:cxn ang="0">
                  <a:pos x="connsiteX1192" y="connsiteY1192"/>
                </a:cxn>
                <a:cxn ang="0">
                  <a:pos x="connsiteX1193" y="connsiteY1193"/>
                </a:cxn>
                <a:cxn ang="0">
                  <a:pos x="connsiteX1194" y="connsiteY1194"/>
                </a:cxn>
                <a:cxn ang="0">
                  <a:pos x="connsiteX1195" y="connsiteY1195"/>
                </a:cxn>
                <a:cxn ang="0">
                  <a:pos x="connsiteX1196" y="connsiteY1196"/>
                </a:cxn>
                <a:cxn ang="0">
                  <a:pos x="connsiteX1197" y="connsiteY1197"/>
                </a:cxn>
                <a:cxn ang="0">
                  <a:pos x="connsiteX1198" y="connsiteY1198"/>
                </a:cxn>
                <a:cxn ang="0">
                  <a:pos x="connsiteX1199" y="connsiteY1199"/>
                </a:cxn>
                <a:cxn ang="0">
                  <a:pos x="connsiteX1200" y="connsiteY1200"/>
                </a:cxn>
                <a:cxn ang="0">
                  <a:pos x="connsiteX1201" y="connsiteY1201"/>
                </a:cxn>
                <a:cxn ang="0">
                  <a:pos x="connsiteX1202" y="connsiteY1202"/>
                </a:cxn>
                <a:cxn ang="0">
                  <a:pos x="connsiteX1203" y="connsiteY1203"/>
                </a:cxn>
                <a:cxn ang="0">
                  <a:pos x="connsiteX1204" y="connsiteY1204"/>
                </a:cxn>
                <a:cxn ang="0">
                  <a:pos x="connsiteX1205" y="connsiteY1205"/>
                </a:cxn>
                <a:cxn ang="0">
                  <a:pos x="connsiteX1206" y="connsiteY1206"/>
                </a:cxn>
                <a:cxn ang="0">
                  <a:pos x="connsiteX1207" y="connsiteY1207"/>
                </a:cxn>
                <a:cxn ang="0">
                  <a:pos x="connsiteX1208" y="connsiteY1208"/>
                </a:cxn>
                <a:cxn ang="0">
                  <a:pos x="connsiteX1209" y="connsiteY1209"/>
                </a:cxn>
                <a:cxn ang="0">
                  <a:pos x="connsiteX1210" y="connsiteY1210"/>
                </a:cxn>
                <a:cxn ang="0">
                  <a:pos x="connsiteX1211" y="connsiteY1211"/>
                </a:cxn>
                <a:cxn ang="0">
                  <a:pos x="connsiteX1212" y="connsiteY1212"/>
                </a:cxn>
                <a:cxn ang="0">
                  <a:pos x="connsiteX1213" y="connsiteY1213"/>
                </a:cxn>
                <a:cxn ang="0">
                  <a:pos x="connsiteX1214" y="connsiteY1214"/>
                </a:cxn>
                <a:cxn ang="0">
                  <a:pos x="connsiteX1215" y="connsiteY1215"/>
                </a:cxn>
                <a:cxn ang="0">
                  <a:pos x="connsiteX1216" y="connsiteY1216"/>
                </a:cxn>
                <a:cxn ang="0">
                  <a:pos x="connsiteX1217" y="connsiteY1217"/>
                </a:cxn>
                <a:cxn ang="0">
                  <a:pos x="connsiteX1218" y="connsiteY1218"/>
                </a:cxn>
                <a:cxn ang="0">
                  <a:pos x="connsiteX1219" y="connsiteY1219"/>
                </a:cxn>
                <a:cxn ang="0">
                  <a:pos x="connsiteX1220" y="connsiteY1220"/>
                </a:cxn>
                <a:cxn ang="0">
                  <a:pos x="connsiteX1221" y="connsiteY1221"/>
                </a:cxn>
                <a:cxn ang="0">
                  <a:pos x="connsiteX1222" y="connsiteY1222"/>
                </a:cxn>
                <a:cxn ang="0">
                  <a:pos x="connsiteX1223" y="connsiteY1223"/>
                </a:cxn>
                <a:cxn ang="0">
                  <a:pos x="connsiteX1224" y="connsiteY1224"/>
                </a:cxn>
                <a:cxn ang="0">
                  <a:pos x="connsiteX1225" y="connsiteY1225"/>
                </a:cxn>
                <a:cxn ang="0">
                  <a:pos x="connsiteX1226" y="connsiteY1226"/>
                </a:cxn>
                <a:cxn ang="0">
                  <a:pos x="connsiteX1227" y="connsiteY1227"/>
                </a:cxn>
                <a:cxn ang="0">
                  <a:pos x="connsiteX1228" y="connsiteY1228"/>
                </a:cxn>
                <a:cxn ang="0">
                  <a:pos x="connsiteX1229" y="connsiteY1229"/>
                </a:cxn>
                <a:cxn ang="0">
                  <a:pos x="connsiteX1230" y="connsiteY1230"/>
                </a:cxn>
                <a:cxn ang="0">
                  <a:pos x="connsiteX1231" y="connsiteY1231"/>
                </a:cxn>
                <a:cxn ang="0">
                  <a:pos x="connsiteX1232" y="connsiteY1232"/>
                </a:cxn>
                <a:cxn ang="0">
                  <a:pos x="connsiteX1233" y="connsiteY1233"/>
                </a:cxn>
                <a:cxn ang="0">
                  <a:pos x="connsiteX1234" y="connsiteY1234"/>
                </a:cxn>
                <a:cxn ang="0">
                  <a:pos x="connsiteX1235" y="connsiteY1235"/>
                </a:cxn>
                <a:cxn ang="0">
                  <a:pos x="connsiteX1236" y="connsiteY1236"/>
                </a:cxn>
                <a:cxn ang="0">
                  <a:pos x="connsiteX1237" y="connsiteY1237"/>
                </a:cxn>
                <a:cxn ang="0">
                  <a:pos x="connsiteX1238" y="connsiteY1238"/>
                </a:cxn>
                <a:cxn ang="0">
                  <a:pos x="connsiteX1239" y="connsiteY1239"/>
                </a:cxn>
                <a:cxn ang="0">
                  <a:pos x="connsiteX1240" y="connsiteY1240"/>
                </a:cxn>
                <a:cxn ang="0">
                  <a:pos x="connsiteX1241" y="connsiteY1241"/>
                </a:cxn>
                <a:cxn ang="0">
                  <a:pos x="connsiteX1242" y="connsiteY1242"/>
                </a:cxn>
                <a:cxn ang="0">
                  <a:pos x="connsiteX1243" y="connsiteY1243"/>
                </a:cxn>
                <a:cxn ang="0">
                  <a:pos x="connsiteX1244" y="connsiteY1244"/>
                </a:cxn>
                <a:cxn ang="0">
                  <a:pos x="connsiteX1245" y="connsiteY1245"/>
                </a:cxn>
                <a:cxn ang="0">
                  <a:pos x="connsiteX1246" y="connsiteY1246"/>
                </a:cxn>
                <a:cxn ang="0">
                  <a:pos x="connsiteX1247" y="connsiteY1247"/>
                </a:cxn>
                <a:cxn ang="0">
                  <a:pos x="connsiteX1248" y="connsiteY1248"/>
                </a:cxn>
                <a:cxn ang="0">
                  <a:pos x="connsiteX1249" y="connsiteY1249"/>
                </a:cxn>
                <a:cxn ang="0">
                  <a:pos x="connsiteX1250" y="connsiteY1250"/>
                </a:cxn>
                <a:cxn ang="0">
                  <a:pos x="connsiteX1251" y="connsiteY1251"/>
                </a:cxn>
                <a:cxn ang="0">
                  <a:pos x="connsiteX1252" y="connsiteY1252"/>
                </a:cxn>
                <a:cxn ang="0">
                  <a:pos x="connsiteX1253" y="connsiteY1253"/>
                </a:cxn>
                <a:cxn ang="0">
                  <a:pos x="connsiteX1254" y="connsiteY1254"/>
                </a:cxn>
                <a:cxn ang="0">
                  <a:pos x="connsiteX1255" y="connsiteY1255"/>
                </a:cxn>
                <a:cxn ang="0">
                  <a:pos x="connsiteX1256" y="connsiteY1256"/>
                </a:cxn>
                <a:cxn ang="0">
                  <a:pos x="connsiteX1257" y="connsiteY1257"/>
                </a:cxn>
                <a:cxn ang="0">
                  <a:pos x="connsiteX1258" y="connsiteY1258"/>
                </a:cxn>
                <a:cxn ang="0">
                  <a:pos x="connsiteX1259" y="connsiteY1259"/>
                </a:cxn>
                <a:cxn ang="0">
                  <a:pos x="connsiteX1260" y="connsiteY1260"/>
                </a:cxn>
                <a:cxn ang="0">
                  <a:pos x="connsiteX1261" y="connsiteY1261"/>
                </a:cxn>
                <a:cxn ang="0">
                  <a:pos x="connsiteX1262" y="connsiteY1262"/>
                </a:cxn>
                <a:cxn ang="0">
                  <a:pos x="connsiteX1263" y="connsiteY1263"/>
                </a:cxn>
                <a:cxn ang="0">
                  <a:pos x="connsiteX1264" y="connsiteY1264"/>
                </a:cxn>
                <a:cxn ang="0">
                  <a:pos x="connsiteX1265" y="connsiteY1265"/>
                </a:cxn>
                <a:cxn ang="0">
                  <a:pos x="connsiteX1266" y="connsiteY1266"/>
                </a:cxn>
                <a:cxn ang="0">
                  <a:pos x="connsiteX1267" y="connsiteY1267"/>
                </a:cxn>
                <a:cxn ang="0">
                  <a:pos x="connsiteX1268" y="connsiteY1268"/>
                </a:cxn>
                <a:cxn ang="0">
                  <a:pos x="connsiteX1269" y="connsiteY1269"/>
                </a:cxn>
                <a:cxn ang="0">
                  <a:pos x="connsiteX1270" y="connsiteY1270"/>
                </a:cxn>
                <a:cxn ang="0">
                  <a:pos x="connsiteX1271" y="connsiteY1271"/>
                </a:cxn>
                <a:cxn ang="0">
                  <a:pos x="connsiteX1272" y="connsiteY1272"/>
                </a:cxn>
                <a:cxn ang="0">
                  <a:pos x="connsiteX1273" y="connsiteY1273"/>
                </a:cxn>
                <a:cxn ang="0">
                  <a:pos x="connsiteX1274" y="connsiteY1274"/>
                </a:cxn>
                <a:cxn ang="0">
                  <a:pos x="connsiteX1275" y="connsiteY1275"/>
                </a:cxn>
                <a:cxn ang="0">
                  <a:pos x="connsiteX1276" y="connsiteY1276"/>
                </a:cxn>
                <a:cxn ang="0">
                  <a:pos x="connsiteX1277" y="connsiteY1277"/>
                </a:cxn>
                <a:cxn ang="0">
                  <a:pos x="connsiteX1278" y="connsiteY1278"/>
                </a:cxn>
                <a:cxn ang="0">
                  <a:pos x="connsiteX1279" y="connsiteY1279"/>
                </a:cxn>
                <a:cxn ang="0">
                  <a:pos x="connsiteX1280" y="connsiteY1280"/>
                </a:cxn>
                <a:cxn ang="0">
                  <a:pos x="connsiteX1281" y="connsiteY1281"/>
                </a:cxn>
                <a:cxn ang="0">
                  <a:pos x="connsiteX1282" y="connsiteY1282"/>
                </a:cxn>
                <a:cxn ang="0">
                  <a:pos x="connsiteX1283" y="connsiteY1283"/>
                </a:cxn>
                <a:cxn ang="0">
                  <a:pos x="connsiteX1284" y="connsiteY1284"/>
                </a:cxn>
                <a:cxn ang="0">
                  <a:pos x="connsiteX1285" y="connsiteY1285"/>
                </a:cxn>
                <a:cxn ang="0">
                  <a:pos x="connsiteX1286" y="connsiteY1286"/>
                </a:cxn>
                <a:cxn ang="0">
                  <a:pos x="connsiteX1287" y="connsiteY1287"/>
                </a:cxn>
                <a:cxn ang="0">
                  <a:pos x="connsiteX1288" y="connsiteY1288"/>
                </a:cxn>
                <a:cxn ang="0">
                  <a:pos x="connsiteX1289" y="connsiteY1289"/>
                </a:cxn>
                <a:cxn ang="0">
                  <a:pos x="connsiteX1290" y="connsiteY1290"/>
                </a:cxn>
                <a:cxn ang="0">
                  <a:pos x="connsiteX1291" y="connsiteY1291"/>
                </a:cxn>
                <a:cxn ang="0">
                  <a:pos x="connsiteX1292" y="connsiteY1292"/>
                </a:cxn>
                <a:cxn ang="0">
                  <a:pos x="connsiteX1293" y="connsiteY1293"/>
                </a:cxn>
                <a:cxn ang="0">
                  <a:pos x="connsiteX1294" y="connsiteY1294"/>
                </a:cxn>
                <a:cxn ang="0">
                  <a:pos x="connsiteX1295" y="connsiteY1295"/>
                </a:cxn>
                <a:cxn ang="0">
                  <a:pos x="connsiteX1296" y="connsiteY1296"/>
                </a:cxn>
                <a:cxn ang="0">
                  <a:pos x="connsiteX1297" y="connsiteY1297"/>
                </a:cxn>
                <a:cxn ang="0">
                  <a:pos x="connsiteX1298" y="connsiteY1298"/>
                </a:cxn>
                <a:cxn ang="0">
                  <a:pos x="connsiteX1299" y="connsiteY1299"/>
                </a:cxn>
                <a:cxn ang="0">
                  <a:pos x="connsiteX1300" y="connsiteY1300"/>
                </a:cxn>
                <a:cxn ang="0">
                  <a:pos x="connsiteX1301" y="connsiteY1301"/>
                </a:cxn>
                <a:cxn ang="0">
                  <a:pos x="connsiteX1302" y="connsiteY1302"/>
                </a:cxn>
                <a:cxn ang="0">
                  <a:pos x="connsiteX1303" y="connsiteY1303"/>
                </a:cxn>
                <a:cxn ang="0">
                  <a:pos x="connsiteX1304" y="connsiteY1304"/>
                </a:cxn>
                <a:cxn ang="0">
                  <a:pos x="connsiteX1305" y="connsiteY1305"/>
                </a:cxn>
                <a:cxn ang="0">
                  <a:pos x="connsiteX1306" y="connsiteY1306"/>
                </a:cxn>
                <a:cxn ang="0">
                  <a:pos x="connsiteX1307" y="connsiteY1307"/>
                </a:cxn>
                <a:cxn ang="0">
                  <a:pos x="connsiteX1308" y="connsiteY1308"/>
                </a:cxn>
                <a:cxn ang="0">
                  <a:pos x="connsiteX1309" y="connsiteY1309"/>
                </a:cxn>
                <a:cxn ang="0">
                  <a:pos x="connsiteX1310" y="connsiteY1310"/>
                </a:cxn>
                <a:cxn ang="0">
                  <a:pos x="connsiteX1311" y="connsiteY1311"/>
                </a:cxn>
                <a:cxn ang="0">
                  <a:pos x="connsiteX1312" y="connsiteY1312"/>
                </a:cxn>
                <a:cxn ang="0">
                  <a:pos x="connsiteX1313" y="connsiteY1313"/>
                </a:cxn>
                <a:cxn ang="0">
                  <a:pos x="connsiteX1314" y="connsiteY1314"/>
                </a:cxn>
                <a:cxn ang="0">
                  <a:pos x="connsiteX1315" y="connsiteY1315"/>
                </a:cxn>
                <a:cxn ang="0">
                  <a:pos x="connsiteX1316" y="connsiteY1316"/>
                </a:cxn>
                <a:cxn ang="0">
                  <a:pos x="connsiteX1317" y="connsiteY1317"/>
                </a:cxn>
                <a:cxn ang="0">
                  <a:pos x="connsiteX1318" y="connsiteY1318"/>
                </a:cxn>
                <a:cxn ang="0">
                  <a:pos x="connsiteX1319" y="connsiteY1319"/>
                </a:cxn>
                <a:cxn ang="0">
                  <a:pos x="connsiteX1320" y="connsiteY1320"/>
                </a:cxn>
                <a:cxn ang="0">
                  <a:pos x="connsiteX1321" y="connsiteY1321"/>
                </a:cxn>
                <a:cxn ang="0">
                  <a:pos x="connsiteX1322" y="connsiteY1322"/>
                </a:cxn>
                <a:cxn ang="0">
                  <a:pos x="connsiteX1323" y="connsiteY1323"/>
                </a:cxn>
                <a:cxn ang="0">
                  <a:pos x="connsiteX1324" y="connsiteY1324"/>
                </a:cxn>
                <a:cxn ang="0">
                  <a:pos x="connsiteX1325" y="connsiteY1325"/>
                </a:cxn>
                <a:cxn ang="0">
                  <a:pos x="connsiteX1326" y="connsiteY1326"/>
                </a:cxn>
                <a:cxn ang="0">
                  <a:pos x="connsiteX1327" y="connsiteY1327"/>
                </a:cxn>
                <a:cxn ang="0">
                  <a:pos x="connsiteX1328" y="connsiteY1328"/>
                </a:cxn>
                <a:cxn ang="0">
                  <a:pos x="connsiteX1329" y="connsiteY1329"/>
                </a:cxn>
                <a:cxn ang="0">
                  <a:pos x="connsiteX1330" y="connsiteY1330"/>
                </a:cxn>
                <a:cxn ang="0">
                  <a:pos x="connsiteX1331" y="connsiteY1331"/>
                </a:cxn>
                <a:cxn ang="0">
                  <a:pos x="connsiteX1332" y="connsiteY1332"/>
                </a:cxn>
                <a:cxn ang="0">
                  <a:pos x="connsiteX1333" y="connsiteY1333"/>
                </a:cxn>
                <a:cxn ang="0">
                  <a:pos x="connsiteX1334" y="connsiteY1334"/>
                </a:cxn>
                <a:cxn ang="0">
                  <a:pos x="connsiteX1335" y="connsiteY1335"/>
                </a:cxn>
                <a:cxn ang="0">
                  <a:pos x="connsiteX1336" y="connsiteY1336"/>
                </a:cxn>
                <a:cxn ang="0">
                  <a:pos x="connsiteX1337" y="connsiteY1337"/>
                </a:cxn>
                <a:cxn ang="0">
                  <a:pos x="connsiteX1338" y="connsiteY1338"/>
                </a:cxn>
                <a:cxn ang="0">
                  <a:pos x="connsiteX1339" y="connsiteY1339"/>
                </a:cxn>
                <a:cxn ang="0">
                  <a:pos x="connsiteX1340" y="connsiteY1340"/>
                </a:cxn>
                <a:cxn ang="0">
                  <a:pos x="connsiteX1341" y="connsiteY1341"/>
                </a:cxn>
                <a:cxn ang="0">
                  <a:pos x="connsiteX1342" y="connsiteY1342"/>
                </a:cxn>
                <a:cxn ang="0">
                  <a:pos x="connsiteX1343" y="connsiteY1343"/>
                </a:cxn>
                <a:cxn ang="0">
                  <a:pos x="connsiteX1344" y="connsiteY1344"/>
                </a:cxn>
                <a:cxn ang="0">
                  <a:pos x="connsiteX1345" y="connsiteY1345"/>
                </a:cxn>
                <a:cxn ang="0">
                  <a:pos x="connsiteX1346" y="connsiteY1346"/>
                </a:cxn>
                <a:cxn ang="0">
                  <a:pos x="connsiteX1347" y="connsiteY1347"/>
                </a:cxn>
                <a:cxn ang="0">
                  <a:pos x="connsiteX1348" y="connsiteY1348"/>
                </a:cxn>
                <a:cxn ang="0">
                  <a:pos x="connsiteX1349" y="connsiteY1349"/>
                </a:cxn>
                <a:cxn ang="0">
                  <a:pos x="connsiteX1350" y="connsiteY1350"/>
                </a:cxn>
                <a:cxn ang="0">
                  <a:pos x="connsiteX1351" y="connsiteY1351"/>
                </a:cxn>
                <a:cxn ang="0">
                  <a:pos x="connsiteX1352" y="connsiteY1352"/>
                </a:cxn>
                <a:cxn ang="0">
                  <a:pos x="connsiteX1353" y="connsiteY1353"/>
                </a:cxn>
                <a:cxn ang="0">
                  <a:pos x="connsiteX1354" y="connsiteY1354"/>
                </a:cxn>
                <a:cxn ang="0">
                  <a:pos x="connsiteX1355" y="connsiteY1355"/>
                </a:cxn>
                <a:cxn ang="0">
                  <a:pos x="connsiteX1356" y="connsiteY1356"/>
                </a:cxn>
                <a:cxn ang="0">
                  <a:pos x="connsiteX1357" y="connsiteY1357"/>
                </a:cxn>
                <a:cxn ang="0">
                  <a:pos x="connsiteX1358" y="connsiteY1358"/>
                </a:cxn>
                <a:cxn ang="0">
                  <a:pos x="connsiteX1359" y="connsiteY1359"/>
                </a:cxn>
                <a:cxn ang="0">
                  <a:pos x="connsiteX1360" y="connsiteY1360"/>
                </a:cxn>
                <a:cxn ang="0">
                  <a:pos x="connsiteX1361" y="connsiteY1361"/>
                </a:cxn>
                <a:cxn ang="0">
                  <a:pos x="connsiteX1362" y="connsiteY1362"/>
                </a:cxn>
                <a:cxn ang="0">
                  <a:pos x="connsiteX1363" y="connsiteY1363"/>
                </a:cxn>
                <a:cxn ang="0">
                  <a:pos x="connsiteX1364" y="connsiteY1364"/>
                </a:cxn>
                <a:cxn ang="0">
                  <a:pos x="connsiteX1365" y="connsiteY1365"/>
                </a:cxn>
                <a:cxn ang="0">
                  <a:pos x="connsiteX1366" y="connsiteY1366"/>
                </a:cxn>
                <a:cxn ang="0">
                  <a:pos x="connsiteX1367" y="connsiteY1367"/>
                </a:cxn>
                <a:cxn ang="0">
                  <a:pos x="connsiteX1368" y="connsiteY1368"/>
                </a:cxn>
                <a:cxn ang="0">
                  <a:pos x="connsiteX1369" y="connsiteY1369"/>
                </a:cxn>
                <a:cxn ang="0">
                  <a:pos x="connsiteX1370" y="connsiteY1370"/>
                </a:cxn>
                <a:cxn ang="0">
                  <a:pos x="connsiteX1371" y="connsiteY1371"/>
                </a:cxn>
                <a:cxn ang="0">
                  <a:pos x="connsiteX1372" y="connsiteY1372"/>
                </a:cxn>
                <a:cxn ang="0">
                  <a:pos x="connsiteX1373" y="connsiteY1373"/>
                </a:cxn>
                <a:cxn ang="0">
                  <a:pos x="connsiteX1374" y="connsiteY1374"/>
                </a:cxn>
                <a:cxn ang="0">
                  <a:pos x="connsiteX1375" y="connsiteY1375"/>
                </a:cxn>
                <a:cxn ang="0">
                  <a:pos x="connsiteX1376" y="connsiteY1376"/>
                </a:cxn>
                <a:cxn ang="0">
                  <a:pos x="connsiteX1377" y="connsiteY1377"/>
                </a:cxn>
                <a:cxn ang="0">
                  <a:pos x="connsiteX1378" y="connsiteY1378"/>
                </a:cxn>
                <a:cxn ang="0">
                  <a:pos x="connsiteX1379" y="connsiteY1379"/>
                </a:cxn>
                <a:cxn ang="0">
                  <a:pos x="connsiteX1380" y="connsiteY1380"/>
                </a:cxn>
                <a:cxn ang="0">
                  <a:pos x="connsiteX1381" y="connsiteY1381"/>
                </a:cxn>
                <a:cxn ang="0">
                  <a:pos x="connsiteX1382" y="connsiteY1382"/>
                </a:cxn>
                <a:cxn ang="0">
                  <a:pos x="connsiteX1383" y="connsiteY1383"/>
                </a:cxn>
                <a:cxn ang="0">
                  <a:pos x="connsiteX1384" y="connsiteY1384"/>
                </a:cxn>
                <a:cxn ang="0">
                  <a:pos x="connsiteX1385" y="connsiteY1385"/>
                </a:cxn>
                <a:cxn ang="0">
                  <a:pos x="connsiteX1386" y="connsiteY1386"/>
                </a:cxn>
                <a:cxn ang="0">
                  <a:pos x="connsiteX1387" y="connsiteY1387"/>
                </a:cxn>
                <a:cxn ang="0">
                  <a:pos x="connsiteX1388" y="connsiteY1388"/>
                </a:cxn>
                <a:cxn ang="0">
                  <a:pos x="connsiteX1389" y="connsiteY1389"/>
                </a:cxn>
                <a:cxn ang="0">
                  <a:pos x="connsiteX1390" y="connsiteY1390"/>
                </a:cxn>
                <a:cxn ang="0">
                  <a:pos x="connsiteX1391" y="connsiteY1391"/>
                </a:cxn>
                <a:cxn ang="0">
                  <a:pos x="connsiteX1392" y="connsiteY1392"/>
                </a:cxn>
                <a:cxn ang="0">
                  <a:pos x="connsiteX1393" y="connsiteY1393"/>
                </a:cxn>
                <a:cxn ang="0">
                  <a:pos x="connsiteX1394" y="connsiteY1394"/>
                </a:cxn>
                <a:cxn ang="0">
                  <a:pos x="connsiteX1395" y="connsiteY1395"/>
                </a:cxn>
                <a:cxn ang="0">
                  <a:pos x="connsiteX1396" y="connsiteY1396"/>
                </a:cxn>
                <a:cxn ang="0">
                  <a:pos x="connsiteX1397" y="connsiteY1397"/>
                </a:cxn>
                <a:cxn ang="0">
                  <a:pos x="connsiteX1398" y="connsiteY1398"/>
                </a:cxn>
                <a:cxn ang="0">
                  <a:pos x="connsiteX1399" y="connsiteY1399"/>
                </a:cxn>
                <a:cxn ang="0">
                  <a:pos x="connsiteX1400" y="connsiteY1400"/>
                </a:cxn>
                <a:cxn ang="0">
                  <a:pos x="connsiteX1401" y="connsiteY1401"/>
                </a:cxn>
                <a:cxn ang="0">
                  <a:pos x="connsiteX1402" y="connsiteY1402"/>
                </a:cxn>
                <a:cxn ang="0">
                  <a:pos x="connsiteX1403" y="connsiteY1403"/>
                </a:cxn>
                <a:cxn ang="0">
                  <a:pos x="connsiteX1404" y="connsiteY1404"/>
                </a:cxn>
                <a:cxn ang="0">
                  <a:pos x="connsiteX1405" y="connsiteY1405"/>
                </a:cxn>
                <a:cxn ang="0">
                  <a:pos x="connsiteX1406" y="connsiteY1406"/>
                </a:cxn>
                <a:cxn ang="0">
                  <a:pos x="connsiteX1407" y="connsiteY1407"/>
                </a:cxn>
                <a:cxn ang="0">
                  <a:pos x="connsiteX1408" y="connsiteY1408"/>
                </a:cxn>
                <a:cxn ang="0">
                  <a:pos x="connsiteX1409" y="connsiteY1409"/>
                </a:cxn>
                <a:cxn ang="0">
                  <a:pos x="connsiteX1410" y="connsiteY1410"/>
                </a:cxn>
                <a:cxn ang="0">
                  <a:pos x="connsiteX1411" y="connsiteY1411"/>
                </a:cxn>
                <a:cxn ang="0">
                  <a:pos x="connsiteX1412" y="connsiteY1412"/>
                </a:cxn>
                <a:cxn ang="0">
                  <a:pos x="connsiteX1413" y="connsiteY1413"/>
                </a:cxn>
                <a:cxn ang="0">
                  <a:pos x="connsiteX1414" y="connsiteY1414"/>
                </a:cxn>
                <a:cxn ang="0">
                  <a:pos x="connsiteX1415" y="connsiteY1415"/>
                </a:cxn>
                <a:cxn ang="0">
                  <a:pos x="connsiteX1416" y="connsiteY1416"/>
                </a:cxn>
                <a:cxn ang="0">
                  <a:pos x="connsiteX1417" y="connsiteY1417"/>
                </a:cxn>
                <a:cxn ang="0">
                  <a:pos x="connsiteX1418" y="connsiteY1418"/>
                </a:cxn>
                <a:cxn ang="0">
                  <a:pos x="connsiteX1419" y="connsiteY1419"/>
                </a:cxn>
                <a:cxn ang="0">
                  <a:pos x="connsiteX1420" y="connsiteY1420"/>
                </a:cxn>
                <a:cxn ang="0">
                  <a:pos x="connsiteX1421" y="connsiteY1421"/>
                </a:cxn>
                <a:cxn ang="0">
                  <a:pos x="connsiteX1422" y="connsiteY1422"/>
                </a:cxn>
                <a:cxn ang="0">
                  <a:pos x="connsiteX1423" y="connsiteY1423"/>
                </a:cxn>
                <a:cxn ang="0">
                  <a:pos x="connsiteX1424" y="connsiteY1424"/>
                </a:cxn>
                <a:cxn ang="0">
                  <a:pos x="connsiteX1425" y="connsiteY1425"/>
                </a:cxn>
                <a:cxn ang="0">
                  <a:pos x="connsiteX1426" y="connsiteY1426"/>
                </a:cxn>
                <a:cxn ang="0">
                  <a:pos x="connsiteX1427" y="connsiteY1427"/>
                </a:cxn>
                <a:cxn ang="0">
                  <a:pos x="connsiteX1428" y="connsiteY1428"/>
                </a:cxn>
                <a:cxn ang="0">
                  <a:pos x="connsiteX1429" y="connsiteY1429"/>
                </a:cxn>
                <a:cxn ang="0">
                  <a:pos x="connsiteX1430" y="connsiteY1430"/>
                </a:cxn>
                <a:cxn ang="0">
                  <a:pos x="connsiteX1431" y="connsiteY1431"/>
                </a:cxn>
                <a:cxn ang="0">
                  <a:pos x="connsiteX1432" y="connsiteY1432"/>
                </a:cxn>
                <a:cxn ang="0">
                  <a:pos x="connsiteX1433" y="connsiteY1433"/>
                </a:cxn>
                <a:cxn ang="0">
                  <a:pos x="connsiteX1434" y="connsiteY1434"/>
                </a:cxn>
                <a:cxn ang="0">
                  <a:pos x="connsiteX1435" y="connsiteY1435"/>
                </a:cxn>
                <a:cxn ang="0">
                  <a:pos x="connsiteX1436" y="connsiteY1436"/>
                </a:cxn>
                <a:cxn ang="0">
                  <a:pos x="connsiteX1437" y="connsiteY1437"/>
                </a:cxn>
                <a:cxn ang="0">
                  <a:pos x="connsiteX1438" y="connsiteY1438"/>
                </a:cxn>
                <a:cxn ang="0">
                  <a:pos x="connsiteX1439" y="connsiteY1439"/>
                </a:cxn>
                <a:cxn ang="0">
                  <a:pos x="connsiteX1440" y="connsiteY1440"/>
                </a:cxn>
                <a:cxn ang="0">
                  <a:pos x="connsiteX1441" y="connsiteY1441"/>
                </a:cxn>
                <a:cxn ang="0">
                  <a:pos x="connsiteX1442" y="connsiteY1442"/>
                </a:cxn>
                <a:cxn ang="0">
                  <a:pos x="connsiteX1443" y="connsiteY1443"/>
                </a:cxn>
                <a:cxn ang="0">
                  <a:pos x="connsiteX1444" y="connsiteY1444"/>
                </a:cxn>
                <a:cxn ang="0">
                  <a:pos x="connsiteX1445" y="connsiteY1445"/>
                </a:cxn>
                <a:cxn ang="0">
                  <a:pos x="connsiteX1446" y="connsiteY1446"/>
                </a:cxn>
                <a:cxn ang="0">
                  <a:pos x="connsiteX1447" y="connsiteY1447"/>
                </a:cxn>
                <a:cxn ang="0">
                  <a:pos x="connsiteX1448" y="connsiteY1448"/>
                </a:cxn>
                <a:cxn ang="0">
                  <a:pos x="connsiteX1449" y="connsiteY1449"/>
                </a:cxn>
                <a:cxn ang="0">
                  <a:pos x="connsiteX1450" y="connsiteY1450"/>
                </a:cxn>
                <a:cxn ang="0">
                  <a:pos x="connsiteX1451" y="connsiteY1451"/>
                </a:cxn>
                <a:cxn ang="0">
                  <a:pos x="connsiteX1452" y="connsiteY1452"/>
                </a:cxn>
                <a:cxn ang="0">
                  <a:pos x="connsiteX1453" y="connsiteY1453"/>
                </a:cxn>
                <a:cxn ang="0">
                  <a:pos x="connsiteX1454" y="connsiteY1454"/>
                </a:cxn>
                <a:cxn ang="0">
                  <a:pos x="connsiteX1455" y="connsiteY1455"/>
                </a:cxn>
                <a:cxn ang="0">
                  <a:pos x="connsiteX1456" y="connsiteY1456"/>
                </a:cxn>
                <a:cxn ang="0">
                  <a:pos x="connsiteX1457" y="connsiteY1457"/>
                </a:cxn>
                <a:cxn ang="0">
                  <a:pos x="connsiteX1458" y="connsiteY1458"/>
                </a:cxn>
                <a:cxn ang="0">
                  <a:pos x="connsiteX1459" y="connsiteY1459"/>
                </a:cxn>
                <a:cxn ang="0">
                  <a:pos x="connsiteX1460" y="connsiteY1460"/>
                </a:cxn>
                <a:cxn ang="0">
                  <a:pos x="connsiteX1461" y="connsiteY1461"/>
                </a:cxn>
                <a:cxn ang="0">
                  <a:pos x="connsiteX1462" y="connsiteY1462"/>
                </a:cxn>
                <a:cxn ang="0">
                  <a:pos x="connsiteX1463" y="connsiteY1463"/>
                </a:cxn>
                <a:cxn ang="0">
                  <a:pos x="connsiteX1464" y="connsiteY1464"/>
                </a:cxn>
                <a:cxn ang="0">
                  <a:pos x="connsiteX1465" y="connsiteY1465"/>
                </a:cxn>
                <a:cxn ang="0">
                  <a:pos x="connsiteX1466" y="connsiteY1466"/>
                </a:cxn>
                <a:cxn ang="0">
                  <a:pos x="connsiteX1467" y="connsiteY1467"/>
                </a:cxn>
                <a:cxn ang="0">
                  <a:pos x="connsiteX1468" y="connsiteY1468"/>
                </a:cxn>
                <a:cxn ang="0">
                  <a:pos x="connsiteX1469" y="connsiteY1469"/>
                </a:cxn>
                <a:cxn ang="0">
                  <a:pos x="connsiteX1470" y="connsiteY1470"/>
                </a:cxn>
                <a:cxn ang="0">
                  <a:pos x="connsiteX1471" y="connsiteY1471"/>
                </a:cxn>
                <a:cxn ang="0">
                  <a:pos x="connsiteX1472" y="connsiteY1472"/>
                </a:cxn>
                <a:cxn ang="0">
                  <a:pos x="connsiteX1473" y="connsiteY1473"/>
                </a:cxn>
                <a:cxn ang="0">
                  <a:pos x="connsiteX1474" y="connsiteY1474"/>
                </a:cxn>
                <a:cxn ang="0">
                  <a:pos x="connsiteX1475" y="connsiteY1475"/>
                </a:cxn>
                <a:cxn ang="0">
                  <a:pos x="connsiteX1476" y="connsiteY1476"/>
                </a:cxn>
                <a:cxn ang="0">
                  <a:pos x="connsiteX1477" y="connsiteY1477"/>
                </a:cxn>
                <a:cxn ang="0">
                  <a:pos x="connsiteX1478" y="connsiteY1478"/>
                </a:cxn>
                <a:cxn ang="0">
                  <a:pos x="connsiteX1479" y="connsiteY1479"/>
                </a:cxn>
                <a:cxn ang="0">
                  <a:pos x="connsiteX1480" y="connsiteY1480"/>
                </a:cxn>
                <a:cxn ang="0">
                  <a:pos x="connsiteX1481" y="connsiteY1481"/>
                </a:cxn>
                <a:cxn ang="0">
                  <a:pos x="connsiteX1482" y="connsiteY1482"/>
                </a:cxn>
                <a:cxn ang="0">
                  <a:pos x="connsiteX1483" y="connsiteY1483"/>
                </a:cxn>
                <a:cxn ang="0">
                  <a:pos x="connsiteX1484" y="connsiteY1484"/>
                </a:cxn>
                <a:cxn ang="0">
                  <a:pos x="connsiteX1485" y="connsiteY1485"/>
                </a:cxn>
                <a:cxn ang="0">
                  <a:pos x="connsiteX1486" y="connsiteY1486"/>
                </a:cxn>
                <a:cxn ang="0">
                  <a:pos x="connsiteX1487" y="connsiteY1487"/>
                </a:cxn>
                <a:cxn ang="0">
                  <a:pos x="connsiteX1488" y="connsiteY1488"/>
                </a:cxn>
                <a:cxn ang="0">
                  <a:pos x="connsiteX1489" y="connsiteY1489"/>
                </a:cxn>
                <a:cxn ang="0">
                  <a:pos x="connsiteX1490" y="connsiteY1490"/>
                </a:cxn>
                <a:cxn ang="0">
                  <a:pos x="connsiteX1491" y="connsiteY1491"/>
                </a:cxn>
                <a:cxn ang="0">
                  <a:pos x="connsiteX1492" y="connsiteY1492"/>
                </a:cxn>
                <a:cxn ang="0">
                  <a:pos x="connsiteX1493" y="connsiteY1493"/>
                </a:cxn>
                <a:cxn ang="0">
                  <a:pos x="connsiteX1494" y="connsiteY1494"/>
                </a:cxn>
                <a:cxn ang="0">
                  <a:pos x="connsiteX1495" y="connsiteY1495"/>
                </a:cxn>
                <a:cxn ang="0">
                  <a:pos x="connsiteX1496" y="connsiteY1496"/>
                </a:cxn>
                <a:cxn ang="0">
                  <a:pos x="connsiteX1497" y="connsiteY1497"/>
                </a:cxn>
                <a:cxn ang="0">
                  <a:pos x="connsiteX1498" y="connsiteY1498"/>
                </a:cxn>
                <a:cxn ang="0">
                  <a:pos x="connsiteX1499" y="connsiteY1499"/>
                </a:cxn>
                <a:cxn ang="0">
                  <a:pos x="connsiteX1500" y="connsiteY1500"/>
                </a:cxn>
                <a:cxn ang="0">
                  <a:pos x="connsiteX1501" y="connsiteY1501"/>
                </a:cxn>
                <a:cxn ang="0">
                  <a:pos x="connsiteX1502" y="connsiteY1502"/>
                </a:cxn>
                <a:cxn ang="0">
                  <a:pos x="connsiteX1503" y="connsiteY1503"/>
                </a:cxn>
                <a:cxn ang="0">
                  <a:pos x="connsiteX1504" y="connsiteY1504"/>
                </a:cxn>
                <a:cxn ang="0">
                  <a:pos x="connsiteX1505" y="connsiteY1505"/>
                </a:cxn>
                <a:cxn ang="0">
                  <a:pos x="connsiteX1506" y="connsiteY1506"/>
                </a:cxn>
                <a:cxn ang="0">
                  <a:pos x="connsiteX1507" y="connsiteY1507"/>
                </a:cxn>
                <a:cxn ang="0">
                  <a:pos x="connsiteX1508" y="connsiteY1508"/>
                </a:cxn>
                <a:cxn ang="0">
                  <a:pos x="connsiteX1509" y="connsiteY1509"/>
                </a:cxn>
                <a:cxn ang="0">
                  <a:pos x="connsiteX1510" y="connsiteY1510"/>
                </a:cxn>
                <a:cxn ang="0">
                  <a:pos x="connsiteX1511" y="connsiteY1511"/>
                </a:cxn>
                <a:cxn ang="0">
                  <a:pos x="connsiteX1512" y="connsiteY1512"/>
                </a:cxn>
                <a:cxn ang="0">
                  <a:pos x="connsiteX1513" y="connsiteY1513"/>
                </a:cxn>
                <a:cxn ang="0">
                  <a:pos x="connsiteX1514" y="connsiteY1514"/>
                </a:cxn>
                <a:cxn ang="0">
                  <a:pos x="connsiteX1515" y="connsiteY1515"/>
                </a:cxn>
                <a:cxn ang="0">
                  <a:pos x="connsiteX1516" y="connsiteY1516"/>
                </a:cxn>
                <a:cxn ang="0">
                  <a:pos x="connsiteX1517" y="connsiteY1517"/>
                </a:cxn>
                <a:cxn ang="0">
                  <a:pos x="connsiteX1518" y="connsiteY1518"/>
                </a:cxn>
                <a:cxn ang="0">
                  <a:pos x="connsiteX1519" y="connsiteY1519"/>
                </a:cxn>
                <a:cxn ang="0">
                  <a:pos x="connsiteX1520" y="connsiteY1520"/>
                </a:cxn>
                <a:cxn ang="0">
                  <a:pos x="connsiteX1521" y="connsiteY1521"/>
                </a:cxn>
                <a:cxn ang="0">
                  <a:pos x="connsiteX1522" y="connsiteY1522"/>
                </a:cxn>
                <a:cxn ang="0">
                  <a:pos x="connsiteX1523" y="connsiteY1523"/>
                </a:cxn>
                <a:cxn ang="0">
                  <a:pos x="connsiteX1524" y="connsiteY1524"/>
                </a:cxn>
                <a:cxn ang="0">
                  <a:pos x="connsiteX1525" y="connsiteY1525"/>
                </a:cxn>
                <a:cxn ang="0">
                  <a:pos x="connsiteX1526" y="connsiteY1526"/>
                </a:cxn>
                <a:cxn ang="0">
                  <a:pos x="connsiteX1527" y="connsiteY1527"/>
                </a:cxn>
                <a:cxn ang="0">
                  <a:pos x="connsiteX1528" y="connsiteY1528"/>
                </a:cxn>
                <a:cxn ang="0">
                  <a:pos x="connsiteX1529" y="connsiteY1529"/>
                </a:cxn>
                <a:cxn ang="0">
                  <a:pos x="connsiteX1530" y="connsiteY1530"/>
                </a:cxn>
                <a:cxn ang="0">
                  <a:pos x="connsiteX1531" y="connsiteY1531"/>
                </a:cxn>
                <a:cxn ang="0">
                  <a:pos x="connsiteX1532" y="connsiteY1532"/>
                </a:cxn>
                <a:cxn ang="0">
                  <a:pos x="connsiteX1533" y="connsiteY1533"/>
                </a:cxn>
                <a:cxn ang="0">
                  <a:pos x="connsiteX1534" y="connsiteY1534"/>
                </a:cxn>
                <a:cxn ang="0">
                  <a:pos x="connsiteX1535" y="connsiteY1535"/>
                </a:cxn>
                <a:cxn ang="0">
                  <a:pos x="connsiteX1536" y="connsiteY1536"/>
                </a:cxn>
                <a:cxn ang="0">
                  <a:pos x="connsiteX1537" y="connsiteY1537"/>
                </a:cxn>
                <a:cxn ang="0">
                  <a:pos x="connsiteX1538" y="connsiteY1538"/>
                </a:cxn>
                <a:cxn ang="0">
                  <a:pos x="connsiteX1539" y="connsiteY1539"/>
                </a:cxn>
                <a:cxn ang="0">
                  <a:pos x="connsiteX1540" y="connsiteY1540"/>
                </a:cxn>
                <a:cxn ang="0">
                  <a:pos x="connsiteX1541" y="connsiteY1541"/>
                </a:cxn>
                <a:cxn ang="0">
                  <a:pos x="connsiteX1542" y="connsiteY1542"/>
                </a:cxn>
                <a:cxn ang="0">
                  <a:pos x="connsiteX1543" y="connsiteY1543"/>
                </a:cxn>
                <a:cxn ang="0">
                  <a:pos x="connsiteX1544" y="connsiteY1544"/>
                </a:cxn>
                <a:cxn ang="0">
                  <a:pos x="connsiteX1545" y="connsiteY1545"/>
                </a:cxn>
                <a:cxn ang="0">
                  <a:pos x="connsiteX1546" y="connsiteY1546"/>
                </a:cxn>
                <a:cxn ang="0">
                  <a:pos x="connsiteX1547" y="connsiteY1547"/>
                </a:cxn>
                <a:cxn ang="0">
                  <a:pos x="connsiteX1548" y="connsiteY1548"/>
                </a:cxn>
                <a:cxn ang="0">
                  <a:pos x="connsiteX1549" y="connsiteY1549"/>
                </a:cxn>
                <a:cxn ang="0">
                  <a:pos x="connsiteX1550" y="connsiteY1550"/>
                </a:cxn>
                <a:cxn ang="0">
                  <a:pos x="connsiteX1551" y="connsiteY1551"/>
                </a:cxn>
                <a:cxn ang="0">
                  <a:pos x="connsiteX1552" y="connsiteY1552"/>
                </a:cxn>
                <a:cxn ang="0">
                  <a:pos x="connsiteX1553" y="connsiteY1553"/>
                </a:cxn>
                <a:cxn ang="0">
                  <a:pos x="connsiteX1554" y="connsiteY1554"/>
                </a:cxn>
                <a:cxn ang="0">
                  <a:pos x="connsiteX1555" y="connsiteY1555"/>
                </a:cxn>
                <a:cxn ang="0">
                  <a:pos x="connsiteX1556" y="connsiteY1556"/>
                </a:cxn>
                <a:cxn ang="0">
                  <a:pos x="connsiteX1557" y="connsiteY1557"/>
                </a:cxn>
                <a:cxn ang="0">
                  <a:pos x="connsiteX1558" y="connsiteY1558"/>
                </a:cxn>
                <a:cxn ang="0">
                  <a:pos x="connsiteX1559" y="connsiteY1559"/>
                </a:cxn>
                <a:cxn ang="0">
                  <a:pos x="connsiteX1560" y="connsiteY1560"/>
                </a:cxn>
                <a:cxn ang="0">
                  <a:pos x="connsiteX1561" y="connsiteY1561"/>
                </a:cxn>
                <a:cxn ang="0">
                  <a:pos x="connsiteX1562" y="connsiteY1562"/>
                </a:cxn>
                <a:cxn ang="0">
                  <a:pos x="connsiteX1563" y="connsiteY1563"/>
                </a:cxn>
                <a:cxn ang="0">
                  <a:pos x="connsiteX1564" y="connsiteY1564"/>
                </a:cxn>
                <a:cxn ang="0">
                  <a:pos x="connsiteX1565" y="connsiteY1565"/>
                </a:cxn>
                <a:cxn ang="0">
                  <a:pos x="connsiteX1566" y="connsiteY1566"/>
                </a:cxn>
                <a:cxn ang="0">
                  <a:pos x="connsiteX1567" y="connsiteY1567"/>
                </a:cxn>
                <a:cxn ang="0">
                  <a:pos x="connsiteX1568" y="connsiteY1568"/>
                </a:cxn>
                <a:cxn ang="0">
                  <a:pos x="connsiteX1569" y="connsiteY1569"/>
                </a:cxn>
                <a:cxn ang="0">
                  <a:pos x="connsiteX1570" y="connsiteY1570"/>
                </a:cxn>
                <a:cxn ang="0">
                  <a:pos x="connsiteX1571" y="connsiteY1571"/>
                </a:cxn>
                <a:cxn ang="0">
                  <a:pos x="connsiteX1572" y="connsiteY1572"/>
                </a:cxn>
                <a:cxn ang="0">
                  <a:pos x="connsiteX1573" y="connsiteY1573"/>
                </a:cxn>
                <a:cxn ang="0">
                  <a:pos x="connsiteX1574" y="connsiteY1574"/>
                </a:cxn>
                <a:cxn ang="0">
                  <a:pos x="connsiteX1575" y="connsiteY1575"/>
                </a:cxn>
                <a:cxn ang="0">
                  <a:pos x="connsiteX1576" y="connsiteY1576"/>
                </a:cxn>
                <a:cxn ang="0">
                  <a:pos x="connsiteX1577" y="connsiteY1577"/>
                </a:cxn>
                <a:cxn ang="0">
                  <a:pos x="connsiteX1578" y="connsiteY1578"/>
                </a:cxn>
                <a:cxn ang="0">
                  <a:pos x="connsiteX1579" y="connsiteY1579"/>
                </a:cxn>
                <a:cxn ang="0">
                  <a:pos x="connsiteX1580" y="connsiteY1580"/>
                </a:cxn>
                <a:cxn ang="0">
                  <a:pos x="connsiteX1581" y="connsiteY1581"/>
                </a:cxn>
                <a:cxn ang="0">
                  <a:pos x="connsiteX1582" y="connsiteY1582"/>
                </a:cxn>
                <a:cxn ang="0">
                  <a:pos x="connsiteX1583" y="connsiteY1583"/>
                </a:cxn>
                <a:cxn ang="0">
                  <a:pos x="connsiteX1584" y="connsiteY1584"/>
                </a:cxn>
                <a:cxn ang="0">
                  <a:pos x="connsiteX1585" y="connsiteY1585"/>
                </a:cxn>
                <a:cxn ang="0">
                  <a:pos x="connsiteX1586" y="connsiteY1586"/>
                </a:cxn>
                <a:cxn ang="0">
                  <a:pos x="connsiteX1587" y="connsiteY1587"/>
                </a:cxn>
                <a:cxn ang="0">
                  <a:pos x="connsiteX1588" y="connsiteY1588"/>
                </a:cxn>
                <a:cxn ang="0">
                  <a:pos x="connsiteX1589" y="connsiteY1589"/>
                </a:cxn>
                <a:cxn ang="0">
                  <a:pos x="connsiteX1590" y="connsiteY1590"/>
                </a:cxn>
                <a:cxn ang="0">
                  <a:pos x="connsiteX1591" y="connsiteY1591"/>
                </a:cxn>
                <a:cxn ang="0">
                  <a:pos x="connsiteX1592" y="connsiteY1592"/>
                </a:cxn>
                <a:cxn ang="0">
                  <a:pos x="connsiteX1593" y="connsiteY1593"/>
                </a:cxn>
                <a:cxn ang="0">
                  <a:pos x="connsiteX1594" y="connsiteY1594"/>
                </a:cxn>
                <a:cxn ang="0">
                  <a:pos x="connsiteX1595" y="connsiteY1595"/>
                </a:cxn>
                <a:cxn ang="0">
                  <a:pos x="connsiteX1596" y="connsiteY1596"/>
                </a:cxn>
                <a:cxn ang="0">
                  <a:pos x="connsiteX1597" y="connsiteY1597"/>
                </a:cxn>
                <a:cxn ang="0">
                  <a:pos x="connsiteX1598" y="connsiteY1598"/>
                </a:cxn>
                <a:cxn ang="0">
                  <a:pos x="connsiteX1599" y="connsiteY1599"/>
                </a:cxn>
                <a:cxn ang="0">
                  <a:pos x="connsiteX1600" y="connsiteY1600"/>
                </a:cxn>
                <a:cxn ang="0">
                  <a:pos x="connsiteX1601" y="connsiteY1601"/>
                </a:cxn>
                <a:cxn ang="0">
                  <a:pos x="connsiteX1602" y="connsiteY1602"/>
                </a:cxn>
                <a:cxn ang="0">
                  <a:pos x="connsiteX1603" y="connsiteY1603"/>
                </a:cxn>
                <a:cxn ang="0">
                  <a:pos x="connsiteX1604" y="connsiteY1604"/>
                </a:cxn>
                <a:cxn ang="0">
                  <a:pos x="connsiteX1605" y="connsiteY1605"/>
                </a:cxn>
                <a:cxn ang="0">
                  <a:pos x="connsiteX1606" y="connsiteY1606"/>
                </a:cxn>
                <a:cxn ang="0">
                  <a:pos x="connsiteX1607" y="connsiteY1607"/>
                </a:cxn>
                <a:cxn ang="0">
                  <a:pos x="connsiteX1608" y="connsiteY1608"/>
                </a:cxn>
                <a:cxn ang="0">
                  <a:pos x="connsiteX1609" y="connsiteY1609"/>
                </a:cxn>
                <a:cxn ang="0">
                  <a:pos x="connsiteX1610" y="connsiteY1610"/>
                </a:cxn>
                <a:cxn ang="0">
                  <a:pos x="connsiteX1611" y="connsiteY1611"/>
                </a:cxn>
                <a:cxn ang="0">
                  <a:pos x="connsiteX1612" y="connsiteY1612"/>
                </a:cxn>
                <a:cxn ang="0">
                  <a:pos x="connsiteX1613" y="connsiteY1613"/>
                </a:cxn>
                <a:cxn ang="0">
                  <a:pos x="connsiteX1614" y="connsiteY1614"/>
                </a:cxn>
                <a:cxn ang="0">
                  <a:pos x="connsiteX1615" y="connsiteY1615"/>
                </a:cxn>
                <a:cxn ang="0">
                  <a:pos x="connsiteX1616" y="connsiteY1616"/>
                </a:cxn>
                <a:cxn ang="0">
                  <a:pos x="connsiteX1617" y="connsiteY1617"/>
                </a:cxn>
                <a:cxn ang="0">
                  <a:pos x="connsiteX1618" y="connsiteY1618"/>
                </a:cxn>
                <a:cxn ang="0">
                  <a:pos x="connsiteX1619" y="connsiteY1619"/>
                </a:cxn>
                <a:cxn ang="0">
                  <a:pos x="connsiteX1620" y="connsiteY1620"/>
                </a:cxn>
                <a:cxn ang="0">
                  <a:pos x="connsiteX1621" y="connsiteY1621"/>
                </a:cxn>
                <a:cxn ang="0">
                  <a:pos x="connsiteX1622" y="connsiteY1622"/>
                </a:cxn>
                <a:cxn ang="0">
                  <a:pos x="connsiteX1623" y="connsiteY1623"/>
                </a:cxn>
                <a:cxn ang="0">
                  <a:pos x="connsiteX1624" y="connsiteY1624"/>
                </a:cxn>
                <a:cxn ang="0">
                  <a:pos x="connsiteX1625" y="connsiteY1625"/>
                </a:cxn>
                <a:cxn ang="0">
                  <a:pos x="connsiteX1626" y="connsiteY1626"/>
                </a:cxn>
                <a:cxn ang="0">
                  <a:pos x="connsiteX1627" y="connsiteY1627"/>
                </a:cxn>
                <a:cxn ang="0">
                  <a:pos x="connsiteX1628" y="connsiteY1628"/>
                </a:cxn>
                <a:cxn ang="0">
                  <a:pos x="connsiteX1629" y="connsiteY1629"/>
                </a:cxn>
                <a:cxn ang="0">
                  <a:pos x="connsiteX1630" y="connsiteY1630"/>
                </a:cxn>
                <a:cxn ang="0">
                  <a:pos x="connsiteX1631" y="connsiteY1631"/>
                </a:cxn>
                <a:cxn ang="0">
                  <a:pos x="connsiteX1632" y="connsiteY1632"/>
                </a:cxn>
                <a:cxn ang="0">
                  <a:pos x="connsiteX1633" y="connsiteY1633"/>
                </a:cxn>
                <a:cxn ang="0">
                  <a:pos x="connsiteX1634" y="connsiteY1634"/>
                </a:cxn>
                <a:cxn ang="0">
                  <a:pos x="connsiteX1635" y="connsiteY1635"/>
                </a:cxn>
                <a:cxn ang="0">
                  <a:pos x="connsiteX1636" y="connsiteY1636"/>
                </a:cxn>
                <a:cxn ang="0">
                  <a:pos x="connsiteX1637" y="connsiteY1637"/>
                </a:cxn>
                <a:cxn ang="0">
                  <a:pos x="connsiteX1638" y="connsiteY1638"/>
                </a:cxn>
                <a:cxn ang="0">
                  <a:pos x="connsiteX1639" y="connsiteY1639"/>
                </a:cxn>
                <a:cxn ang="0">
                  <a:pos x="connsiteX1640" y="connsiteY1640"/>
                </a:cxn>
                <a:cxn ang="0">
                  <a:pos x="connsiteX1641" y="connsiteY1641"/>
                </a:cxn>
                <a:cxn ang="0">
                  <a:pos x="connsiteX1642" y="connsiteY1642"/>
                </a:cxn>
                <a:cxn ang="0">
                  <a:pos x="connsiteX1643" y="connsiteY1643"/>
                </a:cxn>
                <a:cxn ang="0">
                  <a:pos x="connsiteX1644" y="connsiteY1644"/>
                </a:cxn>
                <a:cxn ang="0">
                  <a:pos x="connsiteX1645" y="connsiteY1645"/>
                </a:cxn>
                <a:cxn ang="0">
                  <a:pos x="connsiteX1646" y="connsiteY1646"/>
                </a:cxn>
                <a:cxn ang="0">
                  <a:pos x="connsiteX1647" y="connsiteY1647"/>
                </a:cxn>
                <a:cxn ang="0">
                  <a:pos x="connsiteX1648" y="connsiteY1648"/>
                </a:cxn>
                <a:cxn ang="0">
                  <a:pos x="connsiteX1649" y="connsiteY1649"/>
                </a:cxn>
                <a:cxn ang="0">
                  <a:pos x="connsiteX1650" y="connsiteY1650"/>
                </a:cxn>
                <a:cxn ang="0">
                  <a:pos x="connsiteX1651" y="connsiteY1651"/>
                </a:cxn>
                <a:cxn ang="0">
                  <a:pos x="connsiteX1652" y="connsiteY1652"/>
                </a:cxn>
                <a:cxn ang="0">
                  <a:pos x="connsiteX1653" y="connsiteY1653"/>
                </a:cxn>
                <a:cxn ang="0">
                  <a:pos x="connsiteX1654" y="connsiteY1654"/>
                </a:cxn>
                <a:cxn ang="0">
                  <a:pos x="connsiteX1655" y="connsiteY1655"/>
                </a:cxn>
                <a:cxn ang="0">
                  <a:pos x="connsiteX1656" y="connsiteY1656"/>
                </a:cxn>
                <a:cxn ang="0">
                  <a:pos x="connsiteX1657" y="connsiteY1657"/>
                </a:cxn>
                <a:cxn ang="0">
                  <a:pos x="connsiteX1658" y="connsiteY1658"/>
                </a:cxn>
                <a:cxn ang="0">
                  <a:pos x="connsiteX1659" y="connsiteY1659"/>
                </a:cxn>
                <a:cxn ang="0">
                  <a:pos x="connsiteX1660" y="connsiteY1660"/>
                </a:cxn>
                <a:cxn ang="0">
                  <a:pos x="connsiteX1661" y="connsiteY1661"/>
                </a:cxn>
                <a:cxn ang="0">
                  <a:pos x="connsiteX1662" y="connsiteY1662"/>
                </a:cxn>
                <a:cxn ang="0">
                  <a:pos x="connsiteX1663" y="connsiteY1663"/>
                </a:cxn>
                <a:cxn ang="0">
                  <a:pos x="connsiteX1664" y="connsiteY1664"/>
                </a:cxn>
                <a:cxn ang="0">
                  <a:pos x="connsiteX1665" y="connsiteY1665"/>
                </a:cxn>
                <a:cxn ang="0">
                  <a:pos x="connsiteX1666" y="connsiteY1666"/>
                </a:cxn>
                <a:cxn ang="0">
                  <a:pos x="connsiteX1667" y="connsiteY1667"/>
                </a:cxn>
                <a:cxn ang="0">
                  <a:pos x="connsiteX1668" y="connsiteY1668"/>
                </a:cxn>
                <a:cxn ang="0">
                  <a:pos x="connsiteX1669" y="connsiteY1669"/>
                </a:cxn>
                <a:cxn ang="0">
                  <a:pos x="connsiteX1670" y="connsiteY1670"/>
                </a:cxn>
                <a:cxn ang="0">
                  <a:pos x="connsiteX1671" y="connsiteY1671"/>
                </a:cxn>
                <a:cxn ang="0">
                  <a:pos x="connsiteX1672" y="connsiteY1672"/>
                </a:cxn>
                <a:cxn ang="0">
                  <a:pos x="connsiteX1673" y="connsiteY1673"/>
                </a:cxn>
                <a:cxn ang="0">
                  <a:pos x="connsiteX1674" y="connsiteY1674"/>
                </a:cxn>
                <a:cxn ang="0">
                  <a:pos x="connsiteX1675" y="connsiteY1675"/>
                </a:cxn>
                <a:cxn ang="0">
                  <a:pos x="connsiteX1676" y="connsiteY1676"/>
                </a:cxn>
                <a:cxn ang="0">
                  <a:pos x="connsiteX1677" y="connsiteY1677"/>
                </a:cxn>
                <a:cxn ang="0">
                  <a:pos x="connsiteX1678" y="connsiteY1678"/>
                </a:cxn>
                <a:cxn ang="0">
                  <a:pos x="connsiteX1679" y="connsiteY1679"/>
                </a:cxn>
                <a:cxn ang="0">
                  <a:pos x="connsiteX1680" y="connsiteY1680"/>
                </a:cxn>
                <a:cxn ang="0">
                  <a:pos x="connsiteX1681" y="connsiteY1681"/>
                </a:cxn>
                <a:cxn ang="0">
                  <a:pos x="connsiteX1682" y="connsiteY1682"/>
                </a:cxn>
                <a:cxn ang="0">
                  <a:pos x="connsiteX1683" y="connsiteY1683"/>
                </a:cxn>
                <a:cxn ang="0">
                  <a:pos x="connsiteX1684" y="connsiteY1684"/>
                </a:cxn>
                <a:cxn ang="0">
                  <a:pos x="connsiteX1685" y="connsiteY1685"/>
                </a:cxn>
                <a:cxn ang="0">
                  <a:pos x="connsiteX1686" y="connsiteY1686"/>
                </a:cxn>
                <a:cxn ang="0">
                  <a:pos x="connsiteX1687" y="connsiteY1687"/>
                </a:cxn>
                <a:cxn ang="0">
                  <a:pos x="connsiteX1688" y="connsiteY1688"/>
                </a:cxn>
                <a:cxn ang="0">
                  <a:pos x="connsiteX1689" y="connsiteY1689"/>
                </a:cxn>
                <a:cxn ang="0">
                  <a:pos x="connsiteX1690" y="connsiteY1690"/>
                </a:cxn>
                <a:cxn ang="0">
                  <a:pos x="connsiteX1691" y="connsiteY1691"/>
                </a:cxn>
                <a:cxn ang="0">
                  <a:pos x="connsiteX1692" y="connsiteY1692"/>
                </a:cxn>
                <a:cxn ang="0">
                  <a:pos x="connsiteX1693" y="connsiteY1693"/>
                </a:cxn>
                <a:cxn ang="0">
                  <a:pos x="connsiteX1694" y="connsiteY1694"/>
                </a:cxn>
                <a:cxn ang="0">
                  <a:pos x="connsiteX1695" y="connsiteY1695"/>
                </a:cxn>
                <a:cxn ang="0">
                  <a:pos x="connsiteX1696" y="connsiteY1696"/>
                </a:cxn>
                <a:cxn ang="0">
                  <a:pos x="connsiteX1697" y="connsiteY1697"/>
                </a:cxn>
                <a:cxn ang="0">
                  <a:pos x="connsiteX1698" y="connsiteY1698"/>
                </a:cxn>
                <a:cxn ang="0">
                  <a:pos x="connsiteX1699" y="connsiteY1699"/>
                </a:cxn>
                <a:cxn ang="0">
                  <a:pos x="connsiteX1700" y="connsiteY1700"/>
                </a:cxn>
                <a:cxn ang="0">
                  <a:pos x="connsiteX1701" y="connsiteY1701"/>
                </a:cxn>
                <a:cxn ang="0">
                  <a:pos x="connsiteX1702" y="connsiteY1702"/>
                </a:cxn>
                <a:cxn ang="0">
                  <a:pos x="connsiteX1703" y="connsiteY1703"/>
                </a:cxn>
                <a:cxn ang="0">
                  <a:pos x="connsiteX1704" y="connsiteY1704"/>
                </a:cxn>
                <a:cxn ang="0">
                  <a:pos x="connsiteX1705" y="connsiteY1705"/>
                </a:cxn>
                <a:cxn ang="0">
                  <a:pos x="connsiteX1706" y="connsiteY1706"/>
                </a:cxn>
                <a:cxn ang="0">
                  <a:pos x="connsiteX1707" y="connsiteY1707"/>
                </a:cxn>
                <a:cxn ang="0">
                  <a:pos x="connsiteX1708" y="connsiteY1708"/>
                </a:cxn>
                <a:cxn ang="0">
                  <a:pos x="connsiteX1709" y="connsiteY1709"/>
                </a:cxn>
                <a:cxn ang="0">
                  <a:pos x="connsiteX1710" y="connsiteY1710"/>
                </a:cxn>
                <a:cxn ang="0">
                  <a:pos x="connsiteX1711" y="connsiteY1711"/>
                </a:cxn>
                <a:cxn ang="0">
                  <a:pos x="connsiteX1712" y="connsiteY1712"/>
                </a:cxn>
                <a:cxn ang="0">
                  <a:pos x="connsiteX1713" y="connsiteY1713"/>
                </a:cxn>
                <a:cxn ang="0">
                  <a:pos x="connsiteX1714" y="connsiteY1714"/>
                </a:cxn>
                <a:cxn ang="0">
                  <a:pos x="connsiteX1715" y="connsiteY1715"/>
                </a:cxn>
                <a:cxn ang="0">
                  <a:pos x="connsiteX1716" y="connsiteY1716"/>
                </a:cxn>
                <a:cxn ang="0">
                  <a:pos x="connsiteX1717" y="connsiteY1717"/>
                </a:cxn>
                <a:cxn ang="0">
                  <a:pos x="connsiteX1718" y="connsiteY1718"/>
                </a:cxn>
                <a:cxn ang="0">
                  <a:pos x="connsiteX1719" y="connsiteY1719"/>
                </a:cxn>
                <a:cxn ang="0">
                  <a:pos x="connsiteX1720" y="connsiteY1720"/>
                </a:cxn>
                <a:cxn ang="0">
                  <a:pos x="connsiteX1721" y="connsiteY1721"/>
                </a:cxn>
                <a:cxn ang="0">
                  <a:pos x="connsiteX1722" y="connsiteY1722"/>
                </a:cxn>
                <a:cxn ang="0">
                  <a:pos x="connsiteX1723" y="connsiteY1723"/>
                </a:cxn>
                <a:cxn ang="0">
                  <a:pos x="connsiteX1724" y="connsiteY1724"/>
                </a:cxn>
                <a:cxn ang="0">
                  <a:pos x="connsiteX1725" y="connsiteY1725"/>
                </a:cxn>
                <a:cxn ang="0">
                  <a:pos x="connsiteX1726" y="connsiteY1726"/>
                </a:cxn>
                <a:cxn ang="0">
                  <a:pos x="connsiteX1727" y="connsiteY1727"/>
                </a:cxn>
                <a:cxn ang="0">
                  <a:pos x="connsiteX1728" y="connsiteY1728"/>
                </a:cxn>
                <a:cxn ang="0">
                  <a:pos x="connsiteX1729" y="connsiteY1729"/>
                </a:cxn>
                <a:cxn ang="0">
                  <a:pos x="connsiteX1730" y="connsiteY1730"/>
                </a:cxn>
                <a:cxn ang="0">
                  <a:pos x="connsiteX1731" y="connsiteY1731"/>
                </a:cxn>
                <a:cxn ang="0">
                  <a:pos x="connsiteX1732" y="connsiteY1732"/>
                </a:cxn>
                <a:cxn ang="0">
                  <a:pos x="connsiteX1733" y="connsiteY1733"/>
                </a:cxn>
                <a:cxn ang="0">
                  <a:pos x="connsiteX1734" y="connsiteY1734"/>
                </a:cxn>
                <a:cxn ang="0">
                  <a:pos x="connsiteX1735" y="connsiteY1735"/>
                </a:cxn>
                <a:cxn ang="0">
                  <a:pos x="connsiteX1736" y="connsiteY1736"/>
                </a:cxn>
                <a:cxn ang="0">
                  <a:pos x="connsiteX1737" y="connsiteY1737"/>
                </a:cxn>
                <a:cxn ang="0">
                  <a:pos x="connsiteX1738" y="connsiteY1738"/>
                </a:cxn>
                <a:cxn ang="0">
                  <a:pos x="connsiteX1739" y="connsiteY1739"/>
                </a:cxn>
                <a:cxn ang="0">
                  <a:pos x="connsiteX1740" y="connsiteY1740"/>
                </a:cxn>
                <a:cxn ang="0">
                  <a:pos x="connsiteX1741" y="connsiteY1741"/>
                </a:cxn>
                <a:cxn ang="0">
                  <a:pos x="connsiteX1742" y="connsiteY1742"/>
                </a:cxn>
                <a:cxn ang="0">
                  <a:pos x="connsiteX1743" y="connsiteY1743"/>
                </a:cxn>
                <a:cxn ang="0">
                  <a:pos x="connsiteX1744" y="connsiteY1744"/>
                </a:cxn>
                <a:cxn ang="0">
                  <a:pos x="connsiteX1745" y="connsiteY1745"/>
                </a:cxn>
                <a:cxn ang="0">
                  <a:pos x="connsiteX1746" y="connsiteY1746"/>
                </a:cxn>
                <a:cxn ang="0">
                  <a:pos x="connsiteX1747" y="connsiteY1747"/>
                </a:cxn>
                <a:cxn ang="0">
                  <a:pos x="connsiteX1748" y="connsiteY1748"/>
                </a:cxn>
                <a:cxn ang="0">
                  <a:pos x="connsiteX1749" y="connsiteY1749"/>
                </a:cxn>
                <a:cxn ang="0">
                  <a:pos x="connsiteX1750" y="connsiteY1750"/>
                </a:cxn>
                <a:cxn ang="0">
                  <a:pos x="connsiteX1751" y="connsiteY1751"/>
                </a:cxn>
                <a:cxn ang="0">
                  <a:pos x="connsiteX1752" y="connsiteY1752"/>
                </a:cxn>
                <a:cxn ang="0">
                  <a:pos x="connsiteX1753" y="connsiteY1753"/>
                </a:cxn>
                <a:cxn ang="0">
                  <a:pos x="connsiteX1754" y="connsiteY1754"/>
                </a:cxn>
                <a:cxn ang="0">
                  <a:pos x="connsiteX1755" y="connsiteY1755"/>
                </a:cxn>
                <a:cxn ang="0">
                  <a:pos x="connsiteX1756" y="connsiteY1756"/>
                </a:cxn>
                <a:cxn ang="0">
                  <a:pos x="connsiteX1757" y="connsiteY1757"/>
                </a:cxn>
                <a:cxn ang="0">
                  <a:pos x="connsiteX1758" y="connsiteY1758"/>
                </a:cxn>
                <a:cxn ang="0">
                  <a:pos x="connsiteX1759" y="connsiteY1759"/>
                </a:cxn>
                <a:cxn ang="0">
                  <a:pos x="connsiteX1760" y="connsiteY1760"/>
                </a:cxn>
                <a:cxn ang="0">
                  <a:pos x="connsiteX1761" y="connsiteY1761"/>
                </a:cxn>
                <a:cxn ang="0">
                  <a:pos x="connsiteX1762" y="connsiteY1762"/>
                </a:cxn>
                <a:cxn ang="0">
                  <a:pos x="connsiteX1763" y="connsiteY1763"/>
                </a:cxn>
                <a:cxn ang="0">
                  <a:pos x="connsiteX1764" y="connsiteY1764"/>
                </a:cxn>
                <a:cxn ang="0">
                  <a:pos x="connsiteX1765" y="connsiteY1765"/>
                </a:cxn>
                <a:cxn ang="0">
                  <a:pos x="connsiteX1766" y="connsiteY1766"/>
                </a:cxn>
                <a:cxn ang="0">
                  <a:pos x="connsiteX1767" y="connsiteY1767"/>
                </a:cxn>
                <a:cxn ang="0">
                  <a:pos x="connsiteX1768" y="connsiteY1768"/>
                </a:cxn>
                <a:cxn ang="0">
                  <a:pos x="connsiteX1769" y="connsiteY1769"/>
                </a:cxn>
                <a:cxn ang="0">
                  <a:pos x="connsiteX1770" y="connsiteY1770"/>
                </a:cxn>
                <a:cxn ang="0">
                  <a:pos x="connsiteX1771" y="connsiteY1771"/>
                </a:cxn>
                <a:cxn ang="0">
                  <a:pos x="connsiteX1772" y="connsiteY1772"/>
                </a:cxn>
                <a:cxn ang="0">
                  <a:pos x="connsiteX1773" y="connsiteY1773"/>
                </a:cxn>
                <a:cxn ang="0">
                  <a:pos x="connsiteX1774" y="connsiteY1774"/>
                </a:cxn>
                <a:cxn ang="0">
                  <a:pos x="connsiteX1775" y="connsiteY1775"/>
                </a:cxn>
                <a:cxn ang="0">
                  <a:pos x="connsiteX1776" y="connsiteY1776"/>
                </a:cxn>
                <a:cxn ang="0">
                  <a:pos x="connsiteX1777" y="connsiteY1777"/>
                </a:cxn>
                <a:cxn ang="0">
                  <a:pos x="connsiteX1778" y="connsiteY1778"/>
                </a:cxn>
                <a:cxn ang="0">
                  <a:pos x="connsiteX1779" y="connsiteY1779"/>
                </a:cxn>
                <a:cxn ang="0">
                  <a:pos x="connsiteX1780" y="connsiteY1780"/>
                </a:cxn>
                <a:cxn ang="0">
                  <a:pos x="connsiteX1781" y="connsiteY1781"/>
                </a:cxn>
                <a:cxn ang="0">
                  <a:pos x="connsiteX1782" y="connsiteY1782"/>
                </a:cxn>
                <a:cxn ang="0">
                  <a:pos x="connsiteX1783" y="connsiteY1783"/>
                </a:cxn>
                <a:cxn ang="0">
                  <a:pos x="connsiteX1784" y="connsiteY1784"/>
                </a:cxn>
                <a:cxn ang="0">
                  <a:pos x="connsiteX1785" y="connsiteY1785"/>
                </a:cxn>
                <a:cxn ang="0">
                  <a:pos x="connsiteX1786" y="connsiteY1786"/>
                </a:cxn>
                <a:cxn ang="0">
                  <a:pos x="connsiteX1787" y="connsiteY1787"/>
                </a:cxn>
                <a:cxn ang="0">
                  <a:pos x="connsiteX1788" y="connsiteY1788"/>
                </a:cxn>
                <a:cxn ang="0">
                  <a:pos x="connsiteX1789" y="connsiteY1789"/>
                </a:cxn>
                <a:cxn ang="0">
                  <a:pos x="connsiteX1790" y="connsiteY1790"/>
                </a:cxn>
                <a:cxn ang="0">
                  <a:pos x="connsiteX1791" y="connsiteY1791"/>
                </a:cxn>
                <a:cxn ang="0">
                  <a:pos x="connsiteX1792" y="connsiteY1792"/>
                </a:cxn>
                <a:cxn ang="0">
                  <a:pos x="connsiteX1793" y="connsiteY1793"/>
                </a:cxn>
                <a:cxn ang="0">
                  <a:pos x="connsiteX1794" y="connsiteY1794"/>
                </a:cxn>
                <a:cxn ang="0">
                  <a:pos x="connsiteX1795" y="connsiteY1795"/>
                </a:cxn>
                <a:cxn ang="0">
                  <a:pos x="connsiteX1796" y="connsiteY1796"/>
                </a:cxn>
                <a:cxn ang="0">
                  <a:pos x="connsiteX1797" y="connsiteY1797"/>
                </a:cxn>
                <a:cxn ang="0">
                  <a:pos x="connsiteX1798" y="connsiteY1798"/>
                </a:cxn>
                <a:cxn ang="0">
                  <a:pos x="connsiteX1799" y="connsiteY1799"/>
                </a:cxn>
                <a:cxn ang="0">
                  <a:pos x="connsiteX1800" y="connsiteY1800"/>
                </a:cxn>
                <a:cxn ang="0">
                  <a:pos x="connsiteX1801" y="connsiteY1801"/>
                </a:cxn>
                <a:cxn ang="0">
                  <a:pos x="connsiteX1802" y="connsiteY1802"/>
                </a:cxn>
                <a:cxn ang="0">
                  <a:pos x="connsiteX1803" y="connsiteY1803"/>
                </a:cxn>
                <a:cxn ang="0">
                  <a:pos x="connsiteX1804" y="connsiteY1804"/>
                </a:cxn>
                <a:cxn ang="0">
                  <a:pos x="connsiteX1805" y="connsiteY1805"/>
                </a:cxn>
                <a:cxn ang="0">
                  <a:pos x="connsiteX1806" y="connsiteY1806"/>
                </a:cxn>
                <a:cxn ang="0">
                  <a:pos x="connsiteX1807" y="connsiteY1807"/>
                </a:cxn>
                <a:cxn ang="0">
                  <a:pos x="connsiteX1808" y="connsiteY1808"/>
                </a:cxn>
                <a:cxn ang="0">
                  <a:pos x="connsiteX1809" y="connsiteY1809"/>
                </a:cxn>
                <a:cxn ang="0">
                  <a:pos x="connsiteX1810" y="connsiteY1810"/>
                </a:cxn>
                <a:cxn ang="0">
                  <a:pos x="connsiteX1811" y="connsiteY1811"/>
                </a:cxn>
                <a:cxn ang="0">
                  <a:pos x="connsiteX1812" y="connsiteY1812"/>
                </a:cxn>
                <a:cxn ang="0">
                  <a:pos x="connsiteX1813" y="connsiteY1813"/>
                </a:cxn>
                <a:cxn ang="0">
                  <a:pos x="connsiteX1814" y="connsiteY1814"/>
                </a:cxn>
                <a:cxn ang="0">
                  <a:pos x="connsiteX1815" y="connsiteY1815"/>
                </a:cxn>
                <a:cxn ang="0">
                  <a:pos x="connsiteX1816" y="connsiteY1816"/>
                </a:cxn>
                <a:cxn ang="0">
                  <a:pos x="connsiteX1817" y="connsiteY1817"/>
                </a:cxn>
                <a:cxn ang="0">
                  <a:pos x="connsiteX1818" y="connsiteY1818"/>
                </a:cxn>
                <a:cxn ang="0">
                  <a:pos x="connsiteX1819" y="connsiteY1819"/>
                </a:cxn>
                <a:cxn ang="0">
                  <a:pos x="connsiteX1820" y="connsiteY1820"/>
                </a:cxn>
                <a:cxn ang="0">
                  <a:pos x="connsiteX1821" y="connsiteY1821"/>
                </a:cxn>
                <a:cxn ang="0">
                  <a:pos x="connsiteX1822" y="connsiteY1822"/>
                </a:cxn>
                <a:cxn ang="0">
                  <a:pos x="connsiteX1823" y="connsiteY1823"/>
                </a:cxn>
                <a:cxn ang="0">
                  <a:pos x="connsiteX1824" y="connsiteY1824"/>
                </a:cxn>
                <a:cxn ang="0">
                  <a:pos x="connsiteX1825" y="connsiteY1825"/>
                </a:cxn>
                <a:cxn ang="0">
                  <a:pos x="connsiteX1826" y="connsiteY1826"/>
                </a:cxn>
                <a:cxn ang="0">
                  <a:pos x="connsiteX1827" y="connsiteY1827"/>
                </a:cxn>
                <a:cxn ang="0">
                  <a:pos x="connsiteX1828" y="connsiteY1828"/>
                </a:cxn>
                <a:cxn ang="0">
                  <a:pos x="connsiteX1829" y="connsiteY1829"/>
                </a:cxn>
                <a:cxn ang="0">
                  <a:pos x="connsiteX1830" y="connsiteY1830"/>
                </a:cxn>
                <a:cxn ang="0">
                  <a:pos x="connsiteX1831" y="connsiteY1831"/>
                </a:cxn>
                <a:cxn ang="0">
                  <a:pos x="connsiteX1832" y="connsiteY1832"/>
                </a:cxn>
                <a:cxn ang="0">
                  <a:pos x="connsiteX1833" y="connsiteY1833"/>
                </a:cxn>
                <a:cxn ang="0">
                  <a:pos x="connsiteX1834" y="connsiteY1834"/>
                </a:cxn>
                <a:cxn ang="0">
                  <a:pos x="connsiteX1835" y="connsiteY1835"/>
                </a:cxn>
                <a:cxn ang="0">
                  <a:pos x="connsiteX1836" y="connsiteY1836"/>
                </a:cxn>
                <a:cxn ang="0">
                  <a:pos x="connsiteX1837" y="connsiteY1837"/>
                </a:cxn>
                <a:cxn ang="0">
                  <a:pos x="connsiteX1838" y="connsiteY1838"/>
                </a:cxn>
                <a:cxn ang="0">
                  <a:pos x="connsiteX1839" y="connsiteY1839"/>
                </a:cxn>
                <a:cxn ang="0">
                  <a:pos x="connsiteX1840" y="connsiteY1840"/>
                </a:cxn>
                <a:cxn ang="0">
                  <a:pos x="connsiteX1841" y="connsiteY1841"/>
                </a:cxn>
                <a:cxn ang="0">
                  <a:pos x="connsiteX1842" y="connsiteY1842"/>
                </a:cxn>
                <a:cxn ang="0">
                  <a:pos x="connsiteX1843" y="connsiteY1843"/>
                </a:cxn>
                <a:cxn ang="0">
                  <a:pos x="connsiteX1844" y="connsiteY1844"/>
                </a:cxn>
                <a:cxn ang="0">
                  <a:pos x="connsiteX1845" y="connsiteY1845"/>
                </a:cxn>
                <a:cxn ang="0">
                  <a:pos x="connsiteX1846" y="connsiteY1846"/>
                </a:cxn>
                <a:cxn ang="0">
                  <a:pos x="connsiteX1847" y="connsiteY1847"/>
                </a:cxn>
                <a:cxn ang="0">
                  <a:pos x="connsiteX1848" y="connsiteY1848"/>
                </a:cxn>
                <a:cxn ang="0">
                  <a:pos x="connsiteX1849" y="connsiteY1849"/>
                </a:cxn>
                <a:cxn ang="0">
                  <a:pos x="connsiteX1850" y="connsiteY1850"/>
                </a:cxn>
                <a:cxn ang="0">
                  <a:pos x="connsiteX1851" y="connsiteY1851"/>
                </a:cxn>
                <a:cxn ang="0">
                  <a:pos x="connsiteX1852" y="connsiteY1852"/>
                </a:cxn>
                <a:cxn ang="0">
                  <a:pos x="connsiteX1853" y="connsiteY1853"/>
                </a:cxn>
                <a:cxn ang="0">
                  <a:pos x="connsiteX1854" y="connsiteY1854"/>
                </a:cxn>
                <a:cxn ang="0">
                  <a:pos x="connsiteX1855" y="connsiteY1855"/>
                </a:cxn>
                <a:cxn ang="0">
                  <a:pos x="connsiteX1856" y="connsiteY1856"/>
                </a:cxn>
                <a:cxn ang="0">
                  <a:pos x="connsiteX1857" y="connsiteY1857"/>
                </a:cxn>
                <a:cxn ang="0">
                  <a:pos x="connsiteX1858" y="connsiteY1858"/>
                </a:cxn>
                <a:cxn ang="0">
                  <a:pos x="connsiteX1859" y="connsiteY1859"/>
                </a:cxn>
                <a:cxn ang="0">
                  <a:pos x="connsiteX1860" y="connsiteY1860"/>
                </a:cxn>
                <a:cxn ang="0">
                  <a:pos x="connsiteX1861" y="connsiteY1861"/>
                </a:cxn>
                <a:cxn ang="0">
                  <a:pos x="connsiteX1862" y="connsiteY1862"/>
                </a:cxn>
                <a:cxn ang="0">
                  <a:pos x="connsiteX1863" y="connsiteY1863"/>
                </a:cxn>
                <a:cxn ang="0">
                  <a:pos x="connsiteX1864" y="connsiteY1864"/>
                </a:cxn>
                <a:cxn ang="0">
                  <a:pos x="connsiteX1865" y="connsiteY1865"/>
                </a:cxn>
                <a:cxn ang="0">
                  <a:pos x="connsiteX1866" y="connsiteY1866"/>
                </a:cxn>
                <a:cxn ang="0">
                  <a:pos x="connsiteX1867" y="connsiteY1867"/>
                </a:cxn>
                <a:cxn ang="0">
                  <a:pos x="connsiteX1868" y="connsiteY1868"/>
                </a:cxn>
                <a:cxn ang="0">
                  <a:pos x="connsiteX1869" y="connsiteY1869"/>
                </a:cxn>
                <a:cxn ang="0">
                  <a:pos x="connsiteX1870" y="connsiteY1870"/>
                </a:cxn>
                <a:cxn ang="0">
                  <a:pos x="connsiteX1871" y="connsiteY1871"/>
                </a:cxn>
                <a:cxn ang="0">
                  <a:pos x="connsiteX1872" y="connsiteY1872"/>
                </a:cxn>
                <a:cxn ang="0">
                  <a:pos x="connsiteX1873" y="connsiteY1873"/>
                </a:cxn>
                <a:cxn ang="0">
                  <a:pos x="connsiteX1874" y="connsiteY1874"/>
                </a:cxn>
                <a:cxn ang="0">
                  <a:pos x="connsiteX1875" y="connsiteY1875"/>
                </a:cxn>
                <a:cxn ang="0">
                  <a:pos x="connsiteX1876" y="connsiteY1876"/>
                </a:cxn>
                <a:cxn ang="0">
                  <a:pos x="connsiteX1877" y="connsiteY1877"/>
                </a:cxn>
                <a:cxn ang="0">
                  <a:pos x="connsiteX1878" y="connsiteY1878"/>
                </a:cxn>
                <a:cxn ang="0">
                  <a:pos x="connsiteX1879" y="connsiteY1879"/>
                </a:cxn>
                <a:cxn ang="0">
                  <a:pos x="connsiteX1880" y="connsiteY1880"/>
                </a:cxn>
                <a:cxn ang="0">
                  <a:pos x="connsiteX1881" y="connsiteY1881"/>
                </a:cxn>
                <a:cxn ang="0">
                  <a:pos x="connsiteX1882" y="connsiteY1882"/>
                </a:cxn>
                <a:cxn ang="0">
                  <a:pos x="connsiteX1883" y="connsiteY1883"/>
                </a:cxn>
                <a:cxn ang="0">
                  <a:pos x="connsiteX1884" y="connsiteY1884"/>
                </a:cxn>
                <a:cxn ang="0">
                  <a:pos x="connsiteX1885" y="connsiteY1885"/>
                </a:cxn>
                <a:cxn ang="0">
                  <a:pos x="connsiteX1886" y="connsiteY1886"/>
                </a:cxn>
                <a:cxn ang="0">
                  <a:pos x="connsiteX1887" y="connsiteY1887"/>
                </a:cxn>
                <a:cxn ang="0">
                  <a:pos x="connsiteX1888" y="connsiteY1888"/>
                </a:cxn>
                <a:cxn ang="0">
                  <a:pos x="connsiteX1889" y="connsiteY1889"/>
                </a:cxn>
                <a:cxn ang="0">
                  <a:pos x="connsiteX1890" y="connsiteY1890"/>
                </a:cxn>
                <a:cxn ang="0">
                  <a:pos x="connsiteX1891" y="connsiteY1891"/>
                </a:cxn>
                <a:cxn ang="0">
                  <a:pos x="connsiteX1892" y="connsiteY1892"/>
                </a:cxn>
                <a:cxn ang="0">
                  <a:pos x="connsiteX1893" y="connsiteY1893"/>
                </a:cxn>
                <a:cxn ang="0">
                  <a:pos x="connsiteX1894" y="connsiteY1894"/>
                </a:cxn>
                <a:cxn ang="0">
                  <a:pos x="connsiteX1895" y="connsiteY1895"/>
                </a:cxn>
                <a:cxn ang="0">
                  <a:pos x="connsiteX1896" y="connsiteY1896"/>
                </a:cxn>
                <a:cxn ang="0">
                  <a:pos x="connsiteX1897" y="connsiteY1897"/>
                </a:cxn>
                <a:cxn ang="0">
                  <a:pos x="connsiteX1898" y="connsiteY1898"/>
                </a:cxn>
                <a:cxn ang="0">
                  <a:pos x="connsiteX1899" y="connsiteY1899"/>
                </a:cxn>
                <a:cxn ang="0">
                  <a:pos x="connsiteX1900" y="connsiteY1900"/>
                </a:cxn>
                <a:cxn ang="0">
                  <a:pos x="connsiteX1901" y="connsiteY1901"/>
                </a:cxn>
                <a:cxn ang="0">
                  <a:pos x="connsiteX1902" y="connsiteY1902"/>
                </a:cxn>
                <a:cxn ang="0">
                  <a:pos x="connsiteX1903" y="connsiteY1903"/>
                </a:cxn>
                <a:cxn ang="0">
                  <a:pos x="connsiteX1904" y="connsiteY1904"/>
                </a:cxn>
                <a:cxn ang="0">
                  <a:pos x="connsiteX1905" y="connsiteY1905"/>
                </a:cxn>
                <a:cxn ang="0">
                  <a:pos x="connsiteX1906" y="connsiteY1906"/>
                </a:cxn>
                <a:cxn ang="0">
                  <a:pos x="connsiteX1907" y="connsiteY1907"/>
                </a:cxn>
                <a:cxn ang="0">
                  <a:pos x="connsiteX1908" y="connsiteY1908"/>
                </a:cxn>
                <a:cxn ang="0">
                  <a:pos x="connsiteX1909" y="connsiteY1909"/>
                </a:cxn>
                <a:cxn ang="0">
                  <a:pos x="connsiteX1910" y="connsiteY1910"/>
                </a:cxn>
                <a:cxn ang="0">
                  <a:pos x="connsiteX1911" y="connsiteY1911"/>
                </a:cxn>
                <a:cxn ang="0">
                  <a:pos x="connsiteX1912" y="connsiteY1912"/>
                </a:cxn>
                <a:cxn ang="0">
                  <a:pos x="connsiteX1913" y="connsiteY1913"/>
                </a:cxn>
                <a:cxn ang="0">
                  <a:pos x="connsiteX1914" y="connsiteY1914"/>
                </a:cxn>
                <a:cxn ang="0">
                  <a:pos x="connsiteX1915" y="connsiteY1915"/>
                </a:cxn>
                <a:cxn ang="0">
                  <a:pos x="connsiteX1916" y="connsiteY1916"/>
                </a:cxn>
                <a:cxn ang="0">
                  <a:pos x="connsiteX1917" y="connsiteY1917"/>
                </a:cxn>
                <a:cxn ang="0">
                  <a:pos x="connsiteX1918" y="connsiteY1918"/>
                </a:cxn>
                <a:cxn ang="0">
                  <a:pos x="connsiteX1919" y="connsiteY1919"/>
                </a:cxn>
                <a:cxn ang="0">
                  <a:pos x="connsiteX1920" y="connsiteY1920"/>
                </a:cxn>
                <a:cxn ang="0">
                  <a:pos x="connsiteX1921" y="connsiteY1921"/>
                </a:cxn>
                <a:cxn ang="0">
                  <a:pos x="connsiteX1922" y="connsiteY1922"/>
                </a:cxn>
                <a:cxn ang="0">
                  <a:pos x="connsiteX1923" y="connsiteY1923"/>
                </a:cxn>
                <a:cxn ang="0">
                  <a:pos x="connsiteX1924" y="connsiteY1924"/>
                </a:cxn>
                <a:cxn ang="0">
                  <a:pos x="connsiteX1925" y="connsiteY1925"/>
                </a:cxn>
                <a:cxn ang="0">
                  <a:pos x="connsiteX1926" y="connsiteY1926"/>
                </a:cxn>
                <a:cxn ang="0">
                  <a:pos x="connsiteX1927" y="connsiteY1927"/>
                </a:cxn>
                <a:cxn ang="0">
                  <a:pos x="connsiteX1928" y="connsiteY1928"/>
                </a:cxn>
                <a:cxn ang="0">
                  <a:pos x="connsiteX1929" y="connsiteY1929"/>
                </a:cxn>
                <a:cxn ang="0">
                  <a:pos x="connsiteX1930" y="connsiteY1930"/>
                </a:cxn>
                <a:cxn ang="0">
                  <a:pos x="connsiteX1931" y="connsiteY1931"/>
                </a:cxn>
                <a:cxn ang="0">
                  <a:pos x="connsiteX1932" y="connsiteY1932"/>
                </a:cxn>
                <a:cxn ang="0">
                  <a:pos x="connsiteX1933" y="connsiteY1933"/>
                </a:cxn>
                <a:cxn ang="0">
                  <a:pos x="connsiteX1934" y="connsiteY1934"/>
                </a:cxn>
                <a:cxn ang="0">
                  <a:pos x="connsiteX1935" y="connsiteY1935"/>
                </a:cxn>
                <a:cxn ang="0">
                  <a:pos x="connsiteX1936" y="connsiteY1936"/>
                </a:cxn>
                <a:cxn ang="0">
                  <a:pos x="connsiteX1937" y="connsiteY1937"/>
                </a:cxn>
                <a:cxn ang="0">
                  <a:pos x="connsiteX1938" y="connsiteY1938"/>
                </a:cxn>
                <a:cxn ang="0">
                  <a:pos x="connsiteX1939" y="connsiteY1939"/>
                </a:cxn>
                <a:cxn ang="0">
                  <a:pos x="connsiteX1940" y="connsiteY1940"/>
                </a:cxn>
                <a:cxn ang="0">
                  <a:pos x="connsiteX1941" y="connsiteY1941"/>
                </a:cxn>
                <a:cxn ang="0">
                  <a:pos x="connsiteX1942" y="connsiteY1942"/>
                </a:cxn>
                <a:cxn ang="0">
                  <a:pos x="connsiteX1943" y="connsiteY1943"/>
                </a:cxn>
                <a:cxn ang="0">
                  <a:pos x="connsiteX1944" y="connsiteY1944"/>
                </a:cxn>
                <a:cxn ang="0">
                  <a:pos x="connsiteX1945" y="connsiteY1945"/>
                </a:cxn>
                <a:cxn ang="0">
                  <a:pos x="connsiteX1946" y="connsiteY1946"/>
                </a:cxn>
                <a:cxn ang="0">
                  <a:pos x="connsiteX1947" y="connsiteY1947"/>
                </a:cxn>
                <a:cxn ang="0">
                  <a:pos x="connsiteX1948" y="connsiteY1948"/>
                </a:cxn>
                <a:cxn ang="0">
                  <a:pos x="connsiteX1949" y="connsiteY1949"/>
                </a:cxn>
                <a:cxn ang="0">
                  <a:pos x="connsiteX1950" y="connsiteY1950"/>
                </a:cxn>
                <a:cxn ang="0">
                  <a:pos x="connsiteX1951" y="connsiteY1951"/>
                </a:cxn>
                <a:cxn ang="0">
                  <a:pos x="connsiteX1952" y="connsiteY1952"/>
                </a:cxn>
                <a:cxn ang="0">
                  <a:pos x="connsiteX1953" y="connsiteY1953"/>
                </a:cxn>
                <a:cxn ang="0">
                  <a:pos x="connsiteX1954" y="connsiteY1954"/>
                </a:cxn>
                <a:cxn ang="0">
                  <a:pos x="connsiteX1955" y="connsiteY1955"/>
                </a:cxn>
                <a:cxn ang="0">
                  <a:pos x="connsiteX1956" y="connsiteY1956"/>
                </a:cxn>
                <a:cxn ang="0">
                  <a:pos x="connsiteX1957" y="connsiteY1957"/>
                </a:cxn>
                <a:cxn ang="0">
                  <a:pos x="connsiteX1958" y="connsiteY1958"/>
                </a:cxn>
                <a:cxn ang="0">
                  <a:pos x="connsiteX1959" y="connsiteY1959"/>
                </a:cxn>
                <a:cxn ang="0">
                  <a:pos x="connsiteX1960" y="connsiteY1960"/>
                </a:cxn>
                <a:cxn ang="0">
                  <a:pos x="connsiteX1961" y="connsiteY1961"/>
                </a:cxn>
                <a:cxn ang="0">
                  <a:pos x="connsiteX1962" y="connsiteY1962"/>
                </a:cxn>
                <a:cxn ang="0">
                  <a:pos x="connsiteX1963" y="connsiteY1963"/>
                </a:cxn>
                <a:cxn ang="0">
                  <a:pos x="connsiteX1964" y="connsiteY1964"/>
                </a:cxn>
                <a:cxn ang="0">
                  <a:pos x="connsiteX1965" y="connsiteY1965"/>
                </a:cxn>
                <a:cxn ang="0">
                  <a:pos x="connsiteX1966" y="connsiteY1966"/>
                </a:cxn>
                <a:cxn ang="0">
                  <a:pos x="connsiteX1967" y="connsiteY1967"/>
                </a:cxn>
                <a:cxn ang="0">
                  <a:pos x="connsiteX1968" y="connsiteY1968"/>
                </a:cxn>
                <a:cxn ang="0">
                  <a:pos x="connsiteX1969" y="connsiteY1969"/>
                </a:cxn>
                <a:cxn ang="0">
                  <a:pos x="connsiteX1970" y="connsiteY1970"/>
                </a:cxn>
                <a:cxn ang="0">
                  <a:pos x="connsiteX1971" y="connsiteY1971"/>
                </a:cxn>
                <a:cxn ang="0">
                  <a:pos x="connsiteX1972" y="connsiteY1972"/>
                </a:cxn>
                <a:cxn ang="0">
                  <a:pos x="connsiteX1973" y="connsiteY1973"/>
                </a:cxn>
                <a:cxn ang="0">
                  <a:pos x="connsiteX1974" y="connsiteY1974"/>
                </a:cxn>
                <a:cxn ang="0">
                  <a:pos x="connsiteX1975" y="connsiteY1975"/>
                </a:cxn>
                <a:cxn ang="0">
                  <a:pos x="connsiteX1976" y="connsiteY1976"/>
                </a:cxn>
                <a:cxn ang="0">
                  <a:pos x="connsiteX1977" y="connsiteY1977"/>
                </a:cxn>
                <a:cxn ang="0">
                  <a:pos x="connsiteX1978" y="connsiteY1978"/>
                </a:cxn>
                <a:cxn ang="0">
                  <a:pos x="connsiteX1979" y="connsiteY1979"/>
                </a:cxn>
                <a:cxn ang="0">
                  <a:pos x="connsiteX1980" y="connsiteY1980"/>
                </a:cxn>
                <a:cxn ang="0">
                  <a:pos x="connsiteX1981" y="connsiteY1981"/>
                </a:cxn>
                <a:cxn ang="0">
                  <a:pos x="connsiteX1982" y="connsiteY1982"/>
                </a:cxn>
                <a:cxn ang="0">
                  <a:pos x="connsiteX1983" y="connsiteY1983"/>
                </a:cxn>
                <a:cxn ang="0">
                  <a:pos x="connsiteX1984" y="connsiteY1984"/>
                </a:cxn>
                <a:cxn ang="0">
                  <a:pos x="connsiteX1985" y="connsiteY1985"/>
                </a:cxn>
                <a:cxn ang="0">
                  <a:pos x="connsiteX1986" y="connsiteY1986"/>
                </a:cxn>
                <a:cxn ang="0">
                  <a:pos x="connsiteX1987" y="connsiteY1987"/>
                </a:cxn>
                <a:cxn ang="0">
                  <a:pos x="connsiteX1988" y="connsiteY1988"/>
                </a:cxn>
                <a:cxn ang="0">
                  <a:pos x="connsiteX1989" y="connsiteY1989"/>
                </a:cxn>
                <a:cxn ang="0">
                  <a:pos x="connsiteX1990" y="connsiteY1990"/>
                </a:cxn>
                <a:cxn ang="0">
                  <a:pos x="connsiteX1991" y="connsiteY1991"/>
                </a:cxn>
                <a:cxn ang="0">
                  <a:pos x="connsiteX1992" y="connsiteY1992"/>
                </a:cxn>
                <a:cxn ang="0">
                  <a:pos x="connsiteX1993" y="connsiteY1993"/>
                </a:cxn>
                <a:cxn ang="0">
                  <a:pos x="connsiteX1994" y="connsiteY1994"/>
                </a:cxn>
                <a:cxn ang="0">
                  <a:pos x="connsiteX1995" y="connsiteY1995"/>
                </a:cxn>
                <a:cxn ang="0">
                  <a:pos x="connsiteX1996" y="connsiteY1996"/>
                </a:cxn>
                <a:cxn ang="0">
                  <a:pos x="connsiteX1997" y="connsiteY1997"/>
                </a:cxn>
                <a:cxn ang="0">
                  <a:pos x="connsiteX1998" y="connsiteY1998"/>
                </a:cxn>
                <a:cxn ang="0">
                  <a:pos x="connsiteX1999" y="connsiteY1999"/>
                </a:cxn>
                <a:cxn ang="0">
                  <a:pos x="connsiteX2000" y="connsiteY2000"/>
                </a:cxn>
                <a:cxn ang="0">
                  <a:pos x="connsiteX2001" y="connsiteY2001"/>
                </a:cxn>
                <a:cxn ang="0">
                  <a:pos x="connsiteX2002" y="connsiteY2002"/>
                </a:cxn>
                <a:cxn ang="0">
                  <a:pos x="connsiteX2003" y="connsiteY2003"/>
                </a:cxn>
              </a:cxnLst>
              <a:rect l="l" t="t" r="r" b="b"/>
              <a:pathLst>
                <a:path w="11022602" h="9326349">
                  <a:moveTo>
                    <a:pt x="760227" y="8902149"/>
                  </a:moveTo>
                  <a:cubicBezTo>
                    <a:pt x="760227" y="8949858"/>
                    <a:pt x="720494" y="8988534"/>
                    <a:pt x="671479" y="8988534"/>
                  </a:cubicBezTo>
                  <a:cubicBezTo>
                    <a:pt x="622465" y="8988534"/>
                    <a:pt x="582731" y="8949858"/>
                    <a:pt x="582731" y="8902149"/>
                  </a:cubicBezTo>
                  <a:close/>
                  <a:moveTo>
                    <a:pt x="1816015" y="8902149"/>
                  </a:moveTo>
                  <a:cubicBezTo>
                    <a:pt x="1816015" y="8949858"/>
                    <a:pt x="1776281" y="8988534"/>
                    <a:pt x="1727266" y="8988534"/>
                  </a:cubicBezTo>
                  <a:cubicBezTo>
                    <a:pt x="1678252" y="8988534"/>
                    <a:pt x="1638518" y="8949858"/>
                    <a:pt x="1638518" y="8902149"/>
                  </a:cubicBezTo>
                  <a:close/>
                  <a:moveTo>
                    <a:pt x="2871800" y="8902149"/>
                  </a:moveTo>
                  <a:cubicBezTo>
                    <a:pt x="2871800" y="8949858"/>
                    <a:pt x="2832066" y="8988534"/>
                    <a:pt x="2783052" y="8988534"/>
                  </a:cubicBezTo>
                  <a:cubicBezTo>
                    <a:pt x="2734038" y="8988534"/>
                    <a:pt x="2694304" y="8949858"/>
                    <a:pt x="2694304" y="8902149"/>
                  </a:cubicBezTo>
                  <a:close/>
                  <a:moveTo>
                    <a:pt x="3927586" y="8902149"/>
                  </a:moveTo>
                  <a:cubicBezTo>
                    <a:pt x="3927586" y="8949858"/>
                    <a:pt x="3887852" y="8988534"/>
                    <a:pt x="3838838" y="8988534"/>
                  </a:cubicBezTo>
                  <a:cubicBezTo>
                    <a:pt x="3789824" y="8988534"/>
                    <a:pt x="3750090" y="8949858"/>
                    <a:pt x="3750090" y="8902149"/>
                  </a:cubicBezTo>
                  <a:close/>
                  <a:moveTo>
                    <a:pt x="4983372" y="8902149"/>
                  </a:moveTo>
                  <a:cubicBezTo>
                    <a:pt x="4983372" y="8949858"/>
                    <a:pt x="4943638" y="8988534"/>
                    <a:pt x="4894624" y="8988534"/>
                  </a:cubicBezTo>
                  <a:cubicBezTo>
                    <a:pt x="4845610" y="8988534"/>
                    <a:pt x="4805876" y="8949858"/>
                    <a:pt x="4805876" y="8902149"/>
                  </a:cubicBezTo>
                  <a:close/>
                  <a:moveTo>
                    <a:pt x="6039158" y="8902149"/>
                  </a:moveTo>
                  <a:cubicBezTo>
                    <a:pt x="6039158" y="8949858"/>
                    <a:pt x="5999424" y="8988534"/>
                    <a:pt x="5950410" y="8988534"/>
                  </a:cubicBezTo>
                  <a:cubicBezTo>
                    <a:pt x="5901396" y="8988534"/>
                    <a:pt x="5861662" y="8949858"/>
                    <a:pt x="5861662" y="8902149"/>
                  </a:cubicBezTo>
                  <a:close/>
                  <a:moveTo>
                    <a:pt x="7094944" y="8902149"/>
                  </a:moveTo>
                  <a:cubicBezTo>
                    <a:pt x="7094944" y="8949858"/>
                    <a:pt x="7055210" y="8988534"/>
                    <a:pt x="7006195" y="8988534"/>
                  </a:cubicBezTo>
                  <a:cubicBezTo>
                    <a:pt x="6957182" y="8988534"/>
                    <a:pt x="6917447" y="8949858"/>
                    <a:pt x="6917447" y="8902149"/>
                  </a:cubicBezTo>
                  <a:close/>
                  <a:moveTo>
                    <a:pt x="8150730" y="8902149"/>
                  </a:moveTo>
                  <a:cubicBezTo>
                    <a:pt x="8150730" y="8949858"/>
                    <a:pt x="8110996" y="8988534"/>
                    <a:pt x="8061982" y="8988534"/>
                  </a:cubicBezTo>
                  <a:cubicBezTo>
                    <a:pt x="8012967" y="8988534"/>
                    <a:pt x="7973234" y="8949858"/>
                    <a:pt x="7973234" y="8902149"/>
                  </a:cubicBezTo>
                  <a:close/>
                  <a:moveTo>
                    <a:pt x="9206514" y="8902149"/>
                  </a:moveTo>
                  <a:cubicBezTo>
                    <a:pt x="9206514" y="8949858"/>
                    <a:pt x="9166781" y="8988534"/>
                    <a:pt x="9117767" y="8988534"/>
                  </a:cubicBezTo>
                  <a:cubicBezTo>
                    <a:pt x="9068753" y="8988534"/>
                    <a:pt x="9029019" y="8949858"/>
                    <a:pt x="9029019" y="8902149"/>
                  </a:cubicBezTo>
                  <a:close/>
                  <a:moveTo>
                    <a:pt x="10262301" y="8902149"/>
                  </a:moveTo>
                  <a:cubicBezTo>
                    <a:pt x="10262301" y="8949858"/>
                    <a:pt x="10222567" y="8988534"/>
                    <a:pt x="10173553" y="8988534"/>
                  </a:cubicBezTo>
                  <a:cubicBezTo>
                    <a:pt x="10124539" y="8988534"/>
                    <a:pt x="10084804" y="8949858"/>
                    <a:pt x="10084804" y="8902149"/>
                  </a:cubicBezTo>
                  <a:close/>
                  <a:moveTo>
                    <a:pt x="935308" y="7460127"/>
                  </a:moveTo>
                  <a:lnTo>
                    <a:pt x="935463" y="7460158"/>
                  </a:lnTo>
                  <a:lnTo>
                    <a:pt x="937754" y="7460158"/>
                  </a:lnTo>
                  <a:lnTo>
                    <a:pt x="937754" y="7460608"/>
                  </a:lnTo>
                  <a:lnTo>
                    <a:pt x="991953" y="7471257"/>
                  </a:lnTo>
                  <a:cubicBezTo>
                    <a:pt x="1026772" y="7485590"/>
                    <a:pt x="1054666" y="7512737"/>
                    <a:pt x="1069393" y="7546624"/>
                  </a:cubicBezTo>
                  <a:lnTo>
                    <a:pt x="1078625" y="7591126"/>
                  </a:lnTo>
                  <a:lnTo>
                    <a:pt x="1080787" y="7591126"/>
                  </a:lnTo>
                  <a:lnTo>
                    <a:pt x="1080787" y="7601545"/>
                  </a:lnTo>
                  <a:lnTo>
                    <a:pt x="1080830" y="7601750"/>
                  </a:lnTo>
                  <a:lnTo>
                    <a:pt x="1080787" y="7601956"/>
                  </a:lnTo>
                  <a:lnTo>
                    <a:pt x="1080787" y="8149133"/>
                  </a:lnTo>
                  <a:lnTo>
                    <a:pt x="937754" y="8149133"/>
                  </a:lnTo>
                  <a:lnTo>
                    <a:pt x="937754" y="8149134"/>
                  </a:lnTo>
                  <a:lnTo>
                    <a:pt x="1080830" y="8149134"/>
                  </a:lnTo>
                  <a:cubicBezTo>
                    <a:pt x="1080830" y="8188249"/>
                    <a:pt x="1048254" y="8219958"/>
                    <a:pt x="1008070" y="8219958"/>
                  </a:cubicBezTo>
                  <a:cubicBezTo>
                    <a:pt x="977931" y="8219958"/>
                    <a:pt x="952073" y="8202122"/>
                    <a:pt x="941027" y="8176702"/>
                  </a:cubicBezTo>
                  <a:lnTo>
                    <a:pt x="937754" y="8160928"/>
                  </a:lnTo>
                  <a:lnTo>
                    <a:pt x="937754" y="8902134"/>
                  </a:lnTo>
                  <a:cubicBezTo>
                    <a:pt x="937754" y="8949851"/>
                    <a:pt x="898013" y="8988534"/>
                    <a:pt x="848991" y="8988534"/>
                  </a:cubicBezTo>
                  <a:cubicBezTo>
                    <a:pt x="799968" y="8988534"/>
                    <a:pt x="760227" y="8949851"/>
                    <a:pt x="760227" y="8902134"/>
                  </a:cubicBezTo>
                  <a:lnTo>
                    <a:pt x="760227" y="8902119"/>
                  </a:lnTo>
                  <a:lnTo>
                    <a:pt x="582716" y="8902119"/>
                  </a:lnTo>
                  <a:lnTo>
                    <a:pt x="582716" y="8161210"/>
                  </a:lnTo>
                  <a:lnTo>
                    <a:pt x="579502" y="8176702"/>
                  </a:lnTo>
                  <a:cubicBezTo>
                    <a:pt x="568456" y="8202122"/>
                    <a:pt x="542598" y="8219958"/>
                    <a:pt x="512459" y="8219958"/>
                  </a:cubicBezTo>
                  <a:cubicBezTo>
                    <a:pt x="472275" y="8219958"/>
                    <a:pt x="439699" y="8188249"/>
                    <a:pt x="439699" y="8149134"/>
                  </a:cubicBezTo>
                  <a:lnTo>
                    <a:pt x="582716" y="8149134"/>
                  </a:lnTo>
                  <a:lnTo>
                    <a:pt x="582716" y="8149133"/>
                  </a:lnTo>
                  <a:lnTo>
                    <a:pt x="439699" y="8149133"/>
                  </a:lnTo>
                  <a:lnTo>
                    <a:pt x="439699" y="7591126"/>
                  </a:lnTo>
                  <a:lnTo>
                    <a:pt x="441904" y="7591126"/>
                  </a:lnTo>
                  <a:lnTo>
                    <a:pt x="451136" y="7546624"/>
                  </a:lnTo>
                  <a:cubicBezTo>
                    <a:pt x="465863" y="7512737"/>
                    <a:pt x="493757" y="7485590"/>
                    <a:pt x="528576" y="7471257"/>
                  </a:cubicBezTo>
                  <a:lnTo>
                    <a:pt x="582716" y="7460620"/>
                  </a:lnTo>
                  <a:lnTo>
                    <a:pt x="582716" y="7460158"/>
                  </a:lnTo>
                  <a:lnTo>
                    <a:pt x="585065" y="7460158"/>
                  </a:lnTo>
                  <a:lnTo>
                    <a:pt x="585220" y="7460127"/>
                  </a:lnTo>
                  <a:lnTo>
                    <a:pt x="585220" y="7460158"/>
                  </a:lnTo>
                  <a:lnTo>
                    <a:pt x="760227" y="7460158"/>
                  </a:lnTo>
                  <a:lnTo>
                    <a:pt x="760243" y="7460158"/>
                  </a:lnTo>
                  <a:lnTo>
                    <a:pt x="935308" y="7460158"/>
                  </a:lnTo>
                  <a:close/>
                  <a:moveTo>
                    <a:pt x="1991095" y="7460127"/>
                  </a:moveTo>
                  <a:lnTo>
                    <a:pt x="1991250" y="7460158"/>
                  </a:lnTo>
                  <a:lnTo>
                    <a:pt x="1993541" y="7460158"/>
                  </a:lnTo>
                  <a:lnTo>
                    <a:pt x="1993541" y="7460608"/>
                  </a:lnTo>
                  <a:lnTo>
                    <a:pt x="2047739" y="7471257"/>
                  </a:lnTo>
                  <a:cubicBezTo>
                    <a:pt x="2082559" y="7485590"/>
                    <a:pt x="2110453" y="7512737"/>
                    <a:pt x="2125181" y="7546624"/>
                  </a:cubicBezTo>
                  <a:lnTo>
                    <a:pt x="2134412" y="7591126"/>
                  </a:lnTo>
                  <a:lnTo>
                    <a:pt x="2136574" y="7591126"/>
                  </a:lnTo>
                  <a:lnTo>
                    <a:pt x="2136574" y="7601545"/>
                  </a:lnTo>
                  <a:lnTo>
                    <a:pt x="2136617" y="7601750"/>
                  </a:lnTo>
                  <a:lnTo>
                    <a:pt x="2136574" y="7601956"/>
                  </a:lnTo>
                  <a:lnTo>
                    <a:pt x="2136574" y="8149133"/>
                  </a:lnTo>
                  <a:lnTo>
                    <a:pt x="1993541" y="8149133"/>
                  </a:lnTo>
                  <a:lnTo>
                    <a:pt x="1993541" y="8149134"/>
                  </a:lnTo>
                  <a:lnTo>
                    <a:pt x="2136617" y="8149134"/>
                  </a:lnTo>
                  <a:cubicBezTo>
                    <a:pt x="2136617" y="8188249"/>
                    <a:pt x="2104041" y="8219958"/>
                    <a:pt x="2063857" y="8219958"/>
                  </a:cubicBezTo>
                  <a:cubicBezTo>
                    <a:pt x="2033718" y="8219958"/>
                    <a:pt x="2007860" y="8202122"/>
                    <a:pt x="1996814" y="8176702"/>
                  </a:cubicBezTo>
                  <a:lnTo>
                    <a:pt x="1993541" y="8160928"/>
                  </a:lnTo>
                  <a:lnTo>
                    <a:pt x="1993541" y="8902134"/>
                  </a:lnTo>
                  <a:cubicBezTo>
                    <a:pt x="1993541" y="8949851"/>
                    <a:pt x="1953800" y="8988534"/>
                    <a:pt x="1904778" y="8988534"/>
                  </a:cubicBezTo>
                  <a:cubicBezTo>
                    <a:pt x="1855755" y="8988534"/>
                    <a:pt x="1816015" y="8949851"/>
                    <a:pt x="1816015" y="8902134"/>
                  </a:cubicBezTo>
                  <a:lnTo>
                    <a:pt x="1816015" y="8902119"/>
                  </a:lnTo>
                  <a:lnTo>
                    <a:pt x="1638503" y="8902119"/>
                  </a:lnTo>
                  <a:lnTo>
                    <a:pt x="1638503" y="8161210"/>
                  </a:lnTo>
                  <a:lnTo>
                    <a:pt x="1635289" y="8176702"/>
                  </a:lnTo>
                  <a:cubicBezTo>
                    <a:pt x="1624243" y="8202122"/>
                    <a:pt x="1598385" y="8219958"/>
                    <a:pt x="1568246" y="8219958"/>
                  </a:cubicBezTo>
                  <a:cubicBezTo>
                    <a:pt x="1528062" y="8219958"/>
                    <a:pt x="1495486" y="8188249"/>
                    <a:pt x="1495486" y="8149134"/>
                  </a:cubicBezTo>
                  <a:lnTo>
                    <a:pt x="1638503" y="8149134"/>
                  </a:lnTo>
                  <a:lnTo>
                    <a:pt x="1638503" y="8149133"/>
                  </a:lnTo>
                  <a:lnTo>
                    <a:pt x="1495486" y="8149133"/>
                  </a:lnTo>
                  <a:lnTo>
                    <a:pt x="1495486" y="7591126"/>
                  </a:lnTo>
                  <a:lnTo>
                    <a:pt x="1497691" y="7591126"/>
                  </a:lnTo>
                  <a:lnTo>
                    <a:pt x="1506923" y="7546624"/>
                  </a:lnTo>
                  <a:cubicBezTo>
                    <a:pt x="1521650" y="7512737"/>
                    <a:pt x="1549544" y="7485590"/>
                    <a:pt x="1584363" y="7471257"/>
                  </a:cubicBezTo>
                  <a:lnTo>
                    <a:pt x="1638503" y="7460620"/>
                  </a:lnTo>
                  <a:lnTo>
                    <a:pt x="1638503" y="7460158"/>
                  </a:lnTo>
                  <a:lnTo>
                    <a:pt x="1640852" y="7460158"/>
                  </a:lnTo>
                  <a:lnTo>
                    <a:pt x="1641007" y="7460127"/>
                  </a:lnTo>
                  <a:lnTo>
                    <a:pt x="1641007" y="7460158"/>
                  </a:lnTo>
                  <a:lnTo>
                    <a:pt x="1816015" y="7460158"/>
                  </a:lnTo>
                  <a:lnTo>
                    <a:pt x="1816030" y="7460158"/>
                  </a:lnTo>
                  <a:lnTo>
                    <a:pt x="1991095" y="7460158"/>
                  </a:lnTo>
                  <a:close/>
                  <a:moveTo>
                    <a:pt x="3046881" y="7460127"/>
                  </a:moveTo>
                  <a:lnTo>
                    <a:pt x="3047036" y="7460158"/>
                  </a:lnTo>
                  <a:lnTo>
                    <a:pt x="3049327" y="7460158"/>
                  </a:lnTo>
                  <a:lnTo>
                    <a:pt x="3049327" y="7460608"/>
                  </a:lnTo>
                  <a:lnTo>
                    <a:pt x="3103525" y="7471257"/>
                  </a:lnTo>
                  <a:cubicBezTo>
                    <a:pt x="3138344" y="7485590"/>
                    <a:pt x="3166239" y="7512737"/>
                    <a:pt x="3180966" y="7546624"/>
                  </a:cubicBezTo>
                  <a:lnTo>
                    <a:pt x="3190198" y="7591126"/>
                  </a:lnTo>
                  <a:lnTo>
                    <a:pt x="3192360" y="7591126"/>
                  </a:lnTo>
                  <a:lnTo>
                    <a:pt x="3192360" y="7601545"/>
                  </a:lnTo>
                  <a:lnTo>
                    <a:pt x="3192403" y="7601750"/>
                  </a:lnTo>
                  <a:lnTo>
                    <a:pt x="3192360" y="7601956"/>
                  </a:lnTo>
                  <a:lnTo>
                    <a:pt x="3192360" y="8149133"/>
                  </a:lnTo>
                  <a:lnTo>
                    <a:pt x="3049327" y="8149133"/>
                  </a:lnTo>
                  <a:lnTo>
                    <a:pt x="3049327" y="8149134"/>
                  </a:lnTo>
                  <a:lnTo>
                    <a:pt x="3192403" y="8149134"/>
                  </a:lnTo>
                  <a:cubicBezTo>
                    <a:pt x="3192403" y="8188249"/>
                    <a:pt x="3159826" y="8219958"/>
                    <a:pt x="3119642" y="8219958"/>
                  </a:cubicBezTo>
                  <a:cubicBezTo>
                    <a:pt x="3089504" y="8219958"/>
                    <a:pt x="3063645" y="8202122"/>
                    <a:pt x="3052599" y="8176702"/>
                  </a:cubicBezTo>
                  <a:lnTo>
                    <a:pt x="3049327" y="8160928"/>
                  </a:lnTo>
                  <a:lnTo>
                    <a:pt x="3049327" y="8902134"/>
                  </a:lnTo>
                  <a:cubicBezTo>
                    <a:pt x="3049327" y="8949851"/>
                    <a:pt x="3009586" y="8988534"/>
                    <a:pt x="2960564" y="8988534"/>
                  </a:cubicBezTo>
                  <a:cubicBezTo>
                    <a:pt x="2911540" y="8988534"/>
                    <a:pt x="2871800" y="8949851"/>
                    <a:pt x="2871800" y="8902134"/>
                  </a:cubicBezTo>
                  <a:lnTo>
                    <a:pt x="2871800" y="8902119"/>
                  </a:lnTo>
                  <a:lnTo>
                    <a:pt x="2694289" y="8902119"/>
                  </a:lnTo>
                  <a:lnTo>
                    <a:pt x="2694289" y="8161210"/>
                  </a:lnTo>
                  <a:lnTo>
                    <a:pt x="2691075" y="8176702"/>
                  </a:lnTo>
                  <a:cubicBezTo>
                    <a:pt x="2680029" y="8202122"/>
                    <a:pt x="2654171" y="8219958"/>
                    <a:pt x="2624032" y="8219958"/>
                  </a:cubicBezTo>
                  <a:cubicBezTo>
                    <a:pt x="2583848" y="8219958"/>
                    <a:pt x="2551272" y="8188249"/>
                    <a:pt x="2551272" y="8149134"/>
                  </a:cubicBezTo>
                  <a:lnTo>
                    <a:pt x="2694289" y="8149134"/>
                  </a:lnTo>
                  <a:lnTo>
                    <a:pt x="2694289" y="8149133"/>
                  </a:lnTo>
                  <a:lnTo>
                    <a:pt x="2551272" y="8149133"/>
                  </a:lnTo>
                  <a:lnTo>
                    <a:pt x="2551272" y="7591126"/>
                  </a:lnTo>
                  <a:lnTo>
                    <a:pt x="2553477" y="7591126"/>
                  </a:lnTo>
                  <a:lnTo>
                    <a:pt x="2562709" y="7546624"/>
                  </a:lnTo>
                  <a:cubicBezTo>
                    <a:pt x="2577436" y="7512737"/>
                    <a:pt x="2605330" y="7485590"/>
                    <a:pt x="2640149" y="7471257"/>
                  </a:cubicBezTo>
                  <a:lnTo>
                    <a:pt x="2694289" y="7460620"/>
                  </a:lnTo>
                  <a:lnTo>
                    <a:pt x="2694289" y="7460158"/>
                  </a:lnTo>
                  <a:lnTo>
                    <a:pt x="2696638" y="7460158"/>
                  </a:lnTo>
                  <a:lnTo>
                    <a:pt x="2696793" y="7460127"/>
                  </a:lnTo>
                  <a:lnTo>
                    <a:pt x="2696793" y="7460158"/>
                  </a:lnTo>
                  <a:lnTo>
                    <a:pt x="2871800" y="7460158"/>
                  </a:lnTo>
                  <a:lnTo>
                    <a:pt x="2871816" y="7460158"/>
                  </a:lnTo>
                  <a:lnTo>
                    <a:pt x="3046881" y="7460158"/>
                  </a:lnTo>
                  <a:close/>
                  <a:moveTo>
                    <a:pt x="4102667" y="7460127"/>
                  </a:moveTo>
                  <a:lnTo>
                    <a:pt x="4102822" y="7460158"/>
                  </a:lnTo>
                  <a:lnTo>
                    <a:pt x="4105113" y="7460158"/>
                  </a:lnTo>
                  <a:lnTo>
                    <a:pt x="4105113" y="7460608"/>
                  </a:lnTo>
                  <a:lnTo>
                    <a:pt x="4159311" y="7471257"/>
                  </a:lnTo>
                  <a:cubicBezTo>
                    <a:pt x="4194130" y="7485590"/>
                    <a:pt x="4222025" y="7512737"/>
                    <a:pt x="4236752" y="7546624"/>
                  </a:cubicBezTo>
                  <a:lnTo>
                    <a:pt x="4245984" y="7591126"/>
                  </a:lnTo>
                  <a:lnTo>
                    <a:pt x="4248146" y="7591126"/>
                  </a:lnTo>
                  <a:lnTo>
                    <a:pt x="4248146" y="7601545"/>
                  </a:lnTo>
                  <a:lnTo>
                    <a:pt x="4248189" y="7601750"/>
                  </a:lnTo>
                  <a:lnTo>
                    <a:pt x="4248146" y="7601956"/>
                  </a:lnTo>
                  <a:lnTo>
                    <a:pt x="4248146" y="8149133"/>
                  </a:lnTo>
                  <a:lnTo>
                    <a:pt x="4105113" y="8149133"/>
                  </a:lnTo>
                  <a:lnTo>
                    <a:pt x="4105113" y="8149134"/>
                  </a:lnTo>
                  <a:lnTo>
                    <a:pt x="4248189" y="8149134"/>
                  </a:lnTo>
                  <a:cubicBezTo>
                    <a:pt x="4248189" y="8188249"/>
                    <a:pt x="4215612" y="8219958"/>
                    <a:pt x="4175428" y="8219958"/>
                  </a:cubicBezTo>
                  <a:cubicBezTo>
                    <a:pt x="4145290" y="8219958"/>
                    <a:pt x="4119431" y="8202122"/>
                    <a:pt x="4108385" y="8176702"/>
                  </a:cubicBezTo>
                  <a:lnTo>
                    <a:pt x="4105113" y="8160928"/>
                  </a:lnTo>
                  <a:lnTo>
                    <a:pt x="4105113" y="8902134"/>
                  </a:lnTo>
                  <a:cubicBezTo>
                    <a:pt x="4105113" y="8949851"/>
                    <a:pt x="4065372" y="8988534"/>
                    <a:pt x="4016350" y="8988534"/>
                  </a:cubicBezTo>
                  <a:cubicBezTo>
                    <a:pt x="3967326" y="8988534"/>
                    <a:pt x="3927586" y="8949851"/>
                    <a:pt x="3927586" y="8902134"/>
                  </a:cubicBezTo>
                  <a:lnTo>
                    <a:pt x="3927586" y="8902119"/>
                  </a:lnTo>
                  <a:lnTo>
                    <a:pt x="3750075" y="8902119"/>
                  </a:lnTo>
                  <a:lnTo>
                    <a:pt x="3750075" y="8161210"/>
                  </a:lnTo>
                  <a:lnTo>
                    <a:pt x="3746861" y="8176702"/>
                  </a:lnTo>
                  <a:cubicBezTo>
                    <a:pt x="3735815" y="8202122"/>
                    <a:pt x="3709957" y="8219958"/>
                    <a:pt x="3679818" y="8219958"/>
                  </a:cubicBezTo>
                  <a:cubicBezTo>
                    <a:pt x="3639634" y="8219958"/>
                    <a:pt x="3607058" y="8188249"/>
                    <a:pt x="3607058" y="8149134"/>
                  </a:cubicBezTo>
                  <a:lnTo>
                    <a:pt x="3750075" y="8149134"/>
                  </a:lnTo>
                  <a:lnTo>
                    <a:pt x="3750075" y="8149133"/>
                  </a:lnTo>
                  <a:lnTo>
                    <a:pt x="3607058" y="8149133"/>
                  </a:lnTo>
                  <a:lnTo>
                    <a:pt x="3607058" y="7591126"/>
                  </a:lnTo>
                  <a:lnTo>
                    <a:pt x="3609262" y="7591126"/>
                  </a:lnTo>
                  <a:lnTo>
                    <a:pt x="3618494" y="7546624"/>
                  </a:lnTo>
                  <a:cubicBezTo>
                    <a:pt x="3633221" y="7512737"/>
                    <a:pt x="3661116" y="7485590"/>
                    <a:pt x="3695935" y="7471257"/>
                  </a:cubicBezTo>
                  <a:lnTo>
                    <a:pt x="3750075" y="7460620"/>
                  </a:lnTo>
                  <a:lnTo>
                    <a:pt x="3750075" y="7460158"/>
                  </a:lnTo>
                  <a:lnTo>
                    <a:pt x="3752423" y="7460158"/>
                  </a:lnTo>
                  <a:lnTo>
                    <a:pt x="3752578" y="7460127"/>
                  </a:lnTo>
                  <a:lnTo>
                    <a:pt x="3752578" y="7460158"/>
                  </a:lnTo>
                  <a:lnTo>
                    <a:pt x="3927586" y="7460158"/>
                  </a:lnTo>
                  <a:lnTo>
                    <a:pt x="3927602" y="7460158"/>
                  </a:lnTo>
                  <a:lnTo>
                    <a:pt x="4102667" y="7460158"/>
                  </a:lnTo>
                  <a:close/>
                  <a:moveTo>
                    <a:pt x="5158453" y="7460127"/>
                  </a:moveTo>
                  <a:lnTo>
                    <a:pt x="5158608" y="7460158"/>
                  </a:lnTo>
                  <a:lnTo>
                    <a:pt x="5160899" y="7460158"/>
                  </a:lnTo>
                  <a:lnTo>
                    <a:pt x="5160899" y="7460608"/>
                  </a:lnTo>
                  <a:lnTo>
                    <a:pt x="5215097" y="7471257"/>
                  </a:lnTo>
                  <a:cubicBezTo>
                    <a:pt x="5249916" y="7485590"/>
                    <a:pt x="5277811" y="7512737"/>
                    <a:pt x="5292538" y="7546624"/>
                  </a:cubicBezTo>
                  <a:lnTo>
                    <a:pt x="5301770" y="7591126"/>
                  </a:lnTo>
                  <a:lnTo>
                    <a:pt x="5303932" y="7591126"/>
                  </a:lnTo>
                  <a:lnTo>
                    <a:pt x="5303932" y="7601545"/>
                  </a:lnTo>
                  <a:lnTo>
                    <a:pt x="5303975" y="7601750"/>
                  </a:lnTo>
                  <a:lnTo>
                    <a:pt x="5303932" y="7601956"/>
                  </a:lnTo>
                  <a:lnTo>
                    <a:pt x="5303932" y="8149133"/>
                  </a:lnTo>
                  <a:lnTo>
                    <a:pt x="5160899" y="8149133"/>
                  </a:lnTo>
                  <a:lnTo>
                    <a:pt x="5160899" y="8149134"/>
                  </a:lnTo>
                  <a:lnTo>
                    <a:pt x="5303975" y="8149134"/>
                  </a:lnTo>
                  <a:cubicBezTo>
                    <a:pt x="5303975" y="8188249"/>
                    <a:pt x="5271398" y="8219958"/>
                    <a:pt x="5231214" y="8219958"/>
                  </a:cubicBezTo>
                  <a:cubicBezTo>
                    <a:pt x="5201076" y="8219958"/>
                    <a:pt x="5175217" y="8202122"/>
                    <a:pt x="5164171" y="8176702"/>
                  </a:cubicBezTo>
                  <a:lnTo>
                    <a:pt x="5160899" y="8160928"/>
                  </a:lnTo>
                  <a:lnTo>
                    <a:pt x="5160899" y="8902134"/>
                  </a:lnTo>
                  <a:cubicBezTo>
                    <a:pt x="5160899" y="8949851"/>
                    <a:pt x="5121158" y="8988534"/>
                    <a:pt x="5072136" y="8988534"/>
                  </a:cubicBezTo>
                  <a:cubicBezTo>
                    <a:pt x="5023112" y="8988534"/>
                    <a:pt x="4983372" y="8949851"/>
                    <a:pt x="4983372" y="8902134"/>
                  </a:cubicBezTo>
                  <a:lnTo>
                    <a:pt x="4983372" y="8902119"/>
                  </a:lnTo>
                  <a:lnTo>
                    <a:pt x="4805861" y="8902119"/>
                  </a:lnTo>
                  <a:lnTo>
                    <a:pt x="4805861" y="8161210"/>
                  </a:lnTo>
                  <a:lnTo>
                    <a:pt x="4802647" y="8176702"/>
                  </a:lnTo>
                  <a:cubicBezTo>
                    <a:pt x="4791601" y="8202122"/>
                    <a:pt x="4765743" y="8219958"/>
                    <a:pt x="4735604" y="8219958"/>
                  </a:cubicBezTo>
                  <a:cubicBezTo>
                    <a:pt x="4695420" y="8219958"/>
                    <a:pt x="4662844" y="8188249"/>
                    <a:pt x="4662844" y="8149134"/>
                  </a:cubicBezTo>
                  <a:lnTo>
                    <a:pt x="4805861" y="8149134"/>
                  </a:lnTo>
                  <a:lnTo>
                    <a:pt x="4805861" y="8149133"/>
                  </a:lnTo>
                  <a:lnTo>
                    <a:pt x="4662844" y="8149133"/>
                  </a:lnTo>
                  <a:lnTo>
                    <a:pt x="4662844" y="7591126"/>
                  </a:lnTo>
                  <a:lnTo>
                    <a:pt x="4665048" y="7591126"/>
                  </a:lnTo>
                  <a:lnTo>
                    <a:pt x="4674280" y="7546624"/>
                  </a:lnTo>
                  <a:cubicBezTo>
                    <a:pt x="4689007" y="7512737"/>
                    <a:pt x="4716902" y="7485590"/>
                    <a:pt x="4751721" y="7471257"/>
                  </a:cubicBezTo>
                  <a:lnTo>
                    <a:pt x="4805861" y="7460620"/>
                  </a:lnTo>
                  <a:lnTo>
                    <a:pt x="4805861" y="7460158"/>
                  </a:lnTo>
                  <a:lnTo>
                    <a:pt x="4808209" y="7460158"/>
                  </a:lnTo>
                  <a:lnTo>
                    <a:pt x="4808364" y="7460127"/>
                  </a:lnTo>
                  <a:lnTo>
                    <a:pt x="4808364" y="7460158"/>
                  </a:lnTo>
                  <a:lnTo>
                    <a:pt x="4983372" y="7460158"/>
                  </a:lnTo>
                  <a:lnTo>
                    <a:pt x="4983388" y="7460158"/>
                  </a:lnTo>
                  <a:lnTo>
                    <a:pt x="5158453" y="7460158"/>
                  </a:lnTo>
                  <a:close/>
                  <a:moveTo>
                    <a:pt x="6214239" y="7460127"/>
                  </a:moveTo>
                  <a:lnTo>
                    <a:pt x="6214394" y="7460158"/>
                  </a:lnTo>
                  <a:lnTo>
                    <a:pt x="6216685" y="7460158"/>
                  </a:lnTo>
                  <a:lnTo>
                    <a:pt x="6216685" y="7460608"/>
                  </a:lnTo>
                  <a:lnTo>
                    <a:pt x="6270883" y="7471257"/>
                  </a:lnTo>
                  <a:cubicBezTo>
                    <a:pt x="6305702" y="7485590"/>
                    <a:pt x="6333597" y="7512737"/>
                    <a:pt x="6348324" y="7546624"/>
                  </a:cubicBezTo>
                  <a:lnTo>
                    <a:pt x="6357556" y="7591126"/>
                  </a:lnTo>
                  <a:lnTo>
                    <a:pt x="6359718" y="7591126"/>
                  </a:lnTo>
                  <a:lnTo>
                    <a:pt x="6359718" y="7601545"/>
                  </a:lnTo>
                  <a:lnTo>
                    <a:pt x="6359761" y="7601750"/>
                  </a:lnTo>
                  <a:lnTo>
                    <a:pt x="6359718" y="7601956"/>
                  </a:lnTo>
                  <a:lnTo>
                    <a:pt x="6359718" y="8149133"/>
                  </a:lnTo>
                  <a:lnTo>
                    <a:pt x="6216685" y="8149133"/>
                  </a:lnTo>
                  <a:lnTo>
                    <a:pt x="6216685" y="8149134"/>
                  </a:lnTo>
                  <a:lnTo>
                    <a:pt x="6359761" y="8149134"/>
                  </a:lnTo>
                  <a:cubicBezTo>
                    <a:pt x="6359761" y="8188249"/>
                    <a:pt x="6327184" y="8219958"/>
                    <a:pt x="6287000" y="8219958"/>
                  </a:cubicBezTo>
                  <a:cubicBezTo>
                    <a:pt x="6256862" y="8219958"/>
                    <a:pt x="6231003" y="8202122"/>
                    <a:pt x="6219957" y="8176702"/>
                  </a:cubicBezTo>
                  <a:lnTo>
                    <a:pt x="6216685" y="8160928"/>
                  </a:lnTo>
                  <a:lnTo>
                    <a:pt x="6216685" y="8902134"/>
                  </a:lnTo>
                  <a:cubicBezTo>
                    <a:pt x="6216685" y="8949851"/>
                    <a:pt x="6176944" y="8988534"/>
                    <a:pt x="6127922" y="8988534"/>
                  </a:cubicBezTo>
                  <a:cubicBezTo>
                    <a:pt x="6078898" y="8988534"/>
                    <a:pt x="6039158" y="8949851"/>
                    <a:pt x="6039158" y="8902134"/>
                  </a:cubicBezTo>
                  <a:lnTo>
                    <a:pt x="6039158" y="8902119"/>
                  </a:lnTo>
                  <a:lnTo>
                    <a:pt x="5861647" y="8902119"/>
                  </a:lnTo>
                  <a:lnTo>
                    <a:pt x="5861647" y="8161210"/>
                  </a:lnTo>
                  <a:lnTo>
                    <a:pt x="5858433" y="8176702"/>
                  </a:lnTo>
                  <a:cubicBezTo>
                    <a:pt x="5847387" y="8202122"/>
                    <a:pt x="5821529" y="8219958"/>
                    <a:pt x="5791390" y="8219958"/>
                  </a:cubicBezTo>
                  <a:cubicBezTo>
                    <a:pt x="5751206" y="8219958"/>
                    <a:pt x="5718630" y="8188249"/>
                    <a:pt x="5718630" y="8149134"/>
                  </a:cubicBezTo>
                  <a:lnTo>
                    <a:pt x="5861647" y="8149134"/>
                  </a:lnTo>
                  <a:lnTo>
                    <a:pt x="5861647" y="8149133"/>
                  </a:lnTo>
                  <a:lnTo>
                    <a:pt x="5718630" y="8149133"/>
                  </a:lnTo>
                  <a:lnTo>
                    <a:pt x="5718630" y="7591126"/>
                  </a:lnTo>
                  <a:lnTo>
                    <a:pt x="5720834" y="7591126"/>
                  </a:lnTo>
                  <a:lnTo>
                    <a:pt x="5730066" y="7546624"/>
                  </a:lnTo>
                  <a:cubicBezTo>
                    <a:pt x="5744793" y="7512737"/>
                    <a:pt x="5772688" y="7485590"/>
                    <a:pt x="5807507" y="7471257"/>
                  </a:cubicBezTo>
                  <a:lnTo>
                    <a:pt x="5861647" y="7460620"/>
                  </a:lnTo>
                  <a:lnTo>
                    <a:pt x="5861647" y="7460158"/>
                  </a:lnTo>
                  <a:lnTo>
                    <a:pt x="5863995" y="7460158"/>
                  </a:lnTo>
                  <a:lnTo>
                    <a:pt x="5864150" y="7460127"/>
                  </a:lnTo>
                  <a:lnTo>
                    <a:pt x="5864150" y="7460158"/>
                  </a:lnTo>
                  <a:lnTo>
                    <a:pt x="6039158" y="7460158"/>
                  </a:lnTo>
                  <a:lnTo>
                    <a:pt x="6039174" y="7460158"/>
                  </a:lnTo>
                  <a:lnTo>
                    <a:pt x="6214239" y="7460158"/>
                  </a:lnTo>
                  <a:close/>
                  <a:moveTo>
                    <a:pt x="7270023" y="7460127"/>
                  </a:moveTo>
                  <a:lnTo>
                    <a:pt x="7270179" y="7460158"/>
                  </a:lnTo>
                  <a:lnTo>
                    <a:pt x="7272471" y="7460158"/>
                  </a:lnTo>
                  <a:lnTo>
                    <a:pt x="7272471" y="7460608"/>
                  </a:lnTo>
                  <a:lnTo>
                    <a:pt x="7326669" y="7471257"/>
                  </a:lnTo>
                  <a:cubicBezTo>
                    <a:pt x="7361488" y="7485590"/>
                    <a:pt x="7389382" y="7512737"/>
                    <a:pt x="7404110" y="7546624"/>
                  </a:cubicBezTo>
                  <a:lnTo>
                    <a:pt x="7413341" y="7591126"/>
                  </a:lnTo>
                  <a:lnTo>
                    <a:pt x="7415503" y="7591126"/>
                  </a:lnTo>
                  <a:lnTo>
                    <a:pt x="7415503" y="7601545"/>
                  </a:lnTo>
                  <a:lnTo>
                    <a:pt x="7415545" y="7601750"/>
                  </a:lnTo>
                  <a:lnTo>
                    <a:pt x="7415503" y="7601956"/>
                  </a:lnTo>
                  <a:lnTo>
                    <a:pt x="7415503" y="8149133"/>
                  </a:lnTo>
                  <a:lnTo>
                    <a:pt x="7272471" y="8149133"/>
                  </a:lnTo>
                  <a:lnTo>
                    <a:pt x="7272471" y="8149134"/>
                  </a:lnTo>
                  <a:lnTo>
                    <a:pt x="7415545" y="8149134"/>
                  </a:lnTo>
                  <a:cubicBezTo>
                    <a:pt x="7415545" y="8188249"/>
                    <a:pt x="7382970" y="8219958"/>
                    <a:pt x="7342786" y="8219958"/>
                  </a:cubicBezTo>
                  <a:cubicBezTo>
                    <a:pt x="7312648" y="8219958"/>
                    <a:pt x="7286789" y="8202122"/>
                    <a:pt x="7275743" y="8176702"/>
                  </a:cubicBezTo>
                  <a:lnTo>
                    <a:pt x="7272471" y="8160928"/>
                  </a:lnTo>
                  <a:lnTo>
                    <a:pt x="7272471" y="8902134"/>
                  </a:lnTo>
                  <a:cubicBezTo>
                    <a:pt x="7272471" y="8949851"/>
                    <a:pt x="7232728" y="8988534"/>
                    <a:pt x="7183707" y="8988534"/>
                  </a:cubicBezTo>
                  <a:cubicBezTo>
                    <a:pt x="7134684" y="8988534"/>
                    <a:pt x="7094944" y="8949851"/>
                    <a:pt x="7094944" y="8902134"/>
                  </a:cubicBezTo>
                  <a:lnTo>
                    <a:pt x="7094944" y="8902119"/>
                  </a:lnTo>
                  <a:lnTo>
                    <a:pt x="6917432" y="8902119"/>
                  </a:lnTo>
                  <a:lnTo>
                    <a:pt x="6917432" y="8161210"/>
                  </a:lnTo>
                  <a:lnTo>
                    <a:pt x="6914219" y="8176702"/>
                  </a:lnTo>
                  <a:cubicBezTo>
                    <a:pt x="6903173" y="8202122"/>
                    <a:pt x="6877315" y="8219958"/>
                    <a:pt x="6847176" y="8219958"/>
                  </a:cubicBezTo>
                  <a:cubicBezTo>
                    <a:pt x="6806992" y="8219958"/>
                    <a:pt x="6774415" y="8188249"/>
                    <a:pt x="6774415" y="8149134"/>
                  </a:cubicBezTo>
                  <a:lnTo>
                    <a:pt x="6917432" y="8149134"/>
                  </a:lnTo>
                  <a:lnTo>
                    <a:pt x="6917432" y="8149133"/>
                  </a:lnTo>
                  <a:lnTo>
                    <a:pt x="6774415" y="8149133"/>
                  </a:lnTo>
                  <a:lnTo>
                    <a:pt x="6774415" y="7591126"/>
                  </a:lnTo>
                  <a:lnTo>
                    <a:pt x="6776619" y="7591126"/>
                  </a:lnTo>
                  <a:lnTo>
                    <a:pt x="6785852" y="7546624"/>
                  </a:lnTo>
                  <a:cubicBezTo>
                    <a:pt x="6800579" y="7512737"/>
                    <a:pt x="6828474" y="7485590"/>
                    <a:pt x="6863293" y="7471257"/>
                  </a:cubicBezTo>
                  <a:lnTo>
                    <a:pt x="6917432" y="7460620"/>
                  </a:lnTo>
                  <a:lnTo>
                    <a:pt x="6917432" y="7460158"/>
                  </a:lnTo>
                  <a:lnTo>
                    <a:pt x="6919781" y="7460158"/>
                  </a:lnTo>
                  <a:lnTo>
                    <a:pt x="6919936" y="7460127"/>
                  </a:lnTo>
                  <a:lnTo>
                    <a:pt x="6919936" y="7460158"/>
                  </a:lnTo>
                  <a:lnTo>
                    <a:pt x="7094944" y="7460158"/>
                  </a:lnTo>
                  <a:lnTo>
                    <a:pt x="7094959" y="7460158"/>
                  </a:lnTo>
                  <a:lnTo>
                    <a:pt x="7270023" y="7460158"/>
                  </a:lnTo>
                  <a:close/>
                  <a:moveTo>
                    <a:pt x="8325811" y="7460127"/>
                  </a:moveTo>
                  <a:lnTo>
                    <a:pt x="8325965" y="7460158"/>
                  </a:lnTo>
                  <a:lnTo>
                    <a:pt x="8328256" y="7460158"/>
                  </a:lnTo>
                  <a:lnTo>
                    <a:pt x="8328256" y="7460608"/>
                  </a:lnTo>
                  <a:lnTo>
                    <a:pt x="8382455" y="7471257"/>
                  </a:lnTo>
                  <a:cubicBezTo>
                    <a:pt x="8417274" y="7485590"/>
                    <a:pt x="8445169" y="7512737"/>
                    <a:pt x="8459896" y="7546624"/>
                  </a:cubicBezTo>
                  <a:lnTo>
                    <a:pt x="8469127" y="7591126"/>
                  </a:lnTo>
                  <a:lnTo>
                    <a:pt x="8471289" y="7591126"/>
                  </a:lnTo>
                  <a:lnTo>
                    <a:pt x="8471289" y="7601545"/>
                  </a:lnTo>
                  <a:lnTo>
                    <a:pt x="8471332" y="7601750"/>
                  </a:lnTo>
                  <a:lnTo>
                    <a:pt x="8471289" y="7601956"/>
                  </a:lnTo>
                  <a:lnTo>
                    <a:pt x="8471289" y="8149133"/>
                  </a:lnTo>
                  <a:lnTo>
                    <a:pt x="8328256" y="8149133"/>
                  </a:lnTo>
                  <a:lnTo>
                    <a:pt x="8328256" y="8149134"/>
                  </a:lnTo>
                  <a:lnTo>
                    <a:pt x="8471332" y="8149134"/>
                  </a:lnTo>
                  <a:cubicBezTo>
                    <a:pt x="8471332" y="8188249"/>
                    <a:pt x="8438755" y="8219958"/>
                    <a:pt x="8398572" y="8219958"/>
                  </a:cubicBezTo>
                  <a:cubicBezTo>
                    <a:pt x="8368433" y="8219958"/>
                    <a:pt x="8342575" y="8202122"/>
                    <a:pt x="8331529" y="8176702"/>
                  </a:cubicBezTo>
                  <a:lnTo>
                    <a:pt x="8328256" y="8160928"/>
                  </a:lnTo>
                  <a:lnTo>
                    <a:pt x="8328256" y="8902134"/>
                  </a:lnTo>
                  <a:cubicBezTo>
                    <a:pt x="8328256" y="8949851"/>
                    <a:pt x="8288515" y="8988534"/>
                    <a:pt x="8239494" y="8988534"/>
                  </a:cubicBezTo>
                  <a:cubicBezTo>
                    <a:pt x="8190470" y="8988534"/>
                    <a:pt x="8150730" y="8949851"/>
                    <a:pt x="8150730" y="8902134"/>
                  </a:cubicBezTo>
                  <a:lnTo>
                    <a:pt x="8150730" y="8902119"/>
                  </a:lnTo>
                  <a:lnTo>
                    <a:pt x="7973217" y="8902119"/>
                  </a:lnTo>
                  <a:lnTo>
                    <a:pt x="7973217" y="8161210"/>
                  </a:lnTo>
                  <a:lnTo>
                    <a:pt x="7970005" y="8176702"/>
                  </a:lnTo>
                  <a:cubicBezTo>
                    <a:pt x="7958958" y="8202122"/>
                    <a:pt x="7933100" y="8219958"/>
                    <a:pt x="7902962" y="8219958"/>
                  </a:cubicBezTo>
                  <a:cubicBezTo>
                    <a:pt x="7862778" y="8219958"/>
                    <a:pt x="7830201" y="8188249"/>
                    <a:pt x="7830201" y="8149134"/>
                  </a:cubicBezTo>
                  <a:lnTo>
                    <a:pt x="7973217" y="8149134"/>
                  </a:lnTo>
                  <a:lnTo>
                    <a:pt x="7973217" y="8149133"/>
                  </a:lnTo>
                  <a:lnTo>
                    <a:pt x="7830201" y="8149133"/>
                  </a:lnTo>
                  <a:lnTo>
                    <a:pt x="7830201" y="7591126"/>
                  </a:lnTo>
                  <a:lnTo>
                    <a:pt x="7832405" y="7591126"/>
                  </a:lnTo>
                  <a:lnTo>
                    <a:pt x="7841638" y="7546624"/>
                  </a:lnTo>
                  <a:cubicBezTo>
                    <a:pt x="7856365" y="7512737"/>
                    <a:pt x="7884260" y="7485590"/>
                    <a:pt x="7919079" y="7471257"/>
                  </a:cubicBezTo>
                  <a:lnTo>
                    <a:pt x="7973217" y="7460620"/>
                  </a:lnTo>
                  <a:lnTo>
                    <a:pt x="7973217" y="7460158"/>
                  </a:lnTo>
                  <a:lnTo>
                    <a:pt x="7975567" y="7460158"/>
                  </a:lnTo>
                  <a:lnTo>
                    <a:pt x="7975722" y="7460127"/>
                  </a:lnTo>
                  <a:lnTo>
                    <a:pt x="7975722" y="7460158"/>
                  </a:lnTo>
                  <a:lnTo>
                    <a:pt x="8150730" y="7460158"/>
                  </a:lnTo>
                  <a:lnTo>
                    <a:pt x="8150745" y="7460158"/>
                  </a:lnTo>
                  <a:lnTo>
                    <a:pt x="8325811" y="7460158"/>
                  </a:lnTo>
                  <a:close/>
                  <a:moveTo>
                    <a:pt x="9381595" y="7460127"/>
                  </a:moveTo>
                  <a:lnTo>
                    <a:pt x="9381750" y="7460158"/>
                  </a:lnTo>
                  <a:lnTo>
                    <a:pt x="9384042" y="7460158"/>
                  </a:lnTo>
                  <a:lnTo>
                    <a:pt x="9384042" y="7460608"/>
                  </a:lnTo>
                  <a:lnTo>
                    <a:pt x="9438240" y="7471257"/>
                  </a:lnTo>
                  <a:cubicBezTo>
                    <a:pt x="9473059" y="7485590"/>
                    <a:pt x="9500955" y="7512737"/>
                    <a:pt x="9515681" y="7546624"/>
                  </a:cubicBezTo>
                  <a:lnTo>
                    <a:pt x="9524913" y="7591126"/>
                  </a:lnTo>
                  <a:lnTo>
                    <a:pt x="9527074" y="7591126"/>
                  </a:lnTo>
                  <a:lnTo>
                    <a:pt x="9527074" y="7601545"/>
                  </a:lnTo>
                  <a:lnTo>
                    <a:pt x="9527117" y="7601750"/>
                  </a:lnTo>
                  <a:lnTo>
                    <a:pt x="9527074" y="7601956"/>
                  </a:lnTo>
                  <a:lnTo>
                    <a:pt x="9527074" y="8149133"/>
                  </a:lnTo>
                  <a:lnTo>
                    <a:pt x="9384042" y="8149133"/>
                  </a:lnTo>
                  <a:lnTo>
                    <a:pt x="9384042" y="8149134"/>
                  </a:lnTo>
                  <a:lnTo>
                    <a:pt x="9527117" y="8149134"/>
                  </a:lnTo>
                  <a:cubicBezTo>
                    <a:pt x="9527117" y="8188249"/>
                    <a:pt x="9494541" y="8219958"/>
                    <a:pt x="9454357" y="8219958"/>
                  </a:cubicBezTo>
                  <a:cubicBezTo>
                    <a:pt x="9424219" y="8219958"/>
                    <a:pt x="9398360" y="8202122"/>
                    <a:pt x="9387314" y="8176702"/>
                  </a:cubicBezTo>
                  <a:lnTo>
                    <a:pt x="9384042" y="8160928"/>
                  </a:lnTo>
                  <a:lnTo>
                    <a:pt x="9384042" y="8902134"/>
                  </a:lnTo>
                  <a:cubicBezTo>
                    <a:pt x="9384042" y="8949851"/>
                    <a:pt x="9344300" y="8988534"/>
                    <a:pt x="9295279" y="8988534"/>
                  </a:cubicBezTo>
                  <a:cubicBezTo>
                    <a:pt x="9246255" y="8988534"/>
                    <a:pt x="9206514" y="8949851"/>
                    <a:pt x="9206514" y="8902134"/>
                  </a:cubicBezTo>
                  <a:lnTo>
                    <a:pt x="9206514" y="8902119"/>
                  </a:lnTo>
                  <a:lnTo>
                    <a:pt x="9029003" y="8902119"/>
                  </a:lnTo>
                  <a:lnTo>
                    <a:pt x="9029003" y="8161210"/>
                  </a:lnTo>
                  <a:lnTo>
                    <a:pt x="9025790" y="8176702"/>
                  </a:lnTo>
                  <a:cubicBezTo>
                    <a:pt x="9014744" y="8202122"/>
                    <a:pt x="8988886" y="8219958"/>
                    <a:pt x="8958747" y="8219958"/>
                  </a:cubicBezTo>
                  <a:cubicBezTo>
                    <a:pt x="8918563" y="8219958"/>
                    <a:pt x="8885986" y="8188249"/>
                    <a:pt x="8885986" y="8149134"/>
                  </a:cubicBezTo>
                  <a:lnTo>
                    <a:pt x="9029003" y="8149134"/>
                  </a:lnTo>
                  <a:lnTo>
                    <a:pt x="9029003" y="8149133"/>
                  </a:lnTo>
                  <a:lnTo>
                    <a:pt x="8885986" y="8149133"/>
                  </a:lnTo>
                  <a:lnTo>
                    <a:pt x="8885986" y="7591126"/>
                  </a:lnTo>
                  <a:lnTo>
                    <a:pt x="8888191" y="7591126"/>
                  </a:lnTo>
                  <a:lnTo>
                    <a:pt x="8897423" y="7546624"/>
                  </a:lnTo>
                  <a:cubicBezTo>
                    <a:pt x="8912150" y="7512737"/>
                    <a:pt x="8940045" y="7485590"/>
                    <a:pt x="8974864" y="7471257"/>
                  </a:cubicBezTo>
                  <a:lnTo>
                    <a:pt x="9029003" y="7460620"/>
                  </a:lnTo>
                  <a:lnTo>
                    <a:pt x="9029003" y="7460158"/>
                  </a:lnTo>
                  <a:lnTo>
                    <a:pt x="9031352" y="7460158"/>
                  </a:lnTo>
                  <a:lnTo>
                    <a:pt x="9031507" y="7460127"/>
                  </a:lnTo>
                  <a:lnTo>
                    <a:pt x="9031507" y="7460158"/>
                  </a:lnTo>
                  <a:lnTo>
                    <a:pt x="9206514" y="7460158"/>
                  </a:lnTo>
                  <a:lnTo>
                    <a:pt x="9206530" y="7460158"/>
                  </a:lnTo>
                  <a:lnTo>
                    <a:pt x="9381595" y="7460158"/>
                  </a:lnTo>
                  <a:close/>
                  <a:moveTo>
                    <a:pt x="10437381" y="7460127"/>
                  </a:moveTo>
                  <a:lnTo>
                    <a:pt x="10437536" y="7460158"/>
                  </a:lnTo>
                  <a:lnTo>
                    <a:pt x="10439828" y="7460158"/>
                  </a:lnTo>
                  <a:lnTo>
                    <a:pt x="10439828" y="7460608"/>
                  </a:lnTo>
                  <a:lnTo>
                    <a:pt x="10494026" y="7471257"/>
                  </a:lnTo>
                  <a:cubicBezTo>
                    <a:pt x="10528845" y="7485590"/>
                    <a:pt x="10556739" y="7512737"/>
                    <a:pt x="10571467" y="7546624"/>
                  </a:cubicBezTo>
                  <a:lnTo>
                    <a:pt x="10580699" y="7591126"/>
                  </a:lnTo>
                  <a:lnTo>
                    <a:pt x="10582860" y="7591126"/>
                  </a:lnTo>
                  <a:lnTo>
                    <a:pt x="10582860" y="7601545"/>
                  </a:lnTo>
                  <a:lnTo>
                    <a:pt x="10582903" y="7601750"/>
                  </a:lnTo>
                  <a:lnTo>
                    <a:pt x="10582860" y="7601956"/>
                  </a:lnTo>
                  <a:lnTo>
                    <a:pt x="10582860" y="8149133"/>
                  </a:lnTo>
                  <a:lnTo>
                    <a:pt x="10439828" y="8149133"/>
                  </a:lnTo>
                  <a:lnTo>
                    <a:pt x="10439828" y="8149134"/>
                  </a:lnTo>
                  <a:lnTo>
                    <a:pt x="10582903" y="8149134"/>
                  </a:lnTo>
                  <a:cubicBezTo>
                    <a:pt x="10582903" y="8188249"/>
                    <a:pt x="10550327" y="8219958"/>
                    <a:pt x="10510143" y="8219958"/>
                  </a:cubicBezTo>
                  <a:cubicBezTo>
                    <a:pt x="10480005" y="8219958"/>
                    <a:pt x="10454146" y="8202122"/>
                    <a:pt x="10443100" y="8176702"/>
                  </a:cubicBezTo>
                  <a:lnTo>
                    <a:pt x="10439828" y="8160928"/>
                  </a:lnTo>
                  <a:lnTo>
                    <a:pt x="10439828" y="8902134"/>
                  </a:lnTo>
                  <a:cubicBezTo>
                    <a:pt x="10439828" y="8949851"/>
                    <a:pt x="10400087" y="8988534"/>
                    <a:pt x="10351064" y="8988534"/>
                  </a:cubicBezTo>
                  <a:cubicBezTo>
                    <a:pt x="10302041" y="8988534"/>
                    <a:pt x="10262301" y="8949851"/>
                    <a:pt x="10262301" y="8902134"/>
                  </a:cubicBezTo>
                  <a:lnTo>
                    <a:pt x="10262301" y="8902119"/>
                  </a:lnTo>
                  <a:lnTo>
                    <a:pt x="10084789" y="8902119"/>
                  </a:lnTo>
                  <a:lnTo>
                    <a:pt x="10084789" y="8161210"/>
                  </a:lnTo>
                  <a:lnTo>
                    <a:pt x="10081576" y="8176702"/>
                  </a:lnTo>
                  <a:cubicBezTo>
                    <a:pt x="10070530" y="8202122"/>
                    <a:pt x="10044671" y="8219958"/>
                    <a:pt x="10014533" y="8219958"/>
                  </a:cubicBezTo>
                  <a:cubicBezTo>
                    <a:pt x="9974349" y="8219958"/>
                    <a:pt x="9941772" y="8188249"/>
                    <a:pt x="9941772" y="8149134"/>
                  </a:cubicBezTo>
                  <a:lnTo>
                    <a:pt x="10084789" y="8149134"/>
                  </a:lnTo>
                  <a:lnTo>
                    <a:pt x="10084789" y="8149133"/>
                  </a:lnTo>
                  <a:lnTo>
                    <a:pt x="9941772" y="8149133"/>
                  </a:lnTo>
                  <a:lnTo>
                    <a:pt x="9941772" y="7591126"/>
                  </a:lnTo>
                  <a:lnTo>
                    <a:pt x="9943977" y="7591126"/>
                  </a:lnTo>
                  <a:lnTo>
                    <a:pt x="9953209" y="7546624"/>
                  </a:lnTo>
                  <a:cubicBezTo>
                    <a:pt x="9967936" y="7512737"/>
                    <a:pt x="9995831" y="7485590"/>
                    <a:pt x="10030650" y="7471257"/>
                  </a:cubicBezTo>
                  <a:lnTo>
                    <a:pt x="10084789" y="7460620"/>
                  </a:lnTo>
                  <a:lnTo>
                    <a:pt x="10084789" y="7460158"/>
                  </a:lnTo>
                  <a:lnTo>
                    <a:pt x="10087138" y="7460158"/>
                  </a:lnTo>
                  <a:lnTo>
                    <a:pt x="10087294" y="7460127"/>
                  </a:lnTo>
                  <a:lnTo>
                    <a:pt x="10087294" y="7460158"/>
                  </a:lnTo>
                  <a:lnTo>
                    <a:pt x="10262301" y="7460158"/>
                  </a:lnTo>
                  <a:lnTo>
                    <a:pt x="10262316" y="7460158"/>
                  </a:lnTo>
                  <a:lnTo>
                    <a:pt x="10437381" y="7460158"/>
                  </a:lnTo>
                  <a:close/>
                  <a:moveTo>
                    <a:pt x="760243" y="7117259"/>
                  </a:moveTo>
                  <a:cubicBezTo>
                    <a:pt x="842660" y="7117259"/>
                    <a:pt x="909472" y="7182292"/>
                    <a:pt x="909472" y="7262515"/>
                  </a:cubicBezTo>
                  <a:cubicBezTo>
                    <a:pt x="909472" y="7342738"/>
                    <a:pt x="842660" y="7407771"/>
                    <a:pt x="760243" y="7407771"/>
                  </a:cubicBezTo>
                  <a:cubicBezTo>
                    <a:pt x="677825" y="7407771"/>
                    <a:pt x="611013" y="7342738"/>
                    <a:pt x="611013" y="7262515"/>
                  </a:cubicBezTo>
                  <a:cubicBezTo>
                    <a:pt x="611013" y="7182292"/>
                    <a:pt x="677825" y="7117259"/>
                    <a:pt x="760243" y="7117259"/>
                  </a:cubicBezTo>
                  <a:close/>
                  <a:moveTo>
                    <a:pt x="1816030" y="7117259"/>
                  </a:moveTo>
                  <a:cubicBezTo>
                    <a:pt x="1898447" y="7117259"/>
                    <a:pt x="1965259" y="7182292"/>
                    <a:pt x="1965259" y="7262515"/>
                  </a:cubicBezTo>
                  <a:cubicBezTo>
                    <a:pt x="1965259" y="7342738"/>
                    <a:pt x="1898447" y="7407771"/>
                    <a:pt x="1816030" y="7407771"/>
                  </a:cubicBezTo>
                  <a:cubicBezTo>
                    <a:pt x="1733612" y="7407771"/>
                    <a:pt x="1666800" y="7342738"/>
                    <a:pt x="1666800" y="7262515"/>
                  </a:cubicBezTo>
                  <a:cubicBezTo>
                    <a:pt x="1666800" y="7182292"/>
                    <a:pt x="1733612" y="7117259"/>
                    <a:pt x="1816030" y="7117259"/>
                  </a:cubicBezTo>
                  <a:close/>
                  <a:moveTo>
                    <a:pt x="2871816" y="7117259"/>
                  </a:moveTo>
                  <a:cubicBezTo>
                    <a:pt x="2954233" y="7117259"/>
                    <a:pt x="3021045" y="7182292"/>
                    <a:pt x="3021045" y="7262515"/>
                  </a:cubicBezTo>
                  <a:cubicBezTo>
                    <a:pt x="3021045" y="7342738"/>
                    <a:pt x="2954233" y="7407771"/>
                    <a:pt x="2871816" y="7407771"/>
                  </a:cubicBezTo>
                  <a:cubicBezTo>
                    <a:pt x="2789398" y="7407771"/>
                    <a:pt x="2722586" y="7342738"/>
                    <a:pt x="2722586" y="7262515"/>
                  </a:cubicBezTo>
                  <a:cubicBezTo>
                    <a:pt x="2722586" y="7182292"/>
                    <a:pt x="2789398" y="7117259"/>
                    <a:pt x="2871816" y="7117259"/>
                  </a:cubicBezTo>
                  <a:close/>
                  <a:moveTo>
                    <a:pt x="3927602" y="7117259"/>
                  </a:moveTo>
                  <a:cubicBezTo>
                    <a:pt x="4010019" y="7117259"/>
                    <a:pt x="4076831" y="7182292"/>
                    <a:pt x="4076831" y="7262515"/>
                  </a:cubicBezTo>
                  <a:cubicBezTo>
                    <a:pt x="4076831" y="7342738"/>
                    <a:pt x="4010019" y="7407771"/>
                    <a:pt x="3927602" y="7407771"/>
                  </a:cubicBezTo>
                  <a:cubicBezTo>
                    <a:pt x="3845184" y="7407771"/>
                    <a:pt x="3778372" y="7342738"/>
                    <a:pt x="3778372" y="7262515"/>
                  </a:cubicBezTo>
                  <a:cubicBezTo>
                    <a:pt x="3778372" y="7182292"/>
                    <a:pt x="3845184" y="7117259"/>
                    <a:pt x="3927602" y="7117259"/>
                  </a:cubicBezTo>
                  <a:close/>
                  <a:moveTo>
                    <a:pt x="4983388" y="7117259"/>
                  </a:moveTo>
                  <a:cubicBezTo>
                    <a:pt x="5065805" y="7117259"/>
                    <a:pt x="5132617" y="7182292"/>
                    <a:pt x="5132617" y="7262515"/>
                  </a:cubicBezTo>
                  <a:cubicBezTo>
                    <a:pt x="5132617" y="7342738"/>
                    <a:pt x="5065805" y="7407771"/>
                    <a:pt x="4983388" y="7407771"/>
                  </a:cubicBezTo>
                  <a:cubicBezTo>
                    <a:pt x="4900970" y="7407771"/>
                    <a:pt x="4834158" y="7342738"/>
                    <a:pt x="4834158" y="7262515"/>
                  </a:cubicBezTo>
                  <a:cubicBezTo>
                    <a:pt x="4834158" y="7182292"/>
                    <a:pt x="4900970" y="7117259"/>
                    <a:pt x="4983388" y="7117259"/>
                  </a:cubicBezTo>
                  <a:close/>
                  <a:moveTo>
                    <a:pt x="6039174" y="7117259"/>
                  </a:moveTo>
                  <a:cubicBezTo>
                    <a:pt x="6121591" y="7117259"/>
                    <a:pt x="6188403" y="7182292"/>
                    <a:pt x="6188403" y="7262515"/>
                  </a:cubicBezTo>
                  <a:cubicBezTo>
                    <a:pt x="6188403" y="7342738"/>
                    <a:pt x="6121591" y="7407771"/>
                    <a:pt x="6039174" y="7407771"/>
                  </a:cubicBezTo>
                  <a:cubicBezTo>
                    <a:pt x="5956756" y="7407771"/>
                    <a:pt x="5889944" y="7342738"/>
                    <a:pt x="5889944" y="7262515"/>
                  </a:cubicBezTo>
                  <a:cubicBezTo>
                    <a:pt x="5889944" y="7182292"/>
                    <a:pt x="5956756" y="7117259"/>
                    <a:pt x="6039174" y="7117259"/>
                  </a:cubicBezTo>
                  <a:close/>
                  <a:moveTo>
                    <a:pt x="7094959" y="7117259"/>
                  </a:moveTo>
                  <a:cubicBezTo>
                    <a:pt x="7177377" y="7117259"/>
                    <a:pt x="7244188" y="7182292"/>
                    <a:pt x="7244188" y="7262515"/>
                  </a:cubicBezTo>
                  <a:cubicBezTo>
                    <a:pt x="7244188" y="7342738"/>
                    <a:pt x="7177377" y="7407771"/>
                    <a:pt x="7094959" y="7407771"/>
                  </a:cubicBezTo>
                  <a:cubicBezTo>
                    <a:pt x="7012541" y="7407771"/>
                    <a:pt x="6945730" y="7342738"/>
                    <a:pt x="6945730" y="7262515"/>
                  </a:cubicBezTo>
                  <a:cubicBezTo>
                    <a:pt x="6945730" y="7182292"/>
                    <a:pt x="7012541" y="7117259"/>
                    <a:pt x="7094959" y="7117259"/>
                  </a:cubicBezTo>
                  <a:close/>
                  <a:moveTo>
                    <a:pt x="8150745" y="7117259"/>
                  </a:moveTo>
                  <a:cubicBezTo>
                    <a:pt x="8233163" y="7117259"/>
                    <a:pt x="8299975" y="7182292"/>
                    <a:pt x="8299975" y="7262515"/>
                  </a:cubicBezTo>
                  <a:cubicBezTo>
                    <a:pt x="8299975" y="7342738"/>
                    <a:pt x="8233163" y="7407771"/>
                    <a:pt x="8150745" y="7407771"/>
                  </a:cubicBezTo>
                  <a:cubicBezTo>
                    <a:pt x="8068327" y="7407771"/>
                    <a:pt x="8001516" y="7342738"/>
                    <a:pt x="8001516" y="7262515"/>
                  </a:cubicBezTo>
                  <a:cubicBezTo>
                    <a:pt x="8001516" y="7182292"/>
                    <a:pt x="8068327" y="7117259"/>
                    <a:pt x="8150745" y="7117259"/>
                  </a:cubicBezTo>
                  <a:close/>
                  <a:moveTo>
                    <a:pt x="9206530" y="7117259"/>
                  </a:moveTo>
                  <a:cubicBezTo>
                    <a:pt x="9288948" y="7117259"/>
                    <a:pt x="9355759" y="7182292"/>
                    <a:pt x="9355759" y="7262515"/>
                  </a:cubicBezTo>
                  <a:cubicBezTo>
                    <a:pt x="9355759" y="7342738"/>
                    <a:pt x="9288948" y="7407771"/>
                    <a:pt x="9206530" y="7407771"/>
                  </a:cubicBezTo>
                  <a:cubicBezTo>
                    <a:pt x="9124113" y="7407771"/>
                    <a:pt x="9057301" y="7342738"/>
                    <a:pt x="9057301" y="7262515"/>
                  </a:cubicBezTo>
                  <a:cubicBezTo>
                    <a:pt x="9057301" y="7182292"/>
                    <a:pt x="9124113" y="7117259"/>
                    <a:pt x="9206530" y="7117259"/>
                  </a:cubicBezTo>
                  <a:close/>
                  <a:moveTo>
                    <a:pt x="10262316" y="7117259"/>
                  </a:moveTo>
                  <a:cubicBezTo>
                    <a:pt x="10344734" y="7117259"/>
                    <a:pt x="10411546" y="7182292"/>
                    <a:pt x="10411546" y="7262515"/>
                  </a:cubicBezTo>
                  <a:cubicBezTo>
                    <a:pt x="10411546" y="7342738"/>
                    <a:pt x="10344734" y="7407771"/>
                    <a:pt x="10262316" y="7407771"/>
                  </a:cubicBezTo>
                  <a:cubicBezTo>
                    <a:pt x="10179899" y="7407771"/>
                    <a:pt x="10113087" y="7342738"/>
                    <a:pt x="10113087" y="7262515"/>
                  </a:cubicBezTo>
                  <a:cubicBezTo>
                    <a:pt x="10113087" y="7182292"/>
                    <a:pt x="10179899" y="7117259"/>
                    <a:pt x="10262316" y="7117259"/>
                  </a:cubicBezTo>
                  <a:close/>
                  <a:moveTo>
                    <a:pt x="760227" y="6660543"/>
                  </a:moveTo>
                  <a:cubicBezTo>
                    <a:pt x="760227" y="6708252"/>
                    <a:pt x="720494" y="6746928"/>
                    <a:pt x="671479" y="6746928"/>
                  </a:cubicBezTo>
                  <a:cubicBezTo>
                    <a:pt x="622465" y="6746928"/>
                    <a:pt x="582731" y="6708252"/>
                    <a:pt x="582731" y="6660543"/>
                  </a:cubicBezTo>
                  <a:close/>
                  <a:moveTo>
                    <a:pt x="1816015" y="6660543"/>
                  </a:moveTo>
                  <a:cubicBezTo>
                    <a:pt x="1816015" y="6708252"/>
                    <a:pt x="1776281" y="6746928"/>
                    <a:pt x="1727266" y="6746928"/>
                  </a:cubicBezTo>
                  <a:cubicBezTo>
                    <a:pt x="1678252" y="6746928"/>
                    <a:pt x="1638518" y="6708252"/>
                    <a:pt x="1638518" y="6660543"/>
                  </a:cubicBezTo>
                  <a:close/>
                  <a:moveTo>
                    <a:pt x="2871800" y="6660543"/>
                  </a:moveTo>
                  <a:cubicBezTo>
                    <a:pt x="2871800" y="6708252"/>
                    <a:pt x="2832066" y="6746928"/>
                    <a:pt x="2783052" y="6746928"/>
                  </a:cubicBezTo>
                  <a:cubicBezTo>
                    <a:pt x="2734038" y="6746928"/>
                    <a:pt x="2694304" y="6708252"/>
                    <a:pt x="2694304" y="6660543"/>
                  </a:cubicBezTo>
                  <a:close/>
                  <a:moveTo>
                    <a:pt x="3927586" y="6660543"/>
                  </a:moveTo>
                  <a:cubicBezTo>
                    <a:pt x="3927586" y="6708252"/>
                    <a:pt x="3887852" y="6746928"/>
                    <a:pt x="3838838" y="6746928"/>
                  </a:cubicBezTo>
                  <a:cubicBezTo>
                    <a:pt x="3789824" y="6746928"/>
                    <a:pt x="3750090" y="6708252"/>
                    <a:pt x="3750090" y="6660543"/>
                  </a:cubicBezTo>
                  <a:close/>
                  <a:moveTo>
                    <a:pt x="4983372" y="6660543"/>
                  </a:moveTo>
                  <a:cubicBezTo>
                    <a:pt x="4983372" y="6708252"/>
                    <a:pt x="4943638" y="6746928"/>
                    <a:pt x="4894624" y="6746928"/>
                  </a:cubicBezTo>
                  <a:cubicBezTo>
                    <a:pt x="4845610" y="6746928"/>
                    <a:pt x="4805876" y="6708252"/>
                    <a:pt x="4805876" y="6660543"/>
                  </a:cubicBezTo>
                  <a:close/>
                  <a:moveTo>
                    <a:pt x="6039158" y="6660543"/>
                  </a:moveTo>
                  <a:cubicBezTo>
                    <a:pt x="6039158" y="6708252"/>
                    <a:pt x="5999424" y="6746928"/>
                    <a:pt x="5950410" y="6746928"/>
                  </a:cubicBezTo>
                  <a:cubicBezTo>
                    <a:pt x="5901396" y="6746928"/>
                    <a:pt x="5861662" y="6708252"/>
                    <a:pt x="5861662" y="6660543"/>
                  </a:cubicBezTo>
                  <a:close/>
                  <a:moveTo>
                    <a:pt x="7094944" y="6660543"/>
                  </a:moveTo>
                  <a:cubicBezTo>
                    <a:pt x="7094944" y="6708252"/>
                    <a:pt x="7055210" y="6746928"/>
                    <a:pt x="7006195" y="6746928"/>
                  </a:cubicBezTo>
                  <a:cubicBezTo>
                    <a:pt x="6957182" y="6746928"/>
                    <a:pt x="6917447" y="6708252"/>
                    <a:pt x="6917447" y="6660543"/>
                  </a:cubicBezTo>
                  <a:close/>
                  <a:moveTo>
                    <a:pt x="8150730" y="6660543"/>
                  </a:moveTo>
                  <a:cubicBezTo>
                    <a:pt x="8150730" y="6708252"/>
                    <a:pt x="8110996" y="6746928"/>
                    <a:pt x="8061982" y="6746928"/>
                  </a:cubicBezTo>
                  <a:cubicBezTo>
                    <a:pt x="8012967" y="6746928"/>
                    <a:pt x="7973234" y="6708252"/>
                    <a:pt x="7973234" y="6660543"/>
                  </a:cubicBezTo>
                  <a:close/>
                  <a:moveTo>
                    <a:pt x="9206514" y="6660543"/>
                  </a:moveTo>
                  <a:cubicBezTo>
                    <a:pt x="9206514" y="6708252"/>
                    <a:pt x="9166781" y="6746928"/>
                    <a:pt x="9117767" y="6746928"/>
                  </a:cubicBezTo>
                  <a:cubicBezTo>
                    <a:pt x="9068753" y="6746928"/>
                    <a:pt x="9029019" y="6708252"/>
                    <a:pt x="9029019" y="6660543"/>
                  </a:cubicBezTo>
                  <a:close/>
                  <a:moveTo>
                    <a:pt x="10262301" y="6660543"/>
                  </a:moveTo>
                  <a:cubicBezTo>
                    <a:pt x="10262301" y="6708252"/>
                    <a:pt x="10222567" y="6746928"/>
                    <a:pt x="10173553" y="6746928"/>
                  </a:cubicBezTo>
                  <a:cubicBezTo>
                    <a:pt x="10124539" y="6746928"/>
                    <a:pt x="10084804" y="6708252"/>
                    <a:pt x="10084804" y="6660543"/>
                  </a:cubicBezTo>
                  <a:close/>
                  <a:moveTo>
                    <a:pt x="935308" y="5218521"/>
                  </a:moveTo>
                  <a:lnTo>
                    <a:pt x="935463" y="5218552"/>
                  </a:lnTo>
                  <a:lnTo>
                    <a:pt x="937754" y="5218552"/>
                  </a:lnTo>
                  <a:lnTo>
                    <a:pt x="937754" y="5219002"/>
                  </a:lnTo>
                  <a:lnTo>
                    <a:pt x="991953" y="5229651"/>
                  </a:lnTo>
                  <a:cubicBezTo>
                    <a:pt x="1026772" y="5243984"/>
                    <a:pt x="1054666" y="5271131"/>
                    <a:pt x="1069393" y="5305018"/>
                  </a:cubicBezTo>
                  <a:lnTo>
                    <a:pt x="1078625" y="5349520"/>
                  </a:lnTo>
                  <a:lnTo>
                    <a:pt x="1080787" y="5349520"/>
                  </a:lnTo>
                  <a:lnTo>
                    <a:pt x="1080787" y="5359939"/>
                  </a:lnTo>
                  <a:lnTo>
                    <a:pt x="1080830" y="5360144"/>
                  </a:lnTo>
                  <a:lnTo>
                    <a:pt x="1080787" y="5360350"/>
                  </a:lnTo>
                  <a:lnTo>
                    <a:pt x="1080787" y="5907527"/>
                  </a:lnTo>
                  <a:lnTo>
                    <a:pt x="937754" y="5907527"/>
                  </a:lnTo>
                  <a:lnTo>
                    <a:pt x="937754" y="5907528"/>
                  </a:lnTo>
                  <a:lnTo>
                    <a:pt x="1080830" y="5907528"/>
                  </a:lnTo>
                  <a:cubicBezTo>
                    <a:pt x="1080830" y="5946643"/>
                    <a:pt x="1048254" y="5978352"/>
                    <a:pt x="1008070" y="5978352"/>
                  </a:cubicBezTo>
                  <a:cubicBezTo>
                    <a:pt x="977931" y="5978352"/>
                    <a:pt x="952073" y="5960516"/>
                    <a:pt x="941027" y="5935096"/>
                  </a:cubicBezTo>
                  <a:lnTo>
                    <a:pt x="937754" y="5919322"/>
                  </a:lnTo>
                  <a:lnTo>
                    <a:pt x="937754" y="6660528"/>
                  </a:lnTo>
                  <a:cubicBezTo>
                    <a:pt x="937754" y="6708245"/>
                    <a:pt x="898013" y="6746928"/>
                    <a:pt x="848991" y="6746928"/>
                  </a:cubicBezTo>
                  <a:cubicBezTo>
                    <a:pt x="799968" y="6746928"/>
                    <a:pt x="760227" y="6708245"/>
                    <a:pt x="760227" y="6660528"/>
                  </a:cubicBezTo>
                  <a:lnTo>
                    <a:pt x="760227" y="6660513"/>
                  </a:lnTo>
                  <a:lnTo>
                    <a:pt x="582716" y="6660513"/>
                  </a:lnTo>
                  <a:lnTo>
                    <a:pt x="582716" y="5919604"/>
                  </a:lnTo>
                  <a:lnTo>
                    <a:pt x="579502" y="5935096"/>
                  </a:lnTo>
                  <a:cubicBezTo>
                    <a:pt x="568456" y="5960516"/>
                    <a:pt x="542598" y="5978352"/>
                    <a:pt x="512459" y="5978352"/>
                  </a:cubicBezTo>
                  <a:cubicBezTo>
                    <a:pt x="472275" y="5978352"/>
                    <a:pt x="439699" y="5946643"/>
                    <a:pt x="439699" y="5907528"/>
                  </a:cubicBezTo>
                  <a:lnTo>
                    <a:pt x="582716" y="5907528"/>
                  </a:lnTo>
                  <a:lnTo>
                    <a:pt x="582716" y="5907527"/>
                  </a:lnTo>
                  <a:lnTo>
                    <a:pt x="439699" y="5907527"/>
                  </a:lnTo>
                  <a:lnTo>
                    <a:pt x="439699" y="5349520"/>
                  </a:lnTo>
                  <a:lnTo>
                    <a:pt x="441904" y="5349520"/>
                  </a:lnTo>
                  <a:lnTo>
                    <a:pt x="451136" y="5305018"/>
                  </a:lnTo>
                  <a:cubicBezTo>
                    <a:pt x="465863" y="5271131"/>
                    <a:pt x="493757" y="5243984"/>
                    <a:pt x="528576" y="5229651"/>
                  </a:cubicBezTo>
                  <a:lnTo>
                    <a:pt x="582716" y="5219014"/>
                  </a:lnTo>
                  <a:lnTo>
                    <a:pt x="582716" y="5218552"/>
                  </a:lnTo>
                  <a:lnTo>
                    <a:pt x="585065" y="5218552"/>
                  </a:lnTo>
                  <a:lnTo>
                    <a:pt x="585220" y="5218521"/>
                  </a:lnTo>
                  <a:lnTo>
                    <a:pt x="585220" y="5218552"/>
                  </a:lnTo>
                  <a:lnTo>
                    <a:pt x="760227" y="5218552"/>
                  </a:lnTo>
                  <a:lnTo>
                    <a:pt x="760243" y="5218552"/>
                  </a:lnTo>
                  <a:lnTo>
                    <a:pt x="935308" y="5218552"/>
                  </a:lnTo>
                  <a:close/>
                  <a:moveTo>
                    <a:pt x="1991095" y="5218521"/>
                  </a:moveTo>
                  <a:lnTo>
                    <a:pt x="1991250" y="5218552"/>
                  </a:lnTo>
                  <a:lnTo>
                    <a:pt x="1993541" y="5218552"/>
                  </a:lnTo>
                  <a:lnTo>
                    <a:pt x="1993541" y="5219002"/>
                  </a:lnTo>
                  <a:lnTo>
                    <a:pt x="2047739" y="5229651"/>
                  </a:lnTo>
                  <a:cubicBezTo>
                    <a:pt x="2082559" y="5243984"/>
                    <a:pt x="2110453" y="5271131"/>
                    <a:pt x="2125181" y="5305018"/>
                  </a:cubicBezTo>
                  <a:lnTo>
                    <a:pt x="2134412" y="5349520"/>
                  </a:lnTo>
                  <a:lnTo>
                    <a:pt x="2136574" y="5349520"/>
                  </a:lnTo>
                  <a:lnTo>
                    <a:pt x="2136574" y="5359939"/>
                  </a:lnTo>
                  <a:lnTo>
                    <a:pt x="2136617" y="5360144"/>
                  </a:lnTo>
                  <a:lnTo>
                    <a:pt x="2136574" y="5360350"/>
                  </a:lnTo>
                  <a:lnTo>
                    <a:pt x="2136574" y="5907527"/>
                  </a:lnTo>
                  <a:lnTo>
                    <a:pt x="1993541" y="5907527"/>
                  </a:lnTo>
                  <a:lnTo>
                    <a:pt x="1993541" y="5907528"/>
                  </a:lnTo>
                  <a:lnTo>
                    <a:pt x="2136617" y="5907528"/>
                  </a:lnTo>
                  <a:cubicBezTo>
                    <a:pt x="2136617" y="5946643"/>
                    <a:pt x="2104041" y="5978352"/>
                    <a:pt x="2063857" y="5978352"/>
                  </a:cubicBezTo>
                  <a:cubicBezTo>
                    <a:pt x="2033718" y="5978352"/>
                    <a:pt x="2007860" y="5960516"/>
                    <a:pt x="1996814" y="5935096"/>
                  </a:cubicBezTo>
                  <a:lnTo>
                    <a:pt x="1993541" y="5919322"/>
                  </a:lnTo>
                  <a:lnTo>
                    <a:pt x="1993541" y="6660528"/>
                  </a:lnTo>
                  <a:cubicBezTo>
                    <a:pt x="1993541" y="6708245"/>
                    <a:pt x="1953800" y="6746928"/>
                    <a:pt x="1904778" y="6746928"/>
                  </a:cubicBezTo>
                  <a:cubicBezTo>
                    <a:pt x="1855755" y="6746928"/>
                    <a:pt x="1816015" y="6708245"/>
                    <a:pt x="1816015" y="6660528"/>
                  </a:cubicBezTo>
                  <a:lnTo>
                    <a:pt x="1816015" y="6660513"/>
                  </a:lnTo>
                  <a:lnTo>
                    <a:pt x="1638503" y="6660513"/>
                  </a:lnTo>
                  <a:lnTo>
                    <a:pt x="1638503" y="5919604"/>
                  </a:lnTo>
                  <a:lnTo>
                    <a:pt x="1635289" y="5935096"/>
                  </a:lnTo>
                  <a:cubicBezTo>
                    <a:pt x="1624243" y="5960516"/>
                    <a:pt x="1598385" y="5978352"/>
                    <a:pt x="1568246" y="5978352"/>
                  </a:cubicBezTo>
                  <a:cubicBezTo>
                    <a:pt x="1528062" y="5978352"/>
                    <a:pt x="1495486" y="5946643"/>
                    <a:pt x="1495486" y="5907528"/>
                  </a:cubicBezTo>
                  <a:lnTo>
                    <a:pt x="1638503" y="5907528"/>
                  </a:lnTo>
                  <a:lnTo>
                    <a:pt x="1638503" y="5907527"/>
                  </a:lnTo>
                  <a:lnTo>
                    <a:pt x="1495486" y="5907527"/>
                  </a:lnTo>
                  <a:lnTo>
                    <a:pt x="1495486" y="5349520"/>
                  </a:lnTo>
                  <a:lnTo>
                    <a:pt x="1497691" y="5349520"/>
                  </a:lnTo>
                  <a:lnTo>
                    <a:pt x="1506923" y="5305018"/>
                  </a:lnTo>
                  <a:cubicBezTo>
                    <a:pt x="1521650" y="5271131"/>
                    <a:pt x="1549544" y="5243984"/>
                    <a:pt x="1584363" y="5229651"/>
                  </a:cubicBezTo>
                  <a:lnTo>
                    <a:pt x="1638503" y="5219014"/>
                  </a:lnTo>
                  <a:lnTo>
                    <a:pt x="1638503" y="5218552"/>
                  </a:lnTo>
                  <a:lnTo>
                    <a:pt x="1640852" y="5218552"/>
                  </a:lnTo>
                  <a:lnTo>
                    <a:pt x="1641007" y="5218521"/>
                  </a:lnTo>
                  <a:lnTo>
                    <a:pt x="1641007" y="5218552"/>
                  </a:lnTo>
                  <a:lnTo>
                    <a:pt x="1816015" y="5218552"/>
                  </a:lnTo>
                  <a:lnTo>
                    <a:pt x="1816030" y="5218552"/>
                  </a:lnTo>
                  <a:lnTo>
                    <a:pt x="1991095" y="5218552"/>
                  </a:lnTo>
                  <a:close/>
                  <a:moveTo>
                    <a:pt x="3046881" y="5218521"/>
                  </a:moveTo>
                  <a:lnTo>
                    <a:pt x="3047036" y="5218552"/>
                  </a:lnTo>
                  <a:lnTo>
                    <a:pt x="3049327" y="5218552"/>
                  </a:lnTo>
                  <a:lnTo>
                    <a:pt x="3049327" y="5219002"/>
                  </a:lnTo>
                  <a:lnTo>
                    <a:pt x="3103525" y="5229651"/>
                  </a:lnTo>
                  <a:cubicBezTo>
                    <a:pt x="3138344" y="5243984"/>
                    <a:pt x="3166239" y="5271131"/>
                    <a:pt x="3180966" y="5305018"/>
                  </a:cubicBezTo>
                  <a:lnTo>
                    <a:pt x="3190198" y="5349520"/>
                  </a:lnTo>
                  <a:lnTo>
                    <a:pt x="3192360" y="5349520"/>
                  </a:lnTo>
                  <a:lnTo>
                    <a:pt x="3192360" y="5359939"/>
                  </a:lnTo>
                  <a:lnTo>
                    <a:pt x="3192403" y="5360144"/>
                  </a:lnTo>
                  <a:lnTo>
                    <a:pt x="3192360" y="5360350"/>
                  </a:lnTo>
                  <a:lnTo>
                    <a:pt x="3192360" y="5907527"/>
                  </a:lnTo>
                  <a:lnTo>
                    <a:pt x="3049327" y="5907527"/>
                  </a:lnTo>
                  <a:lnTo>
                    <a:pt x="3049327" y="5907528"/>
                  </a:lnTo>
                  <a:lnTo>
                    <a:pt x="3192403" y="5907528"/>
                  </a:lnTo>
                  <a:cubicBezTo>
                    <a:pt x="3192403" y="5946643"/>
                    <a:pt x="3159826" y="5978352"/>
                    <a:pt x="3119642" y="5978352"/>
                  </a:cubicBezTo>
                  <a:cubicBezTo>
                    <a:pt x="3089504" y="5978352"/>
                    <a:pt x="3063645" y="5960516"/>
                    <a:pt x="3052599" y="5935096"/>
                  </a:cubicBezTo>
                  <a:lnTo>
                    <a:pt x="3049327" y="5919322"/>
                  </a:lnTo>
                  <a:lnTo>
                    <a:pt x="3049327" y="6660528"/>
                  </a:lnTo>
                  <a:cubicBezTo>
                    <a:pt x="3049327" y="6708245"/>
                    <a:pt x="3009586" y="6746928"/>
                    <a:pt x="2960564" y="6746928"/>
                  </a:cubicBezTo>
                  <a:cubicBezTo>
                    <a:pt x="2911540" y="6746928"/>
                    <a:pt x="2871800" y="6708245"/>
                    <a:pt x="2871800" y="6660528"/>
                  </a:cubicBezTo>
                  <a:lnTo>
                    <a:pt x="2871800" y="6660513"/>
                  </a:lnTo>
                  <a:lnTo>
                    <a:pt x="2694289" y="6660513"/>
                  </a:lnTo>
                  <a:lnTo>
                    <a:pt x="2694289" y="5919604"/>
                  </a:lnTo>
                  <a:lnTo>
                    <a:pt x="2691075" y="5935096"/>
                  </a:lnTo>
                  <a:cubicBezTo>
                    <a:pt x="2680029" y="5960516"/>
                    <a:pt x="2654171" y="5978352"/>
                    <a:pt x="2624032" y="5978352"/>
                  </a:cubicBezTo>
                  <a:cubicBezTo>
                    <a:pt x="2583848" y="5978352"/>
                    <a:pt x="2551272" y="5946643"/>
                    <a:pt x="2551272" y="5907528"/>
                  </a:cubicBezTo>
                  <a:lnTo>
                    <a:pt x="2694289" y="5907528"/>
                  </a:lnTo>
                  <a:lnTo>
                    <a:pt x="2694289" y="5907527"/>
                  </a:lnTo>
                  <a:lnTo>
                    <a:pt x="2551272" y="5907527"/>
                  </a:lnTo>
                  <a:lnTo>
                    <a:pt x="2551272" y="5349520"/>
                  </a:lnTo>
                  <a:lnTo>
                    <a:pt x="2553477" y="5349520"/>
                  </a:lnTo>
                  <a:lnTo>
                    <a:pt x="2562709" y="5305018"/>
                  </a:lnTo>
                  <a:cubicBezTo>
                    <a:pt x="2577436" y="5271131"/>
                    <a:pt x="2605330" y="5243984"/>
                    <a:pt x="2640149" y="5229651"/>
                  </a:cubicBezTo>
                  <a:lnTo>
                    <a:pt x="2694289" y="5219014"/>
                  </a:lnTo>
                  <a:lnTo>
                    <a:pt x="2694289" y="5218552"/>
                  </a:lnTo>
                  <a:lnTo>
                    <a:pt x="2696638" y="5218552"/>
                  </a:lnTo>
                  <a:lnTo>
                    <a:pt x="2696793" y="5218521"/>
                  </a:lnTo>
                  <a:lnTo>
                    <a:pt x="2696793" y="5218552"/>
                  </a:lnTo>
                  <a:lnTo>
                    <a:pt x="2871800" y="5218552"/>
                  </a:lnTo>
                  <a:lnTo>
                    <a:pt x="2871816" y="5218552"/>
                  </a:lnTo>
                  <a:lnTo>
                    <a:pt x="3046881" y="5218552"/>
                  </a:lnTo>
                  <a:close/>
                  <a:moveTo>
                    <a:pt x="4102667" y="5218521"/>
                  </a:moveTo>
                  <a:lnTo>
                    <a:pt x="4102822" y="5218552"/>
                  </a:lnTo>
                  <a:lnTo>
                    <a:pt x="4105113" y="5218552"/>
                  </a:lnTo>
                  <a:lnTo>
                    <a:pt x="4105113" y="5219002"/>
                  </a:lnTo>
                  <a:lnTo>
                    <a:pt x="4159311" y="5229651"/>
                  </a:lnTo>
                  <a:cubicBezTo>
                    <a:pt x="4194130" y="5243984"/>
                    <a:pt x="4222025" y="5271131"/>
                    <a:pt x="4236752" y="5305018"/>
                  </a:cubicBezTo>
                  <a:lnTo>
                    <a:pt x="4245984" y="5349520"/>
                  </a:lnTo>
                  <a:lnTo>
                    <a:pt x="4248146" y="5349520"/>
                  </a:lnTo>
                  <a:lnTo>
                    <a:pt x="4248146" y="5359939"/>
                  </a:lnTo>
                  <a:lnTo>
                    <a:pt x="4248189" y="5360144"/>
                  </a:lnTo>
                  <a:lnTo>
                    <a:pt x="4248146" y="5360350"/>
                  </a:lnTo>
                  <a:lnTo>
                    <a:pt x="4248146" y="5907527"/>
                  </a:lnTo>
                  <a:lnTo>
                    <a:pt x="4105113" y="5907527"/>
                  </a:lnTo>
                  <a:lnTo>
                    <a:pt x="4105113" y="5907528"/>
                  </a:lnTo>
                  <a:lnTo>
                    <a:pt x="4248189" y="5907528"/>
                  </a:lnTo>
                  <a:cubicBezTo>
                    <a:pt x="4248189" y="5946643"/>
                    <a:pt x="4215612" y="5978352"/>
                    <a:pt x="4175428" y="5978352"/>
                  </a:cubicBezTo>
                  <a:cubicBezTo>
                    <a:pt x="4145290" y="5978352"/>
                    <a:pt x="4119431" y="5960516"/>
                    <a:pt x="4108385" y="5935096"/>
                  </a:cubicBezTo>
                  <a:lnTo>
                    <a:pt x="4105113" y="5919322"/>
                  </a:lnTo>
                  <a:lnTo>
                    <a:pt x="4105113" y="6660528"/>
                  </a:lnTo>
                  <a:cubicBezTo>
                    <a:pt x="4105113" y="6708245"/>
                    <a:pt x="4065372" y="6746928"/>
                    <a:pt x="4016350" y="6746928"/>
                  </a:cubicBezTo>
                  <a:cubicBezTo>
                    <a:pt x="3967326" y="6746928"/>
                    <a:pt x="3927586" y="6708245"/>
                    <a:pt x="3927586" y="6660528"/>
                  </a:cubicBezTo>
                  <a:lnTo>
                    <a:pt x="3927586" y="6660513"/>
                  </a:lnTo>
                  <a:lnTo>
                    <a:pt x="3750075" y="6660513"/>
                  </a:lnTo>
                  <a:lnTo>
                    <a:pt x="3750075" y="5919604"/>
                  </a:lnTo>
                  <a:lnTo>
                    <a:pt x="3746861" y="5935096"/>
                  </a:lnTo>
                  <a:cubicBezTo>
                    <a:pt x="3735815" y="5960516"/>
                    <a:pt x="3709957" y="5978352"/>
                    <a:pt x="3679818" y="5978352"/>
                  </a:cubicBezTo>
                  <a:cubicBezTo>
                    <a:pt x="3639634" y="5978352"/>
                    <a:pt x="3607058" y="5946643"/>
                    <a:pt x="3607058" y="5907528"/>
                  </a:cubicBezTo>
                  <a:lnTo>
                    <a:pt x="3750075" y="5907528"/>
                  </a:lnTo>
                  <a:lnTo>
                    <a:pt x="3750075" y="5907527"/>
                  </a:lnTo>
                  <a:lnTo>
                    <a:pt x="3607058" y="5907527"/>
                  </a:lnTo>
                  <a:lnTo>
                    <a:pt x="3607058" y="5349520"/>
                  </a:lnTo>
                  <a:lnTo>
                    <a:pt x="3609262" y="5349520"/>
                  </a:lnTo>
                  <a:lnTo>
                    <a:pt x="3618494" y="5305018"/>
                  </a:lnTo>
                  <a:cubicBezTo>
                    <a:pt x="3633221" y="5271131"/>
                    <a:pt x="3661116" y="5243984"/>
                    <a:pt x="3695935" y="5229651"/>
                  </a:cubicBezTo>
                  <a:lnTo>
                    <a:pt x="3750075" y="5219014"/>
                  </a:lnTo>
                  <a:lnTo>
                    <a:pt x="3750075" y="5218552"/>
                  </a:lnTo>
                  <a:lnTo>
                    <a:pt x="3752423" y="5218552"/>
                  </a:lnTo>
                  <a:lnTo>
                    <a:pt x="3752578" y="5218521"/>
                  </a:lnTo>
                  <a:lnTo>
                    <a:pt x="3752578" y="5218552"/>
                  </a:lnTo>
                  <a:lnTo>
                    <a:pt x="3927586" y="5218552"/>
                  </a:lnTo>
                  <a:lnTo>
                    <a:pt x="3927602" y="5218552"/>
                  </a:lnTo>
                  <a:lnTo>
                    <a:pt x="4102667" y="5218552"/>
                  </a:lnTo>
                  <a:close/>
                  <a:moveTo>
                    <a:pt x="5158453" y="5218521"/>
                  </a:moveTo>
                  <a:lnTo>
                    <a:pt x="5158608" y="5218552"/>
                  </a:lnTo>
                  <a:lnTo>
                    <a:pt x="5160899" y="5218552"/>
                  </a:lnTo>
                  <a:lnTo>
                    <a:pt x="5160899" y="5219002"/>
                  </a:lnTo>
                  <a:lnTo>
                    <a:pt x="5215097" y="5229651"/>
                  </a:lnTo>
                  <a:cubicBezTo>
                    <a:pt x="5249916" y="5243984"/>
                    <a:pt x="5277811" y="5271131"/>
                    <a:pt x="5292538" y="5305018"/>
                  </a:cubicBezTo>
                  <a:lnTo>
                    <a:pt x="5301770" y="5349520"/>
                  </a:lnTo>
                  <a:lnTo>
                    <a:pt x="5303932" y="5349520"/>
                  </a:lnTo>
                  <a:lnTo>
                    <a:pt x="5303932" y="5359939"/>
                  </a:lnTo>
                  <a:lnTo>
                    <a:pt x="5303975" y="5360144"/>
                  </a:lnTo>
                  <a:lnTo>
                    <a:pt x="5303932" y="5360350"/>
                  </a:lnTo>
                  <a:lnTo>
                    <a:pt x="5303932" y="5907527"/>
                  </a:lnTo>
                  <a:lnTo>
                    <a:pt x="5160899" y="5907527"/>
                  </a:lnTo>
                  <a:lnTo>
                    <a:pt x="5160899" y="5907528"/>
                  </a:lnTo>
                  <a:lnTo>
                    <a:pt x="5303975" y="5907528"/>
                  </a:lnTo>
                  <a:cubicBezTo>
                    <a:pt x="5303975" y="5946643"/>
                    <a:pt x="5271398" y="5978352"/>
                    <a:pt x="5231214" y="5978352"/>
                  </a:cubicBezTo>
                  <a:cubicBezTo>
                    <a:pt x="5201076" y="5978352"/>
                    <a:pt x="5175217" y="5960516"/>
                    <a:pt x="5164171" y="5935096"/>
                  </a:cubicBezTo>
                  <a:lnTo>
                    <a:pt x="5160899" y="5919322"/>
                  </a:lnTo>
                  <a:lnTo>
                    <a:pt x="5160899" y="6660528"/>
                  </a:lnTo>
                  <a:cubicBezTo>
                    <a:pt x="5160899" y="6708245"/>
                    <a:pt x="5121158" y="6746928"/>
                    <a:pt x="5072136" y="6746928"/>
                  </a:cubicBezTo>
                  <a:cubicBezTo>
                    <a:pt x="5023112" y="6746928"/>
                    <a:pt x="4983372" y="6708245"/>
                    <a:pt x="4983372" y="6660528"/>
                  </a:cubicBezTo>
                  <a:lnTo>
                    <a:pt x="4983372" y="6660513"/>
                  </a:lnTo>
                  <a:lnTo>
                    <a:pt x="4805861" y="6660513"/>
                  </a:lnTo>
                  <a:lnTo>
                    <a:pt x="4805861" y="5919604"/>
                  </a:lnTo>
                  <a:lnTo>
                    <a:pt x="4802647" y="5935096"/>
                  </a:lnTo>
                  <a:cubicBezTo>
                    <a:pt x="4791601" y="5960516"/>
                    <a:pt x="4765743" y="5978352"/>
                    <a:pt x="4735604" y="5978352"/>
                  </a:cubicBezTo>
                  <a:cubicBezTo>
                    <a:pt x="4695420" y="5978352"/>
                    <a:pt x="4662844" y="5946643"/>
                    <a:pt x="4662844" y="5907528"/>
                  </a:cubicBezTo>
                  <a:lnTo>
                    <a:pt x="4805861" y="5907528"/>
                  </a:lnTo>
                  <a:lnTo>
                    <a:pt x="4805861" y="5907527"/>
                  </a:lnTo>
                  <a:lnTo>
                    <a:pt x="4662844" y="5907527"/>
                  </a:lnTo>
                  <a:lnTo>
                    <a:pt x="4662844" y="5349520"/>
                  </a:lnTo>
                  <a:lnTo>
                    <a:pt x="4665048" y="5349520"/>
                  </a:lnTo>
                  <a:lnTo>
                    <a:pt x="4674280" y="5305018"/>
                  </a:lnTo>
                  <a:cubicBezTo>
                    <a:pt x="4689007" y="5271131"/>
                    <a:pt x="4716902" y="5243984"/>
                    <a:pt x="4751721" y="5229651"/>
                  </a:cubicBezTo>
                  <a:lnTo>
                    <a:pt x="4805861" y="5219014"/>
                  </a:lnTo>
                  <a:lnTo>
                    <a:pt x="4805861" y="5218552"/>
                  </a:lnTo>
                  <a:lnTo>
                    <a:pt x="4808209" y="5218552"/>
                  </a:lnTo>
                  <a:lnTo>
                    <a:pt x="4808364" y="5218521"/>
                  </a:lnTo>
                  <a:lnTo>
                    <a:pt x="4808364" y="5218552"/>
                  </a:lnTo>
                  <a:lnTo>
                    <a:pt x="4983372" y="5218552"/>
                  </a:lnTo>
                  <a:lnTo>
                    <a:pt x="4983388" y="5218552"/>
                  </a:lnTo>
                  <a:lnTo>
                    <a:pt x="5158453" y="5218552"/>
                  </a:lnTo>
                  <a:close/>
                  <a:moveTo>
                    <a:pt x="6214239" y="5218521"/>
                  </a:moveTo>
                  <a:lnTo>
                    <a:pt x="6214394" y="5218552"/>
                  </a:lnTo>
                  <a:lnTo>
                    <a:pt x="6216685" y="5218552"/>
                  </a:lnTo>
                  <a:lnTo>
                    <a:pt x="6216685" y="5219002"/>
                  </a:lnTo>
                  <a:lnTo>
                    <a:pt x="6270883" y="5229651"/>
                  </a:lnTo>
                  <a:cubicBezTo>
                    <a:pt x="6305702" y="5243984"/>
                    <a:pt x="6333597" y="5271131"/>
                    <a:pt x="6348324" y="5305018"/>
                  </a:cubicBezTo>
                  <a:lnTo>
                    <a:pt x="6357556" y="5349520"/>
                  </a:lnTo>
                  <a:lnTo>
                    <a:pt x="6359718" y="5349520"/>
                  </a:lnTo>
                  <a:lnTo>
                    <a:pt x="6359718" y="5359939"/>
                  </a:lnTo>
                  <a:lnTo>
                    <a:pt x="6359761" y="5360144"/>
                  </a:lnTo>
                  <a:lnTo>
                    <a:pt x="6359718" y="5360350"/>
                  </a:lnTo>
                  <a:lnTo>
                    <a:pt x="6359718" y="5907527"/>
                  </a:lnTo>
                  <a:lnTo>
                    <a:pt x="6216685" y="5907527"/>
                  </a:lnTo>
                  <a:lnTo>
                    <a:pt x="6216685" y="5907528"/>
                  </a:lnTo>
                  <a:lnTo>
                    <a:pt x="6359761" y="5907528"/>
                  </a:lnTo>
                  <a:cubicBezTo>
                    <a:pt x="6359761" y="5946643"/>
                    <a:pt x="6327184" y="5978352"/>
                    <a:pt x="6287000" y="5978352"/>
                  </a:cubicBezTo>
                  <a:cubicBezTo>
                    <a:pt x="6256862" y="5978352"/>
                    <a:pt x="6231003" y="5960516"/>
                    <a:pt x="6219957" y="5935096"/>
                  </a:cubicBezTo>
                  <a:lnTo>
                    <a:pt x="6216685" y="5919322"/>
                  </a:lnTo>
                  <a:lnTo>
                    <a:pt x="6216685" y="6660528"/>
                  </a:lnTo>
                  <a:cubicBezTo>
                    <a:pt x="6216685" y="6708245"/>
                    <a:pt x="6176944" y="6746928"/>
                    <a:pt x="6127922" y="6746928"/>
                  </a:cubicBezTo>
                  <a:cubicBezTo>
                    <a:pt x="6078898" y="6746928"/>
                    <a:pt x="6039158" y="6708245"/>
                    <a:pt x="6039158" y="6660528"/>
                  </a:cubicBezTo>
                  <a:lnTo>
                    <a:pt x="6039158" y="6660513"/>
                  </a:lnTo>
                  <a:lnTo>
                    <a:pt x="5861647" y="6660513"/>
                  </a:lnTo>
                  <a:lnTo>
                    <a:pt x="5861647" y="5919604"/>
                  </a:lnTo>
                  <a:lnTo>
                    <a:pt x="5858433" y="5935096"/>
                  </a:lnTo>
                  <a:cubicBezTo>
                    <a:pt x="5847387" y="5960516"/>
                    <a:pt x="5821529" y="5978352"/>
                    <a:pt x="5791390" y="5978352"/>
                  </a:cubicBezTo>
                  <a:cubicBezTo>
                    <a:pt x="5751206" y="5978352"/>
                    <a:pt x="5718630" y="5946643"/>
                    <a:pt x="5718630" y="5907528"/>
                  </a:cubicBezTo>
                  <a:lnTo>
                    <a:pt x="5861647" y="5907528"/>
                  </a:lnTo>
                  <a:lnTo>
                    <a:pt x="5861647" y="5907527"/>
                  </a:lnTo>
                  <a:lnTo>
                    <a:pt x="5718630" y="5907527"/>
                  </a:lnTo>
                  <a:lnTo>
                    <a:pt x="5718630" y="5349520"/>
                  </a:lnTo>
                  <a:lnTo>
                    <a:pt x="5720834" y="5349520"/>
                  </a:lnTo>
                  <a:lnTo>
                    <a:pt x="5730066" y="5305018"/>
                  </a:lnTo>
                  <a:cubicBezTo>
                    <a:pt x="5744793" y="5271131"/>
                    <a:pt x="5772688" y="5243984"/>
                    <a:pt x="5807507" y="5229651"/>
                  </a:cubicBezTo>
                  <a:lnTo>
                    <a:pt x="5861647" y="5219014"/>
                  </a:lnTo>
                  <a:lnTo>
                    <a:pt x="5861647" y="5218552"/>
                  </a:lnTo>
                  <a:lnTo>
                    <a:pt x="5863995" y="5218552"/>
                  </a:lnTo>
                  <a:lnTo>
                    <a:pt x="5864150" y="5218521"/>
                  </a:lnTo>
                  <a:lnTo>
                    <a:pt x="5864150" y="5218552"/>
                  </a:lnTo>
                  <a:lnTo>
                    <a:pt x="6039158" y="5218552"/>
                  </a:lnTo>
                  <a:lnTo>
                    <a:pt x="6039174" y="5218552"/>
                  </a:lnTo>
                  <a:lnTo>
                    <a:pt x="6214239" y="5218552"/>
                  </a:lnTo>
                  <a:close/>
                  <a:moveTo>
                    <a:pt x="7270023" y="5218521"/>
                  </a:moveTo>
                  <a:lnTo>
                    <a:pt x="7270179" y="5218552"/>
                  </a:lnTo>
                  <a:lnTo>
                    <a:pt x="7272471" y="5218552"/>
                  </a:lnTo>
                  <a:lnTo>
                    <a:pt x="7272471" y="5219002"/>
                  </a:lnTo>
                  <a:lnTo>
                    <a:pt x="7326669" y="5229651"/>
                  </a:lnTo>
                  <a:cubicBezTo>
                    <a:pt x="7361488" y="5243984"/>
                    <a:pt x="7389382" y="5271131"/>
                    <a:pt x="7404110" y="5305018"/>
                  </a:cubicBezTo>
                  <a:lnTo>
                    <a:pt x="7413341" y="5349520"/>
                  </a:lnTo>
                  <a:lnTo>
                    <a:pt x="7415503" y="5349520"/>
                  </a:lnTo>
                  <a:lnTo>
                    <a:pt x="7415503" y="5359939"/>
                  </a:lnTo>
                  <a:lnTo>
                    <a:pt x="7415545" y="5360144"/>
                  </a:lnTo>
                  <a:lnTo>
                    <a:pt x="7415503" y="5360350"/>
                  </a:lnTo>
                  <a:lnTo>
                    <a:pt x="7415503" y="5907527"/>
                  </a:lnTo>
                  <a:lnTo>
                    <a:pt x="7272471" y="5907527"/>
                  </a:lnTo>
                  <a:lnTo>
                    <a:pt x="7272471" y="5907528"/>
                  </a:lnTo>
                  <a:lnTo>
                    <a:pt x="7415545" y="5907528"/>
                  </a:lnTo>
                  <a:cubicBezTo>
                    <a:pt x="7415545" y="5946643"/>
                    <a:pt x="7382970" y="5978352"/>
                    <a:pt x="7342786" y="5978352"/>
                  </a:cubicBezTo>
                  <a:cubicBezTo>
                    <a:pt x="7312648" y="5978352"/>
                    <a:pt x="7286789" y="5960516"/>
                    <a:pt x="7275743" y="5935096"/>
                  </a:cubicBezTo>
                  <a:lnTo>
                    <a:pt x="7272471" y="5919322"/>
                  </a:lnTo>
                  <a:lnTo>
                    <a:pt x="7272471" y="6660528"/>
                  </a:lnTo>
                  <a:cubicBezTo>
                    <a:pt x="7272471" y="6708245"/>
                    <a:pt x="7232728" y="6746928"/>
                    <a:pt x="7183707" y="6746928"/>
                  </a:cubicBezTo>
                  <a:cubicBezTo>
                    <a:pt x="7134684" y="6746928"/>
                    <a:pt x="7094944" y="6708245"/>
                    <a:pt x="7094944" y="6660528"/>
                  </a:cubicBezTo>
                  <a:lnTo>
                    <a:pt x="7094944" y="6660513"/>
                  </a:lnTo>
                  <a:lnTo>
                    <a:pt x="6917432" y="6660513"/>
                  </a:lnTo>
                  <a:lnTo>
                    <a:pt x="6917432" y="5919604"/>
                  </a:lnTo>
                  <a:lnTo>
                    <a:pt x="6914219" y="5935096"/>
                  </a:lnTo>
                  <a:cubicBezTo>
                    <a:pt x="6903173" y="5960516"/>
                    <a:pt x="6877315" y="5978352"/>
                    <a:pt x="6847176" y="5978352"/>
                  </a:cubicBezTo>
                  <a:cubicBezTo>
                    <a:pt x="6806992" y="5978352"/>
                    <a:pt x="6774415" y="5946643"/>
                    <a:pt x="6774415" y="5907528"/>
                  </a:cubicBezTo>
                  <a:lnTo>
                    <a:pt x="6917432" y="5907528"/>
                  </a:lnTo>
                  <a:lnTo>
                    <a:pt x="6917432" y="5907527"/>
                  </a:lnTo>
                  <a:lnTo>
                    <a:pt x="6774415" y="5907527"/>
                  </a:lnTo>
                  <a:lnTo>
                    <a:pt x="6774415" y="5349520"/>
                  </a:lnTo>
                  <a:lnTo>
                    <a:pt x="6776619" y="5349520"/>
                  </a:lnTo>
                  <a:lnTo>
                    <a:pt x="6785852" y="5305018"/>
                  </a:lnTo>
                  <a:cubicBezTo>
                    <a:pt x="6800579" y="5271131"/>
                    <a:pt x="6828474" y="5243984"/>
                    <a:pt x="6863293" y="5229651"/>
                  </a:cubicBezTo>
                  <a:lnTo>
                    <a:pt x="6917432" y="5219014"/>
                  </a:lnTo>
                  <a:lnTo>
                    <a:pt x="6917432" y="5218552"/>
                  </a:lnTo>
                  <a:lnTo>
                    <a:pt x="6919781" y="5218552"/>
                  </a:lnTo>
                  <a:lnTo>
                    <a:pt x="6919936" y="5218521"/>
                  </a:lnTo>
                  <a:lnTo>
                    <a:pt x="6919936" y="5218552"/>
                  </a:lnTo>
                  <a:lnTo>
                    <a:pt x="7094944" y="5218552"/>
                  </a:lnTo>
                  <a:lnTo>
                    <a:pt x="7094959" y="5218552"/>
                  </a:lnTo>
                  <a:lnTo>
                    <a:pt x="7270023" y="5218552"/>
                  </a:lnTo>
                  <a:close/>
                  <a:moveTo>
                    <a:pt x="8325811" y="5218521"/>
                  </a:moveTo>
                  <a:lnTo>
                    <a:pt x="8325965" y="5218552"/>
                  </a:lnTo>
                  <a:lnTo>
                    <a:pt x="8328256" y="5218552"/>
                  </a:lnTo>
                  <a:lnTo>
                    <a:pt x="8328256" y="5219002"/>
                  </a:lnTo>
                  <a:lnTo>
                    <a:pt x="8382455" y="5229651"/>
                  </a:lnTo>
                  <a:cubicBezTo>
                    <a:pt x="8417274" y="5243984"/>
                    <a:pt x="8445169" y="5271131"/>
                    <a:pt x="8459896" y="5305018"/>
                  </a:cubicBezTo>
                  <a:lnTo>
                    <a:pt x="8469127" y="5349520"/>
                  </a:lnTo>
                  <a:lnTo>
                    <a:pt x="8471289" y="5349520"/>
                  </a:lnTo>
                  <a:lnTo>
                    <a:pt x="8471289" y="5359939"/>
                  </a:lnTo>
                  <a:lnTo>
                    <a:pt x="8471332" y="5360144"/>
                  </a:lnTo>
                  <a:lnTo>
                    <a:pt x="8471289" y="5360350"/>
                  </a:lnTo>
                  <a:lnTo>
                    <a:pt x="8471289" y="5907527"/>
                  </a:lnTo>
                  <a:lnTo>
                    <a:pt x="8328256" y="5907527"/>
                  </a:lnTo>
                  <a:lnTo>
                    <a:pt x="8328256" y="5907528"/>
                  </a:lnTo>
                  <a:lnTo>
                    <a:pt x="8471332" y="5907528"/>
                  </a:lnTo>
                  <a:cubicBezTo>
                    <a:pt x="8471332" y="5946643"/>
                    <a:pt x="8438755" y="5978352"/>
                    <a:pt x="8398572" y="5978352"/>
                  </a:cubicBezTo>
                  <a:cubicBezTo>
                    <a:pt x="8368433" y="5978352"/>
                    <a:pt x="8342575" y="5960516"/>
                    <a:pt x="8331529" y="5935096"/>
                  </a:cubicBezTo>
                  <a:lnTo>
                    <a:pt x="8328256" y="5919322"/>
                  </a:lnTo>
                  <a:lnTo>
                    <a:pt x="8328256" y="6660528"/>
                  </a:lnTo>
                  <a:cubicBezTo>
                    <a:pt x="8328256" y="6708245"/>
                    <a:pt x="8288515" y="6746928"/>
                    <a:pt x="8239494" y="6746928"/>
                  </a:cubicBezTo>
                  <a:cubicBezTo>
                    <a:pt x="8190470" y="6746928"/>
                    <a:pt x="8150730" y="6708245"/>
                    <a:pt x="8150730" y="6660528"/>
                  </a:cubicBezTo>
                  <a:lnTo>
                    <a:pt x="8150730" y="6660513"/>
                  </a:lnTo>
                  <a:lnTo>
                    <a:pt x="7973217" y="6660513"/>
                  </a:lnTo>
                  <a:lnTo>
                    <a:pt x="7973217" y="5919604"/>
                  </a:lnTo>
                  <a:lnTo>
                    <a:pt x="7970005" y="5935096"/>
                  </a:lnTo>
                  <a:cubicBezTo>
                    <a:pt x="7958958" y="5960516"/>
                    <a:pt x="7933100" y="5978352"/>
                    <a:pt x="7902962" y="5978352"/>
                  </a:cubicBezTo>
                  <a:cubicBezTo>
                    <a:pt x="7862778" y="5978352"/>
                    <a:pt x="7830201" y="5946643"/>
                    <a:pt x="7830201" y="5907528"/>
                  </a:cubicBezTo>
                  <a:lnTo>
                    <a:pt x="7973217" y="5907528"/>
                  </a:lnTo>
                  <a:lnTo>
                    <a:pt x="7973217" y="5907527"/>
                  </a:lnTo>
                  <a:lnTo>
                    <a:pt x="7830201" y="5907527"/>
                  </a:lnTo>
                  <a:lnTo>
                    <a:pt x="7830201" y="5349520"/>
                  </a:lnTo>
                  <a:lnTo>
                    <a:pt x="7832405" y="5349520"/>
                  </a:lnTo>
                  <a:lnTo>
                    <a:pt x="7841638" y="5305018"/>
                  </a:lnTo>
                  <a:cubicBezTo>
                    <a:pt x="7856365" y="5271131"/>
                    <a:pt x="7884260" y="5243984"/>
                    <a:pt x="7919079" y="5229651"/>
                  </a:cubicBezTo>
                  <a:lnTo>
                    <a:pt x="7973217" y="5219014"/>
                  </a:lnTo>
                  <a:lnTo>
                    <a:pt x="7973217" y="5218552"/>
                  </a:lnTo>
                  <a:lnTo>
                    <a:pt x="7975567" y="5218552"/>
                  </a:lnTo>
                  <a:lnTo>
                    <a:pt x="7975722" y="5218521"/>
                  </a:lnTo>
                  <a:lnTo>
                    <a:pt x="7975722" y="5218552"/>
                  </a:lnTo>
                  <a:lnTo>
                    <a:pt x="8150730" y="5218552"/>
                  </a:lnTo>
                  <a:lnTo>
                    <a:pt x="8150745" y="5218552"/>
                  </a:lnTo>
                  <a:lnTo>
                    <a:pt x="8325811" y="5218552"/>
                  </a:lnTo>
                  <a:close/>
                  <a:moveTo>
                    <a:pt x="9381595" y="5218521"/>
                  </a:moveTo>
                  <a:lnTo>
                    <a:pt x="9381750" y="5218552"/>
                  </a:lnTo>
                  <a:lnTo>
                    <a:pt x="9384042" y="5218552"/>
                  </a:lnTo>
                  <a:lnTo>
                    <a:pt x="9384042" y="5219002"/>
                  </a:lnTo>
                  <a:lnTo>
                    <a:pt x="9438240" y="5229651"/>
                  </a:lnTo>
                  <a:cubicBezTo>
                    <a:pt x="9473059" y="5243984"/>
                    <a:pt x="9500955" y="5271131"/>
                    <a:pt x="9515681" y="5305018"/>
                  </a:cubicBezTo>
                  <a:lnTo>
                    <a:pt x="9524913" y="5349520"/>
                  </a:lnTo>
                  <a:lnTo>
                    <a:pt x="9527074" y="5349520"/>
                  </a:lnTo>
                  <a:lnTo>
                    <a:pt x="9527074" y="5359939"/>
                  </a:lnTo>
                  <a:lnTo>
                    <a:pt x="9527117" y="5360144"/>
                  </a:lnTo>
                  <a:lnTo>
                    <a:pt x="9527074" y="5360350"/>
                  </a:lnTo>
                  <a:lnTo>
                    <a:pt x="9527074" y="5907527"/>
                  </a:lnTo>
                  <a:lnTo>
                    <a:pt x="9384042" y="5907527"/>
                  </a:lnTo>
                  <a:lnTo>
                    <a:pt x="9384042" y="5907528"/>
                  </a:lnTo>
                  <a:lnTo>
                    <a:pt x="9527117" y="5907528"/>
                  </a:lnTo>
                  <a:cubicBezTo>
                    <a:pt x="9527117" y="5946643"/>
                    <a:pt x="9494541" y="5978352"/>
                    <a:pt x="9454357" y="5978352"/>
                  </a:cubicBezTo>
                  <a:cubicBezTo>
                    <a:pt x="9424219" y="5978352"/>
                    <a:pt x="9398360" y="5960516"/>
                    <a:pt x="9387314" y="5935096"/>
                  </a:cubicBezTo>
                  <a:lnTo>
                    <a:pt x="9384042" y="5919322"/>
                  </a:lnTo>
                  <a:lnTo>
                    <a:pt x="9384042" y="6660528"/>
                  </a:lnTo>
                  <a:cubicBezTo>
                    <a:pt x="9384042" y="6708245"/>
                    <a:pt x="9344300" y="6746928"/>
                    <a:pt x="9295279" y="6746928"/>
                  </a:cubicBezTo>
                  <a:cubicBezTo>
                    <a:pt x="9246255" y="6746928"/>
                    <a:pt x="9206514" y="6708245"/>
                    <a:pt x="9206514" y="6660528"/>
                  </a:cubicBezTo>
                  <a:lnTo>
                    <a:pt x="9206514" y="6660513"/>
                  </a:lnTo>
                  <a:lnTo>
                    <a:pt x="9029003" y="6660513"/>
                  </a:lnTo>
                  <a:lnTo>
                    <a:pt x="9029003" y="5919604"/>
                  </a:lnTo>
                  <a:lnTo>
                    <a:pt x="9025790" y="5935096"/>
                  </a:lnTo>
                  <a:cubicBezTo>
                    <a:pt x="9014744" y="5960516"/>
                    <a:pt x="8988886" y="5978352"/>
                    <a:pt x="8958747" y="5978352"/>
                  </a:cubicBezTo>
                  <a:cubicBezTo>
                    <a:pt x="8918563" y="5978352"/>
                    <a:pt x="8885986" y="5946643"/>
                    <a:pt x="8885986" y="5907528"/>
                  </a:cubicBezTo>
                  <a:lnTo>
                    <a:pt x="9029003" y="5907528"/>
                  </a:lnTo>
                  <a:lnTo>
                    <a:pt x="9029003" y="5907527"/>
                  </a:lnTo>
                  <a:lnTo>
                    <a:pt x="8885986" y="5907527"/>
                  </a:lnTo>
                  <a:lnTo>
                    <a:pt x="8885986" y="5349520"/>
                  </a:lnTo>
                  <a:lnTo>
                    <a:pt x="8888191" y="5349520"/>
                  </a:lnTo>
                  <a:lnTo>
                    <a:pt x="8897423" y="5305018"/>
                  </a:lnTo>
                  <a:cubicBezTo>
                    <a:pt x="8912150" y="5271131"/>
                    <a:pt x="8940045" y="5243984"/>
                    <a:pt x="8974864" y="5229651"/>
                  </a:cubicBezTo>
                  <a:lnTo>
                    <a:pt x="9029003" y="5219014"/>
                  </a:lnTo>
                  <a:lnTo>
                    <a:pt x="9029003" y="5218552"/>
                  </a:lnTo>
                  <a:lnTo>
                    <a:pt x="9031352" y="5218552"/>
                  </a:lnTo>
                  <a:lnTo>
                    <a:pt x="9031507" y="5218521"/>
                  </a:lnTo>
                  <a:lnTo>
                    <a:pt x="9031507" y="5218552"/>
                  </a:lnTo>
                  <a:lnTo>
                    <a:pt x="9206514" y="5218552"/>
                  </a:lnTo>
                  <a:lnTo>
                    <a:pt x="9206530" y="5218552"/>
                  </a:lnTo>
                  <a:lnTo>
                    <a:pt x="9381595" y="5218552"/>
                  </a:lnTo>
                  <a:close/>
                  <a:moveTo>
                    <a:pt x="10437381" y="5218521"/>
                  </a:moveTo>
                  <a:lnTo>
                    <a:pt x="10437536" y="5218552"/>
                  </a:lnTo>
                  <a:lnTo>
                    <a:pt x="10439828" y="5218552"/>
                  </a:lnTo>
                  <a:lnTo>
                    <a:pt x="10439828" y="5219002"/>
                  </a:lnTo>
                  <a:lnTo>
                    <a:pt x="10494026" y="5229651"/>
                  </a:lnTo>
                  <a:cubicBezTo>
                    <a:pt x="10528845" y="5243984"/>
                    <a:pt x="10556739" y="5271131"/>
                    <a:pt x="10571467" y="5305018"/>
                  </a:cubicBezTo>
                  <a:lnTo>
                    <a:pt x="10580699" y="5349520"/>
                  </a:lnTo>
                  <a:lnTo>
                    <a:pt x="10582860" y="5349520"/>
                  </a:lnTo>
                  <a:lnTo>
                    <a:pt x="10582860" y="5359939"/>
                  </a:lnTo>
                  <a:lnTo>
                    <a:pt x="10582903" y="5360144"/>
                  </a:lnTo>
                  <a:lnTo>
                    <a:pt x="10582860" y="5360350"/>
                  </a:lnTo>
                  <a:lnTo>
                    <a:pt x="10582860" y="5907527"/>
                  </a:lnTo>
                  <a:lnTo>
                    <a:pt x="10439828" y="5907527"/>
                  </a:lnTo>
                  <a:lnTo>
                    <a:pt x="10439828" y="5907528"/>
                  </a:lnTo>
                  <a:lnTo>
                    <a:pt x="10582903" y="5907528"/>
                  </a:lnTo>
                  <a:cubicBezTo>
                    <a:pt x="10582903" y="5946643"/>
                    <a:pt x="10550327" y="5978352"/>
                    <a:pt x="10510143" y="5978352"/>
                  </a:cubicBezTo>
                  <a:cubicBezTo>
                    <a:pt x="10480005" y="5978352"/>
                    <a:pt x="10454146" y="5960516"/>
                    <a:pt x="10443100" y="5935096"/>
                  </a:cubicBezTo>
                  <a:lnTo>
                    <a:pt x="10439828" y="5919322"/>
                  </a:lnTo>
                  <a:lnTo>
                    <a:pt x="10439828" y="6660528"/>
                  </a:lnTo>
                  <a:cubicBezTo>
                    <a:pt x="10439828" y="6708245"/>
                    <a:pt x="10400087" y="6746928"/>
                    <a:pt x="10351064" y="6746928"/>
                  </a:cubicBezTo>
                  <a:cubicBezTo>
                    <a:pt x="10302041" y="6746928"/>
                    <a:pt x="10262301" y="6708245"/>
                    <a:pt x="10262301" y="6660528"/>
                  </a:cubicBezTo>
                  <a:lnTo>
                    <a:pt x="10262301" y="6660513"/>
                  </a:lnTo>
                  <a:lnTo>
                    <a:pt x="10084789" y="6660513"/>
                  </a:lnTo>
                  <a:lnTo>
                    <a:pt x="10084789" y="5919604"/>
                  </a:lnTo>
                  <a:lnTo>
                    <a:pt x="10081576" y="5935096"/>
                  </a:lnTo>
                  <a:cubicBezTo>
                    <a:pt x="10070530" y="5960516"/>
                    <a:pt x="10044671" y="5978352"/>
                    <a:pt x="10014533" y="5978352"/>
                  </a:cubicBezTo>
                  <a:cubicBezTo>
                    <a:pt x="9974349" y="5978352"/>
                    <a:pt x="9941772" y="5946643"/>
                    <a:pt x="9941772" y="5907528"/>
                  </a:cubicBezTo>
                  <a:lnTo>
                    <a:pt x="10084789" y="5907528"/>
                  </a:lnTo>
                  <a:lnTo>
                    <a:pt x="10084789" y="5907527"/>
                  </a:lnTo>
                  <a:lnTo>
                    <a:pt x="9941772" y="5907527"/>
                  </a:lnTo>
                  <a:lnTo>
                    <a:pt x="9941772" y="5349520"/>
                  </a:lnTo>
                  <a:lnTo>
                    <a:pt x="9943977" y="5349520"/>
                  </a:lnTo>
                  <a:lnTo>
                    <a:pt x="9953209" y="5305018"/>
                  </a:lnTo>
                  <a:cubicBezTo>
                    <a:pt x="9967936" y="5271131"/>
                    <a:pt x="9995831" y="5243984"/>
                    <a:pt x="10030650" y="5229651"/>
                  </a:cubicBezTo>
                  <a:lnTo>
                    <a:pt x="10084789" y="5219014"/>
                  </a:lnTo>
                  <a:lnTo>
                    <a:pt x="10084789" y="5218552"/>
                  </a:lnTo>
                  <a:lnTo>
                    <a:pt x="10087138" y="5218552"/>
                  </a:lnTo>
                  <a:lnTo>
                    <a:pt x="10087294" y="5218521"/>
                  </a:lnTo>
                  <a:lnTo>
                    <a:pt x="10087294" y="5218552"/>
                  </a:lnTo>
                  <a:lnTo>
                    <a:pt x="10262301" y="5218552"/>
                  </a:lnTo>
                  <a:lnTo>
                    <a:pt x="10262316" y="5218552"/>
                  </a:lnTo>
                  <a:lnTo>
                    <a:pt x="10437381" y="5218552"/>
                  </a:lnTo>
                  <a:close/>
                  <a:moveTo>
                    <a:pt x="760243" y="4875653"/>
                  </a:moveTo>
                  <a:cubicBezTo>
                    <a:pt x="842660" y="4875653"/>
                    <a:pt x="909472" y="4940686"/>
                    <a:pt x="909472" y="5020909"/>
                  </a:cubicBezTo>
                  <a:cubicBezTo>
                    <a:pt x="909472" y="5101132"/>
                    <a:pt x="842660" y="5166165"/>
                    <a:pt x="760243" y="5166165"/>
                  </a:cubicBezTo>
                  <a:cubicBezTo>
                    <a:pt x="677825" y="5166165"/>
                    <a:pt x="611013" y="5101132"/>
                    <a:pt x="611013" y="5020909"/>
                  </a:cubicBezTo>
                  <a:cubicBezTo>
                    <a:pt x="611013" y="4940686"/>
                    <a:pt x="677825" y="4875653"/>
                    <a:pt x="760243" y="4875653"/>
                  </a:cubicBezTo>
                  <a:close/>
                  <a:moveTo>
                    <a:pt x="1816030" y="4875653"/>
                  </a:moveTo>
                  <a:cubicBezTo>
                    <a:pt x="1898447" y="4875653"/>
                    <a:pt x="1965259" y="4940686"/>
                    <a:pt x="1965259" y="5020909"/>
                  </a:cubicBezTo>
                  <a:cubicBezTo>
                    <a:pt x="1965259" y="5101132"/>
                    <a:pt x="1898447" y="5166165"/>
                    <a:pt x="1816030" y="5166165"/>
                  </a:cubicBezTo>
                  <a:cubicBezTo>
                    <a:pt x="1733612" y="5166165"/>
                    <a:pt x="1666800" y="5101132"/>
                    <a:pt x="1666800" y="5020909"/>
                  </a:cubicBezTo>
                  <a:cubicBezTo>
                    <a:pt x="1666800" y="4940686"/>
                    <a:pt x="1733612" y="4875653"/>
                    <a:pt x="1816030" y="4875653"/>
                  </a:cubicBezTo>
                  <a:close/>
                  <a:moveTo>
                    <a:pt x="2871816" y="4875653"/>
                  </a:moveTo>
                  <a:cubicBezTo>
                    <a:pt x="2954233" y="4875653"/>
                    <a:pt x="3021045" y="4940686"/>
                    <a:pt x="3021045" y="5020909"/>
                  </a:cubicBezTo>
                  <a:cubicBezTo>
                    <a:pt x="3021045" y="5101132"/>
                    <a:pt x="2954233" y="5166165"/>
                    <a:pt x="2871816" y="5166165"/>
                  </a:cubicBezTo>
                  <a:cubicBezTo>
                    <a:pt x="2789398" y="5166165"/>
                    <a:pt x="2722586" y="5101132"/>
                    <a:pt x="2722586" y="5020909"/>
                  </a:cubicBezTo>
                  <a:cubicBezTo>
                    <a:pt x="2722586" y="4940686"/>
                    <a:pt x="2789398" y="4875653"/>
                    <a:pt x="2871816" y="4875653"/>
                  </a:cubicBezTo>
                  <a:close/>
                  <a:moveTo>
                    <a:pt x="3927602" y="4875653"/>
                  </a:moveTo>
                  <a:cubicBezTo>
                    <a:pt x="4010019" y="4875653"/>
                    <a:pt x="4076831" y="4940686"/>
                    <a:pt x="4076831" y="5020909"/>
                  </a:cubicBezTo>
                  <a:cubicBezTo>
                    <a:pt x="4076831" y="5101132"/>
                    <a:pt x="4010019" y="5166165"/>
                    <a:pt x="3927602" y="5166165"/>
                  </a:cubicBezTo>
                  <a:cubicBezTo>
                    <a:pt x="3845184" y="5166165"/>
                    <a:pt x="3778372" y="5101132"/>
                    <a:pt x="3778372" y="5020909"/>
                  </a:cubicBezTo>
                  <a:cubicBezTo>
                    <a:pt x="3778372" y="4940686"/>
                    <a:pt x="3845184" y="4875653"/>
                    <a:pt x="3927602" y="4875653"/>
                  </a:cubicBezTo>
                  <a:close/>
                  <a:moveTo>
                    <a:pt x="4983388" y="4875653"/>
                  </a:moveTo>
                  <a:cubicBezTo>
                    <a:pt x="5065805" y="4875653"/>
                    <a:pt x="5132617" y="4940686"/>
                    <a:pt x="5132617" y="5020909"/>
                  </a:cubicBezTo>
                  <a:cubicBezTo>
                    <a:pt x="5132617" y="5101132"/>
                    <a:pt x="5065805" y="5166165"/>
                    <a:pt x="4983388" y="5166165"/>
                  </a:cubicBezTo>
                  <a:cubicBezTo>
                    <a:pt x="4900970" y="5166165"/>
                    <a:pt x="4834158" y="5101132"/>
                    <a:pt x="4834158" y="5020909"/>
                  </a:cubicBezTo>
                  <a:cubicBezTo>
                    <a:pt x="4834158" y="4940686"/>
                    <a:pt x="4900970" y="4875653"/>
                    <a:pt x="4983388" y="4875653"/>
                  </a:cubicBezTo>
                  <a:close/>
                  <a:moveTo>
                    <a:pt x="6039174" y="4875653"/>
                  </a:moveTo>
                  <a:cubicBezTo>
                    <a:pt x="6121591" y="4875653"/>
                    <a:pt x="6188403" y="4940686"/>
                    <a:pt x="6188403" y="5020909"/>
                  </a:cubicBezTo>
                  <a:cubicBezTo>
                    <a:pt x="6188403" y="5101132"/>
                    <a:pt x="6121591" y="5166165"/>
                    <a:pt x="6039174" y="5166165"/>
                  </a:cubicBezTo>
                  <a:cubicBezTo>
                    <a:pt x="5956756" y="5166165"/>
                    <a:pt x="5889944" y="5101132"/>
                    <a:pt x="5889944" y="5020909"/>
                  </a:cubicBezTo>
                  <a:cubicBezTo>
                    <a:pt x="5889944" y="4940686"/>
                    <a:pt x="5956756" y="4875653"/>
                    <a:pt x="6039174" y="4875653"/>
                  </a:cubicBezTo>
                  <a:close/>
                  <a:moveTo>
                    <a:pt x="7094959" y="4875653"/>
                  </a:moveTo>
                  <a:cubicBezTo>
                    <a:pt x="7177377" y="4875653"/>
                    <a:pt x="7244188" y="4940686"/>
                    <a:pt x="7244188" y="5020909"/>
                  </a:cubicBezTo>
                  <a:cubicBezTo>
                    <a:pt x="7244188" y="5101132"/>
                    <a:pt x="7177377" y="5166165"/>
                    <a:pt x="7094959" y="5166165"/>
                  </a:cubicBezTo>
                  <a:cubicBezTo>
                    <a:pt x="7012541" y="5166165"/>
                    <a:pt x="6945730" y="5101132"/>
                    <a:pt x="6945730" y="5020909"/>
                  </a:cubicBezTo>
                  <a:cubicBezTo>
                    <a:pt x="6945730" y="4940686"/>
                    <a:pt x="7012541" y="4875653"/>
                    <a:pt x="7094959" y="4875653"/>
                  </a:cubicBezTo>
                  <a:close/>
                  <a:moveTo>
                    <a:pt x="8150745" y="4875653"/>
                  </a:moveTo>
                  <a:cubicBezTo>
                    <a:pt x="8233163" y="4875653"/>
                    <a:pt x="8299975" y="4940686"/>
                    <a:pt x="8299975" y="5020909"/>
                  </a:cubicBezTo>
                  <a:cubicBezTo>
                    <a:pt x="8299975" y="5101132"/>
                    <a:pt x="8233163" y="5166165"/>
                    <a:pt x="8150745" y="5166165"/>
                  </a:cubicBezTo>
                  <a:cubicBezTo>
                    <a:pt x="8068327" y="5166165"/>
                    <a:pt x="8001516" y="5101132"/>
                    <a:pt x="8001516" y="5020909"/>
                  </a:cubicBezTo>
                  <a:cubicBezTo>
                    <a:pt x="8001516" y="4940686"/>
                    <a:pt x="8068327" y="4875653"/>
                    <a:pt x="8150745" y="4875653"/>
                  </a:cubicBezTo>
                  <a:close/>
                  <a:moveTo>
                    <a:pt x="9206530" y="4875653"/>
                  </a:moveTo>
                  <a:cubicBezTo>
                    <a:pt x="9288948" y="4875653"/>
                    <a:pt x="9355759" y="4940686"/>
                    <a:pt x="9355759" y="5020909"/>
                  </a:cubicBezTo>
                  <a:cubicBezTo>
                    <a:pt x="9355759" y="5101132"/>
                    <a:pt x="9288948" y="5166165"/>
                    <a:pt x="9206530" y="5166165"/>
                  </a:cubicBezTo>
                  <a:cubicBezTo>
                    <a:pt x="9124113" y="5166165"/>
                    <a:pt x="9057301" y="5101132"/>
                    <a:pt x="9057301" y="5020909"/>
                  </a:cubicBezTo>
                  <a:cubicBezTo>
                    <a:pt x="9057301" y="4940686"/>
                    <a:pt x="9124113" y="4875653"/>
                    <a:pt x="9206530" y="4875653"/>
                  </a:cubicBezTo>
                  <a:close/>
                  <a:moveTo>
                    <a:pt x="10262316" y="4875653"/>
                  </a:moveTo>
                  <a:cubicBezTo>
                    <a:pt x="10344734" y="4875653"/>
                    <a:pt x="10411546" y="4940686"/>
                    <a:pt x="10411546" y="5020909"/>
                  </a:cubicBezTo>
                  <a:cubicBezTo>
                    <a:pt x="10411546" y="5101132"/>
                    <a:pt x="10344734" y="5166165"/>
                    <a:pt x="10262316" y="5166165"/>
                  </a:cubicBezTo>
                  <a:cubicBezTo>
                    <a:pt x="10179899" y="5166165"/>
                    <a:pt x="10113087" y="5101132"/>
                    <a:pt x="10113087" y="5020909"/>
                  </a:cubicBezTo>
                  <a:cubicBezTo>
                    <a:pt x="10113087" y="4940686"/>
                    <a:pt x="10179899" y="4875653"/>
                    <a:pt x="10262316" y="4875653"/>
                  </a:cubicBezTo>
                  <a:close/>
                  <a:moveTo>
                    <a:pt x="760227" y="4418936"/>
                  </a:moveTo>
                  <a:cubicBezTo>
                    <a:pt x="760227" y="4466645"/>
                    <a:pt x="720494" y="4505322"/>
                    <a:pt x="671479" y="4505322"/>
                  </a:cubicBezTo>
                  <a:cubicBezTo>
                    <a:pt x="622465" y="4505322"/>
                    <a:pt x="582731" y="4466645"/>
                    <a:pt x="582731" y="4418936"/>
                  </a:cubicBezTo>
                  <a:close/>
                  <a:moveTo>
                    <a:pt x="1816015" y="4418936"/>
                  </a:moveTo>
                  <a:cubicBezTo>
                    <a:pt x="1816015" y="4466645"/>
                    <a:pt x="1776281" y="4505322"/>
                    <a:pt x="1727266" y="4505322"/>
                  </a:cubicBezTo>
                  <a:cubicBezTo>
                    <a:pt x="1678252" y="4505322"/>
                    <a:pt x="1638518" y="4466645"/>
                    <a:pt x="1638518" y="4418936"/>
                  </a:cubicBezTo>
                  <a:close/>
                  <a:moveTo>
                    <a:pt x="2871800" y="4418936"/>
                  </a:moveTo>
                  <a:cubicBezTo>
                    <a:pt x="2871800" y="4466645"/>
                    <a:pt x="2832066" y="4505322"/>
                    <a:pt x="2783052" y="4505322"/>
                  </a:cubicBezTo>
                  <a:cubicBezTo>
                    <a:pt x="2734038" y="4505322"/>
                    <a:pt x="2694304" y="4466645"/>
                    <a:pt x="2694304" y="4418936"/>
                  </a:cubicBezTo>
                  <a:close/>
                  <a:moveTo>
                    <a:pt x="3927586" y="4418936"/>
                  </a:moveTo>
                  <a:cubicBezTo>
                    <a:pt x="3927586" y="4466645"/>
                    <a:pt x="3887852" y="4505322"/>
                    <a:pt x="3838838" y="4505322"/>
                  </a:cubicBezTo>
                  <a:cubicBezTo>
                    <a:pt x="3789824" y="4505322"/>
                    <a:pt x="3750090" y="4466645"/>
                    <a:pt x="3750090" y="4418936"/>
                  </a:cubicBezTo>
                  <a:close/>
                  <a:moveTo>
                    <a:pt x="4983372" y="4418936"/>
                  </a:moveTo>
                  <a:cubicBezTo>
                    <a:pt x="4983372" y="4466645"/>
                    <a:pt x="4943638" y="4505322"/>
                    <a:pt x="4894624" y="4505322"/>
                  </a:cubicBezTo>
                  <a:cubicBezTo>
                    <a:pt x="4845610" y="4505322"/>
                    <a:pt x="4805876" y="4466645"/>
                    <a:pt x="4805876" y="4418936"/>
                  </a:cubicBezTo>
                  <a:close/>
                  <a:moveTo>
                    <a:pt x="6039158" y="4418936"/>
                  </a:moveTo>
                  <a:cubicBezTo>
                    <a:pt x="6039158" y="4466645"/>
                    <a:pt x="5999424" y="4505322"/>
                    <a:pt x="5950410" y="4505322"/>
                  </a:cubicBezTo>
                  <a:cubicBezTo>
                    <a:pt x="5901396" y="4505322"/>
                    <a:pt x="5861662" y="4466645"/>
                    <a:pt x="5861662" y="4418936"/>
                  </a:cubicBezTo>
                  <a:close/>
                  <a:moveTo>
                    <a:pt x="7094944" y="4418936"/>
                  </a:moveTo>
                  <a:cubicBezTo>
                    <a:pt x="7094944" y="4466645"/>
                    <a:pt x="7055210" y="4505322"/>
                    <a:pt x="7006195" y="4505322"/>
                  </a:cubicBezTo>
                  <a:cubicBezTo>
                    <a:pt x="6957182" y="4505322"/>
                    <a:pt x="6917447" y="4466645"/>
                    <a:pt x="6917447" y="4418936"/>
                  </a:cubicBezTo>
                  <a:close/>
                  <a:moveTo>
                    <a:pt x="8150730" y="4418936"/>
                  </a:moveTo>
                  <a:cubicBezTo>
                    <a:pt x="8150730" y="4466645"/>
                    <a:pt x="8110996" y="4505322"/>
                    <a:pt x="8061982" y="4505322"/>
                  </a:cubicBezTo>
                  <a:cubicBezTo>
                    <a:pt x="8012967" y="4505322"/>
                    <a:pt x="7973234" y="4466645"/>
                    <a:pt x="7973234" y="4418936"/>
                  </a:cubicBezTo>
                  <a:close/>
                  <a:moveTo>
                    <a:pt x="9206514" y="4418936"/>
                  </a:moveTo>
                  <a:cubicBezTo>
                    <a:pt x="9206514" y="4466645"/>
                    <a:pt x="9166781" y="4505322"/>
                    <a:pt x="9117768" y="4505322"/>
                  </a:cubicBezTo>
                  <a:cubicBezTo>
                    <a:pt x="9068753" y="4505322"/>
                    <a:pt x="9029020" y="4466645"/>
                    <a:pt x="9029020" y="4418936"/>
                  </a:cubicBezTo>
                  <a:close/>
                  <a:moveTo>
                    <a:pt x="10262301" y="4418936"/>
                  </a:moveTo>
                  <a:cubicBezTo>
                    <a:pt x="10262301" y="4466645"/>
                    <a:pt x="10222567" y="4505322"/>
                    <a:pt x="10173553" y="4505322"/>
                  </a:cubicBezTo>
                  <a:cubicBezTo>
                    <a:pt x="10124539" y="4505322"/>
                    <a:pt x="10084805" y="4466645"/>
                    <a:pt x="10084805" y="4418936"/>
                  </a:cubicBezTo>
                  <a:close/>
                  <a:moveTo>
                    <a:pt x="935308" y="2976914"/>
                  </a:moveTo>
                  <a:lnTo>
                    <a:pt x="935463" y="2976945"/>
                  </a:lnTo>
                  <a:lnTo>
                    <a:pt x="937754" y="2976945"/>
                  </a:lnTo>
                  <a:lnTo>
                    <a:pt x="937754" y="2977395"/>
                  </a:lnTo>
                  <a:lnTo>
                    <a:pt x="991953" y="2988044"/>
                  </a:lnTo>
                  <a:cubicBezTo>
                    <a:pt x="1026772" y="3002377"/>
                    <a:pt x="1054666" y="3029524"/>
                    <a:pt x="1069393" y="3063411"/>
                  </a:cubicBezTo>
                  <a:lnTo>
                    <a:pt x="1078625" y="3107913"/>
                  </a:lnTo>
                  <a:lnTo>
                    <a:pt x="1080787" y="3107913"/>
                  </a:lnTo>
                  <a:lnTo>
                    <a:pt x="1080787" y="3118332"/>
                  </a:lnTo>
                  <a:lnTo>
                    <a:pt x="1080830" y="3118537"/>
                  </a:lnTo>
                  <a:lnTo>
                    <a:pt x="1080787" y="3118743"/>
                  </a:lnTo>
                  <a:lnTo>
                    <a:pt x="1080787" y="3665920"/>
                  </a:lnTo>
                  <a:lnTo>
                    <a:pt x="937754" y="3665920"/>
                  </a:lnTo>
                  <a:lnTo>
                    <a:pt x="937754" y="3665921"/>
                  </a:lnTo>
                  <a:lnTo>
                    <a:pt x="1080830" y="3665921"/>
                  </a:lnTo>
                  <a:cubicBezTo>
                    <a:pt x="1080830" y="3705036"/>
                    <a:pt x="1048254" y="3736745"/>
                    <a:pt x="1008070" y="3736745"/>
                  </a:cubicBezTo>
                  <a:cubicBezTo>
                    <a:pt x="977931" y="3736745"/>
                    <a:pt x="952073" y="3718909"/>
                    <a:pt x="941027" y="3693489"/>
                  </a:cubicBezTo>
                  <a:lnTo>
                    <a:pt x="937754" y="3677715"/>
                  </a:lnTo>
                  <a:lnTo>
                    <a:pt x="937754" y="4418921"/>
                  </a:lnTo>
                  <a:cubicBezTo>
                    <a:pt x="937754" y="4466638"/>
                    <a:pt x="898013" y="4505322"/>
                    <a:pt x="848991" y="4505322"/>
                  </a:cubicBezTo>
                  <a:cubicBezTo>
                    <a:pt x="799968" y="4505322"/>
                    <a:pt x="760227" y="4466638"/>
                    <a:pt x="760227" y="4418921"/>
                  </a:cubicBezTo>
                  <a:lnTo>
                    <a:pt x="760227" y="4418906"/>
                  </a:lnTo>
                  <a:lnTo>
                    <a:pt x="582716" y="4418906"/>
                  </a:lnTo>
                  <a:lnTo>
                    <a:pt x="582716" y="3677997"/>
                  </a:lnTo>
                  <a:lnTo>
                    <a:pt x="579502" y="3693489"/>
                  </a:lnTo>
                  <a:cubicBezTo>
                    <a:pt x="568456" y="3718909"/>
                    <a:pt x="542598" y="3736745"/>
                    <a:pt x="512459" y="3736745"/>
                  </a:cubicBezTo>
                  <a:cubicBezTo>
                    <a:pt x="472275" y="3736745"/>
                    <a:pt x="439699" y="3705036"/>
                    <a:pt x="439699" y="3665921"/>
                  </a:cubicBezTo>
                  <a:lnTo>
                    <a:pt x="582716" y="3665921"/>
                  </a:lnTo>
                  <a:lnTo>
                    <a:pt x="582716" y="3665920"/>
                  </a:lnTo>
                  <a:lnTo>
                    <a:pt x="439699" y="3665920"/>
                  </a:lnTo>
                  <a:lnTo>
                    <a:pt x="439699" y="3107913"/>
                  </a:lnTo>
                  <a:lnTo>
                    <a:pt x="441904" y="3107913"/>
                  </a:lnTo>
                  <a:lnTo>
                    <a:pt x="451136" y="3063411"/>
                  </a:lnTo>
                  <a:cubicBezTo>
                    <a:pt x="465863" y="3029524"/>
                    <a:pt x="493757" y="3002377"/>
                    <a:pt x="528576" y="2988044"/>
                  </a:cubicBezTo>
                  <a:lnTo>
                    <a:pt x="582716" y="2977407"/>
                  </a:lnTo>
                  <a:lnTo>
                    <a:pt x="582716" y="2976945"/>
                  </a:lnTo>
                  <a:lnTo>
                    <a:pt x="585065" y="2976945"/>
                  </a:lnTo>
                  <a:lnTo>
                    <a:pt x="585220" y="2976914"/>
                  </a:lnTo>
                  <a:lnTo>
                    <a:pt x="585220" y="2976945"/>
                  </a:lnTo>
                  <a:lnTo>
                    <a:pt x="760227" y="2976945"/>
                  </a:lnTo>
                  <a:lnTo>
                    <a:pt x="760243" y="2976945"/>
                  </a:lnTo>
                  <a:lnTo>
                    <a:pt x="935308" y="2976945"/>
                  </a:lnTo>
                  <a:close/>
                  <a:moveTo>
                    <a:pt x="1991095" y="2976914"/>
                  </a:moveTo>
                  <a:lnTo>
                    <a:pt x="1991250" y="2976945"/>
                  </a:lnTo>
                  <a:lnTo>
                    <a:pt x="1993541" y="2976945"/>
                  </a:lnTo>
                  <a:lnTo>
                    <a:pt x="1993541" y="2977395"/>
                  </a:lnTo>
                  <a:lnTo>
                    <a:pt x="2047739" y="2988044"/>
                  </a:lnTo>
                  <a:cubicBezTo>
                    <a:pt x="2082559" y="3002377"/>
                    <a:pt x="2110453" y="3029524"/>
                    <a:pt x="2125181" y="3063411"/>
                  </a:cubicBezTo>
                  <a:lnTo>
                    <a:pt x="2134412" y="3107913"/>
                  </a:lnTo>
                  <a:lnTo>
                    <a:pt x="2136574" y="3107913"/>
                  </a:lnTo>
                  <a:lnTo>
                    <a:pt x="2136574" y="3118332"/>
                  </a:lnTo>
                  <a:lnTo>
                    <a:pt x="2136617" y="3118537"/>
                  </a:lnTo>
                  <a:lnTo>
                    <a:pt x="2136574" y="3118743"/>
                  </a:lnTo>
                  <a:lnTo>
                    <a:pt x="2136574" y="3665920"/>
                  </a:lnTo>
                  <a:lnTo>
                    <a:pt x="1993541" y="3665920"/>
                  </a:lnTo>
                  <a:lnTo>
                    <a:pt x="1993541" y="3665921"/>
                  </a:lnTo>
                  <a:lnTo>
                    <a:pt x="2136617" y="3665921"/>
                  </a:lnTo>
                  <a:cubicBezTo>
                    <a:pt x="2136617" y="3705036"/>
                    <a:pt x="2104041" y="3736745"/>
                    <a:pt x="2063857" y="3736745"/>
                  </a:cubicBezTo>
                  <a:cubicBezTo>
                    <a:pt x="2033718" y="3736745"/>
                    <a:pt x="2007860" y="3718909"/>
                    <a:pt x="1996814" y="3693489"/>
                  </a:cubicBezTo>
                  <a:lnTo>
                    <a:pt x="1993541" y="3677715"/>
                  </a:lnTo>
                  <a:lnTo>
                    <a:pt x="1993541" y="4418921"/>
                  </a:lnTo>
                  <a:cubicBezTo>
                    <a:pt x="1993541" y="4466638"/>
                    <a:pt x="1953800" y="4505322"/>
                    <a:pt x="1904778" y="4505322"/>
                  </a:cubicBezTo>
                  <a:cubicBezTo>
                    <a:pt x="1855755" y="4505322"/>
                    <a:pt x="1816015" y="4466638"/>
                    <a:pt x="1816015" y="4418921"/>
                  </a:cubicBezTo>
                  <a:lnTo>
                    <a:pt x="1816015" y="4418906"/>
                  </a:lnTo>
                  <a:lnTo>
                    <a:pt x="1638503" y="4418906"/>
                  </a:lnTo>
                  <a:lnTo>
                    <a:pt x="1638503" y="3677997"/>
                  </a:lnTo>
                  <a:lnTo>
                    <a:pt x="1635289" y="3693489"/>
                  </a:lnTo>
                  <a:cubicBezTo>
                    <a:pt x="1624243" y="3718909"/>
                    <a:pt x="1598385" y="3736745"/>
                    <a:pt x="1568246" y="3736745"/>
                  </a:cubicBezTo>
                  <a:cubicBezTo>
                    <a:pt x="1528062" y="3736745"/>
                    <a:pt x="1495486" y="3705036"/>
                    <a:pt x="1495486" y="3665921"/>
                  </a:cubicBezTo>
                  <a:lnTo>
                    <a:pt x="1638503" y="3665921"/>
                  </a:lnTo>
                  <a:lnTo>
                    <a:pt x="1638503" y="3665920"/>
                  </a:lnTo>
                  <a:lnTo>
                    <a:pt x="1495486" y="3665920"/>
                  </a:lnTo>
                  <a:lnTo>
                    <a:pt x="1495486" y="3107913"/>
                  </a:lnTo>
                  <a:lnTo>
                    <a:pt x="1497691" y="3107913"/>
                  </a:lnTo>
                  <a:lnTo>
                    <a:pt x="1506923" y="3063411"/>
                  </a:lnTo>
                  <a:cubicBezTo>
                    <a:pt x="1521650" y="3029524"/>
                    <a:pt x="1549544" y="3002377"/>
                    <a:pt x="1584363" y="2988044"/>
                  </a:cubicBezTo>
                  <a:lnTo>
                    <a:pt x="1638503" y="2977407"/>
                  </a:lnTo>
                  <a:lnTo>
                    <a:pt x="1638503" y="2976945"/>
                  </a:lnTo>
                  <a:lnTo>
                    <a:pt x="1640852" y="2976945"/>
                  </a:lnTo>
                  <a:lnTo>
                    <a:pt x="1641007" y="2976914"/>
                  </a:lnTo>
                  <a:lnTo>
                    <a:pt x="1641007" y="2976945"/>
                  </a:lnTo>
                  <a:lnTo>
                    <a:pt x="1816015" y="2976945"/>
                  </a:lnTo>
                  <a:lnTo>
                    <a:pt x="1816030" y="2976945"/>
                  </a:lnTo>
                  <a:lnTo>
                    <a:pt x="1991095" y="2976945"/>
                  </a:lnTo>
                  <a:close/>
                  <a:moveTo>
                    <a:pt x="3046881" y="2976914"/>
                  </a:moveTo>
                  <a:lnTo>
                    <a:pt x="3047036" y="2976945"/>
                  </a:lnTo>
                  <a:lnTo>
                    <a:pt x="3049327" y="2976945"/>
                  </a:lnTo>
                  <a:lnTo>
                    <a:pt x="3049327" y="2977395"/>
                  </a:lnTo>
                  <a:lnTo>
                    <a:pt x="3103525" y="2988044"/>
                  </a:lnTo>
                  <a:cubicBezTo>
                    <a:pt x="3138344" y="3002377"/>
                    <a:pt x="3166239" y="3029524"/>
                    <a:pt x="3180966" y="3063411"/>
                  </a:cubicBezTo>
                  <a:lnTo>
                    <a:pt x="3190198" y="3107913"/>
                  </a:lnTo>
                  <a:lnTo>
                    <a:pt x="3192360" y="3107913"/>
                  </a:lnTo>
                  <a:lnTo>
                    <a:pt x="3192360" y="3118332"/>
                  </a:lnTo>
                  <a:lnTo>
                    <a:pt x="3192403" y="3118537"/>
                  </a:lnTo>
                  <a:lnTo>
                    <a:pt x="3192360" y="3118743"/>
                  </a:lnTo>
                  <a:lnTo>
                    <a:pt x="3192360" y="3665920"/>
                  </a:lnTo>
                  <a:lnTo>
                    <a:pt x="3049327" y="3665920"/>
                  </a:lnTo>
                  <a:lnTo>
                    <a:pt x="3049327" y="3665921"/>
                  </a:lnTo>
                  <a:lnTo>
                    <a:pt x="3192403" y="3665921"/>
                  </a:lnTo>
                  <a:cubicBezTo>
                    <a:pt x="3192403" y="3705036"/>
                    <a:pt x="3159826" y="3736745"/>
                    <a:pt x="3119642" y="3736745"/>
                  </a:cubicBezTo>
                  <a:cubicBezTo>
                    <a:pt x="3089504" y="3736745"/>
                    <a:pt x="3063645" y="3718909"/>
                    <a:pt x="3052599" y="3693489"/>
                  </a:cubicBezTo>
                  <a:lnTo>
                    <a:pt x="3049327" y="3677715"/>
                  </a:lnTo>
                  <a:lnTo>
                    <a:pt x="3049327" y="4418921"/>
                  </a:lnTo>
                  <a:cubicBezTo>
                    <a:pt x="3049327" y="4466638"/>
                    <a:pt x="3009586" y="4505322"/>
                    <a:pt x="2960564" y="4505322"/>
                  </a:cubicBezTo>
                  <a:cubicBezTo>
                    <a:pt x="2911540" y="4505322"/>
                    <a:pt x="2871800" y="4466638"/>
                    <a:pt x="2871800" y="4418921"/>
                  </a:cubicBezTo>
                  <a:lnTo>
                    <a:pt x="2871800" y="4418906"/>
                  </a:lnTo>
                  <a:lnTo>
                    <a:pt x="2694289" y="4418906"/>
                  </a:lnTo>
                  <a:lnTo>
                    <a:pt x="2694289" y="3677997"/>
                  </a:lnTo>
                  <a:lnTo>
                    <a:pt x="2691075" y="3693489"/>
                  </a:lnTo>
                  <a:cubicBezTo>
                    <a:pt x="2680029" y="3718909"/>
                    <a:pt x="2654171" y="3736745"/>
                    <a:pt x="2624032" y="3736745"/>
                  </a:cubicBezTo>
                  <a:cubicBezTo>
                    <a:pt x="2583848" y="3736745"/>
                    <a:pt x="2551272" y="3705036"/>
                    <a:pt x="2551272" y="3665921"/>
                  </a:cubicBezTo>
                  <a:lnTo>
                    <a:pt x="2694289" y="3665921"/>
                  </a:lnTo>
                  <a:lnTo>
                    <a:pt x="2694289" y="3665920"/>
                  </a:lnTo>
                  <a:lnTo>
                    <a:pt x="2551272" y="3665920"/>
                  </a:lnTo>
                  <a:lnTo>
                    <a:pt x="2551272" y="3107913"/>
                  </a:lnTo>
                  <a:lnTo>
                    <a:pt x="2553477" y="3107913"/>
                  </a:lnTo>
                  <a:lnTo>
                    <a:pt x="2562709" y="3063411"/>
                  </a:lnTo>
                  <a:cubicBezTo>
                    <a:pt x="2577436" y="3029524"/>
                    <a:pt x="2605330" y="3002377"/>
                    <a:pt x="2640149" y="2988044"/>
                  </a:cubicBezTo>
                  <a:lnTo>
                    <a:pt x="2694289" y="2977407"/>
                  </a:lnTo>
                  <a:lnTo>
                    <a:pt x="2694289" y="2976945"/>
                  </a:lnTo>
                  <a:lnTo>
                    <a:pt x="2696638" y="2976945"/>
                  </a:lnTo>
                  <a:lnTo>
                    <a:pt x="2696793" y="2976914"/>
                  </a:lnTo>
                  <a:lnTo>
                    <a:pt x="2696793" y="2976945"/>
                  </a:lnTo>
                  <a:lnTo>
                    <a:pt x="2871800" y="2976945"/>
                  </a:lnTo>
                  <a:lnTo>
                    <a:pt x="2871816" y="2976945"/>
                  </a:lnTo>
                  <a:lnTo>
                    <a:pt x="3046881" y="2976945"/>
                  </a:lnTo>
                  <a:close/>
                  <a:moveTo>
                    <a:pt x="4102667" y="2976914"/>
                  </a:moveTo>
                  <a:lnTo>
                    <a:pt x="4102822" y="2976945"/>
                  </a:lnTo>
                  <a:lnTo>
                    <a:pt x="4105113" y="2976945"/>
                  </a:lnTo>
                  <a:lnTo>
                    <a:pt x="4105113" y="2977395"/>
                  </a:lnTo>
                  <a:lnTo>
                    <a:pt x="4159311" y="2988044"/>
                  </a:lnTo>
                  <a:cubicBezTo>
                    <a:pt x="4194130" y="3002377"/>
                    <a:pt x="4222025" y="3029524"/>
                    <a:pt x="4236752" y="3063411"/>
                  </a:cubicBezTo>
                  <a:lnTo>
                    <a:pt x="4245984" y="3107913"/>
                  </a:lnTo>
                  <a:lnTo>
                    <a:pt x="4248146" y="3107913"/>
                  </a:lnTo>
                  <a:lnTo>
                    <a:pt x="4248146" y="3118332"/>
                  </a:lnTo>
                  <a:lnTo>
                    <a:pt x="4248189" y="3118537"/>
                  </a:lnTo>
                  <a:lnTo>
                    <a:pt x="4248146" y="3118743"/>
                  </a:lnTo>
                  <a:lnTo>
                    <a:pt x="4248146" y="3665920"/>
                  </a:lnTo>
                  <a:lnTo>
                    <a:pt x="4105113" y="3665920"/>
                  </a:lnTo>
                  <a:lnTo>
                    <a:pt x="4105113" y="3665921"/>
                  </a:lnTo>
                  <a:lnTo>
                    <a:pt x="4248189" y="3665921"/>
                  </a:lnTo>
                  <a:cubicBezTo>
                    <a:pt x="4248189" y="3705036"/>
                    <a:pt x="4215612" y="3736745"/>
                    <a:pt x="4175428" y="3736745"/>
                  </a:cubicBezTo>
                  <a:cubicBezTo>
                    <a:pt x="4145290" y="3736745"/>
                    <a:pt x="4119431" y="3718909"/>
                    <a:pt x="4108385" y="3693489"/>
                  </a:cubicBezTo>
                  <a:lnTo>
                    <a:pt x="4105113" y="3677715"/>
                  </a:lnTo>
                  <a:lnTo>
                    <a:pt x="4105113" y="4418921"/>
                  </a:lnTo>
                  <a:cubicBezTo>
                    <a:pt x="4105113" y="4466638"/>
                    <a:pt x="4065372" y="4505322"/>
                    <a:pt x="4016350" y="4505322"/>
                  </a:cubicBezTo>
                  <a:cubicBezTo>
                    <a:pt x="3967326" y="4505322"/>
                    <a:pt x="3927586" y="4466638"/>
                    <a:pt x="3927586" y="4418921"/>
                  </a:cubicBezTo>
                  <a:lnTo>
                    <a:pt x="3927586" y="4418906"/>
                  </a:lnTo>
                  <a:lnTo>
                    <a:pt x="3750075" y="4418906"/>
                  </a:lnTo>
                  <a:lnTo>
                    <a:pt x="3750075" y="3677997"/>
                  </a:lnTo>
                  <a:lnTo>
                    <a:pt x="3746861" y="3693489"/>
                  </a:lnTo>
                  <a:cubicBezTo>
                    <a:pt x="3735815" y="3718909"/>
                    <a:pt x="3709957" y="3736745"/>
                    <a:pt x="3679818" y="3736745"/>
                  </a:cubicBezTo>
                  <a:cubicBezTo>
                    <a:pt x="3639634" y="3736745"/>
                    <a:pt x="3607058" y="3705036"/>
                    <a:pt x="3607058" y="3665921"/>
                  </a:cubicBezTo>
                  <a:lnTo>
                    <a:pt x="3750075" y="3665921"/>
                  </a:lnTo>
                  <a:lnTo>
                    <a:pt x="3750075" y="3665920"/>
                  </a:lnTo>
                  <a:lnTo>
                    <a:pt x="3607058" y="3665920"/>
                  </a:lnTo>
                  <a:lnTo>
                    <a:pt x="3607058" y="3107913"/>
                  </a:lnTo>
                  <a:lnTo>
                    <a:pt x="3609262" y="3107913"/>
                  </a:lnTo>
                  <a:lnTo>
                    <a:pt x="3618494" y="3063411"/>
                  </a:lnTo>
                  <a:cubicBezTo>
                    <a:pt x="3633221" y="3029524"/>
                    <a:pt x="3661116" y="3002377"/>
                    <a:pt x="3695935" y="2988044"/>
                  </a:cubicBezTo>
                  <a:lnTo>
                    <a:pt x="3750075" y="2977407"/>
                  </a:lnTo>
                  <a:lnTo>
                    <a:pt x="3750075" y="2976945"/>
                  </a:lnTo>
                  <a:lnTo>
                    <a:pt x="3752423" y="2976945"/>
                  </a:lnTo>
                  <a:lnTo>
                    <a:pt x="3752578" y="2976914"/>
                  </a:lnTo>
                  <a:lnTo>
                    <a:pt x="3752578" y="2976945"/>
                  </a:lnTo>
                  <a:lnTo>
                    <a:pt x="3927586" y="2976945"/>
                  </a:lnTo>
                  <a:lnTo>
                    <a:pt x="3927602" y="2976945"/>
                  </a:lnTo>
                  <a:lnTo>
                    <a:pt x="4102667" y="2976945"/>
                  </a:lnTo>
                  <a:close/>
                  <a:moveTo>
                    <a:pt x="5158453" y="2976914"/>
                  </a:moveTo>
                  <a:lnTo>
                    <a:pt x="5158608" y="2976945"/>
                  </a:lnTo>
                  <a:lnTo>
                    <a:pt x="5160899" y="2976945"/>
                  </a:lnTo>
                  <a:lnTo>
                    <a:pt x="5160899" y="2977395"/>
                  </a:lnTo>
                  <a:lnTo>
                    <a:pt x="5215097" y="2988044"/>
                  </a:lnTo>
                  <a:cubicBezTo>
                    <a:pt x="5249916" y="3002377"/>
                    <a:pt x="5277811" y="3029524"/>
                    <a:pt x="5292538" y="3063411"/>
                  </a:cubicBezTo>
                  <a:lnTo>
                    <a:pt x="5301770" y="3107913"/>
                  </a:lnTo>
                  <a:lnTo>
                    <a:pt x="5303932" y="3107913"/>
                  </a:lnTo>
                  <a:lnTo>
                    <a:pt x="5303932" y="3118332"/>
                  </a:lnTo>
                  <a:lnTo>
                    <a:pt x="5303975" y="3118537"/>
                  </a:lnTo>
                  <a:lnTo>
                    <a:pt x="5303932" y="3118743"/>
                  </a:lnTo>
                  <a:lnTo>
                    <a:pt x="5303932" y="3665920"/>
                  </a:lnTo>
                  <a:lnTo>
                    <a:pt x="5160899" y="3665920"/>
                  </a:lnTo>
                  <a:lnTo>
                    <a:pt x="5160899" y="3665921"/>
                  </a:lnTo>
                  <a:lnTo>
                    <a:pt x="5303975" y="3665921"/>
                  </a:lnTo>
                  <a:cubicBezTo>
                    <a:pt x="5303975" y="3705036"/>
                    <a:pt x="5271398" y="3736745"/>
                    <a:pt x="5231214" y="3736745"/>
                  </a:cubicBezTo>
                  <a:cubicBezTo>
                    <a:pt x="5201076" y="3736745"/>
                    <a:pt x="5175217" y="3718909"/>
                    <a:pt x="5164171" y="3693489"/>
                  </a:cubicBezTo>
                  <a:lnTo>
                    <a:pt x="5160899" y="3677715"/>
                  </a:lnTo>
                  <a:lnTo>
                    <a:pt x="5160899" y="4418921"/>
                  </a:lnTo>
                  <a:cubicBezTo>
                    <a:pt x="5160899" y="4466638"/>
                    <a:pt x="5121158" y="4505322"/>
                    <a:pt x="5072136" y="4505322"/>
                  </a:cubicBezTo>
                  <a:cubicBezTo>
                    <a:pt x="5023112" y="4505322"/>
                    <a:pt x="4983372" y="4466638"/>
                    <a:pt x="4983372" y="4418921"/>
                  </a:cubicBezTo>
                  <a:lnTo>
                    <a:pt x="4983372" y="4418906"/>
                  </a:lnTo>
                  <a:lnTo>
                    <a:pt x="4805861" y="4418906"/>
                  </a:lnTo>
                  <a:lnTo>
                    <a:pt x="4805861" y="3677997"/>
                  </a:lnTo>
                  <a:lnTo>
                    <a:pt x="4802647" y="3693489"/>
                  </a:lnTo>
                  <a:cubicBezTo>
                    <a:pt x="4791601" y="3718909"/>
                    <a:pt x="4765743" y="3736745"/>
                    <a:pt x="4735604" y="3736745"/>
                  </a:cubicBezTo>
                  <a:cubicBezTo>
                    <a:pt x="4695420" y="3736745"/>
                    <a:pt x="4662844" y="3705036"/>
                    <a:pt x="4662844" y="3665921"/>
                  </a:cubicBezTo>
                  <a:lnTo>
                    <a:pt x="4805861" y="3665921"/>
                  </a:lnTo>
                  <a:lnTo>
                    <a:pt x="4805861" y="3665920"/>
                  </a:lnTo>
                  <a:lnTo>
                    <a:pt x="4662844" y="3665920"/>
                  </a:lnTo>
                  <a:lnTo>
                    <a:pt x="4662844" y="3107913"/>
                  </a:lnTo>
                  <a:lnTo>
                    <a:pt x="4665048" y="3107913"/>
                  </a:lnTo>
                  <a:lnTo>
                    <a:pt x="4674280" y="3063411"/>
                  </a:lnTo>
                  <a:cubicBezTo>
                    <a:pt x="4689007" y="3029524"/>
                    <a:pt x="4716902" y="3002377"/>
                    <a:pt x="4751721" y="2988044"/>
                  </a:cubicBezTo>
                  <a:lnTo>
                    <a:pt x="4805861" y="2977407"/>
                  </a:lnTo>
                  <a:lnTo>
                    <a:pt x="4805861" y="2976945"/>
                  </a:lnTo>
                  <a:lnTo>
                    <a:pt x="4808209" y="2976945"/>
                  </a:lnTo>
                  <a:lnTo>
                    <a:pt x="4808364" y="2976914"/>
                  </a:lnTo>
                  <a:lnTo>
                    <a:pt x="4808364" y="2976945"/>
                  </a:lnTo>
                  <a:lnTo>
                    <a:pt x="4983372" y="2976945"/>
                  </a:lnTo>
                  <a:lnTo>
                    <a:pt x="4983388" y="2976945"/>
                  </a:lnTo>
                  <a:lnTo>
                    <a:pt x="5158453" y="2976945"/>
                  </a:lnTo>
                  <a:close/>
                  <a:moveTo>
                    <a:pt x="6214239" y="2976914"/>
                  </a:moveTo>
                  <a:lnTo>
                    <a:pt x="6214394" y="2976945"/>
                  </a:lnTo>
                  <a:lnTo>
                    <a:pt x="6216685" y="2976945"/>
                  </a:lnTo>
                  <a:lnTo>
                    <a:pt x="6216685" y="2977395"/>
                  </a:lnTo>
                  <a:lnTo>
                    <a:pt x="6270883" y="2988044"/>
                  </a:lnTo>
                  <a:cubicBezTo>
                    <a:pt x="6305702" y="3002377"/>
                    <a:pt x="6333597" y="3029524"/>
                    <a:pt x="6348324" y="3063411"/>
                  </a:cubicBezTo>
                  <a:lnTo>
                    <a:pt x="6357556" y="3107913"/>
                  </a:lnTo>
                  <a:lnTo>
                    <a:pt x="6359718" y="3107913"/>
                  </a:lnTo>
                  <a:lnTo>
                    <a:pt x="6359718" y="3118332"/>
                  </a:lnTo>
                  <a:lnTo>
                    <a:pt x="6359761" y="3118537"/>
                  </a:lnTo>
                  <a:lnTo>
                    <a:pt x="6359718" y="3118743"/>
                  </a:lnTo>
                  <a:lnTo>
                    <a:pt x="6359718" y="3665920"/>
                  </a:lnTo>
                  <a:lnTo>
                    <a:pt x="6216685" y="3665920"/>
                  </a:lnTo>
                  <a:lnTo>
                    <a:pt x="6216685" y="3665921"/>
                  </a:lnTo>
                  <a:lnTo>
                    <a:pt x="6359761" y="3665921"/>
                  </a:lnTo>
                  <a:cubicBezTo>
                    <a:pt x="6359761" y="3705036"/>
                    <a:pt x="6327184" y="3736745"/>
                    <a:pt x="6287000" y="3736745"/>
                  </a:cubicBezTo>
                  <a:cubicBezTo>
                    <a:pt x="6256862" y="3736745"/>
                    <a:pt x="6231003" y="3718909"/>
                    <a:pt x="6219957" y="3693489"/>
                  </a:cubicBezTo>
                  <a:lnTo>
                    <a:pt x="6216685" y="3677715"/>
                  </a:lnTo>
                  <a:lnTo>
                    <a:pt x="6216685" y="4418921"/>
                  </a:lnTo>
                  <a:cubicBezTo>
                    <a:pt x="6216685" y="4466638"/>
                    <a:pt x="6176944" y="4505322"/>
                    <a:pt x="6127922" y="4505322"/>
                  </a:cubicBezTo>
                  <a:cubicBezTo>
                    <a:pt x="6078898" y="4505322"/>
                    <a:pt x="6039158" y="4466638"/>
                    <a:pt x="6039158" y="4418921"/>
                  </a:cubicBezTo>
                  <a:lnTo>
                    <a:pt x="6039158" y="4418906"/>
                  </a:lnTo>
                  <a:lnTo>
                    <a:pt x="5861647" y="4418906"/>
                  </a:lnTo>
                  <a:lnTo>
                    <a:pt x="5861647" y="3677997"/>
                  </a:lnTo>
                  <a:lnTo>
                    <a:pt x="5858433" y="3693489"/>
                  </a:lnTo>
                  <a:cubicBezTo>
                    <a:pt x="5847387" y="3718909"/>
                    <a:pt x="5821529" y="3736745"/>
                    <a:pt x="5791390" y="3736745"/>
                  </a:cubicBezTo>
                  <a:cubicBezTo>
                    <a:pt x="5751206" y="3736745"/>
                    <a:pt x="5718630" y="3705036"/>
                    <a:pt x="5718630" y="3665921"/>
                  </a:cubicBezTo>
                  <a:lnTo>
                    <a:pt x="5861647" y="3665921"/>
                  </a:lnTo>
                  <a:lnTo>
                    <a:pt x="5861647" y="3665920"/>
                  </a:lnTo>
                  <a:lnTo>
                    <a:pt x="5718630" y="3665920"/>
                  </a:lnTo>
                  <a:lnTo>
                    <a:pt x="5718630" y="3107913"/>
                  </a:lnTo>
                  <a:lnTo>
                    <a:pt x="5720834" y="3107913"/>
                  </a:lnTo>
                  <a:lnTo>
                    <a:pt x="5730066" y="3063411"/>
                  </a:lnTo>
                  <a:cubicBezTo>
                    <a:pt x="5744793" y="3029524"/>
                    <a:pt x="5772688" y="3002377"/>
                    <a:pt x="5807507" y="2988044"/>
                  </a:cubicBezTo>
                  <a:lnTo>
                    <a:pt x="5861647" y="2977407"/>
                  </a:lnTo>
                  <a:lnTo>
                    <a:pt x="5861647" y="2976945"/>
                  </a:lnTo>
                  <a:lnTo>
                    <a:pt x="5863995" y="2976945"/>
                  </a:lnTo>
                  <a:lnTo>
                    <a:pt x="5864150" y="2976914"/>
                  </a:lnTo>
                  <a:lnTo>
                    <a:pt x="5864150" y="2976945"/>
                  </a:lnTo>
                  <a:lnTo>
                    <a:pt x="6039158" y="2976945"/>
                  </a:lnTo>
                  <a:lnTo>
                    <a:pt x="6039174" y="2976945"/>
                  </a:lnTo>
                  <a:lnTo>
                    <a:pt x="6214239" y="2976945"/>
                  </a:lnTo>
                  <a:close/>
                  <a:moveTo>
                    <a:pt x="7270023" y="2976914"/>
                  </a:moveTo>
                  <a:lnTo>
                    <a:pt x="7270179" y="2976945"/>
                  </a:lnTo>
                  <a:lnTo>
                    <a:pt x="7272471" y="2976945"/>
                  </a:lnTo>
                  <a:lnTo>
                    <a:pt x="7272471" y="2977395"/>
                  </a:lnTo>
                  <a:lnTo>
                    <a:pt x="7326669" y="2988044"/>
                  </a:lnTo>
                  <a:cubicBezTo>
                    <a:pt x="7361488" y="3002377"/>
                    <a:pt x="7389382" y="3029524"/>
                    <a:pt x="7404110" y="3063411"/>
                  </a:cubicBezTo>
                  <a:lnTo>
                    <a:pt x="7413341" y="3107913"/>
                  </a:lnTo>
                  <a:lnTo>
                    <a:pt x="7415503" y="3107913"/>
                  </a:lnTo>
                  <a:lnTo>
                    <a:pt x="7415503" y="3118332"/>
                  </a:lnTo>
                  <a:lnTo>
                    <a:pt x="7415545" y="3118537"/>
                  </a:lnTo>
                  <a:lnTo>
                    <a:pt x="7415503" y="3118743"/>
                  </a:lnTo>
                  <a:lnTo>
                    <a:pt x="7415503" y="3665920"/>
                  </a:lnTo>
                  <a:lnTo>
                    <a:pt x="7272471" y="3665920"/>
                  </a:lnTo>
                  <a:lnTo>
                    <a:pt x="7272471" y="3665921"/>
                  </a:lnTo>
                  <a:lnTo>
                    <a:pt x="7415545" y="3665921"/>
                  </a:lnTo>
                  <a:cubicBezTo>
                    <a:pt x="7415545" y="3705036"/>
                    <a:pt x="7382970" y="3736745"/>
                    <a:pt x="7342786" y="3736745"/>
                  </a:cubicBezTo>
                  <a:cubicBezTo>
                    <a:pt x="7312648" y="3736745"/>
                    <a:pt x="7286789" y="3718909"/>
                    <a:pt x="7275743" y="3693489"/>
                  </a:cubicBezTo>
                  <a:lnTo>
                    <a:pt x="7272471" y="3677715"/>
                  </a:lnTo>
                  <a:lnTo>
                    <a:pt x="7272471" y="4418921"/>
                  </a:lnTo>
                  <a:cubicBezTo>
                    <a:pt x="7272471" y="4466638"/>
                    <a:pt x="7232728" y="4505322"/>
                    <a:pt x="7183707" y="4505322"/>
                  </a:cubicBezTo>
                  <a:cubicBezTo>
                    <a:pt x="7134684" y="4505322"/>
                    <a:pt x="7094944" y="4466638"/>
                    <a:pt x="7094944" y="4418921"/>
                  </a:cubicBezTo>
                  <a:lnTo>
                    <a:pt x="7094944" y="4418906"/>
                  </a:lnTo>
                  <a:lnTo>
                    <a:pt x="6917432" y="4418906"/>
                  </a:lnTo>
                  <a:lnTo>
                    <a:pt x="6917432" y="3677997"/>
                  </a:lnTo>
                  <a:lnTo>
                    <a:pt x="6914219" y="3693489"/>
                  </a:lnTo>
                  <a:cubicBezTo>
                    <a:pt x="6903173" y="3718909"/>
                    <a:pt x="6877315" y="3736745"/>
                    <a:pt x="6847176" y="3736745"/>
                  </a:cubicBezTo>
                  <a:cubicBezTo>
                    <a:pt x="6806992" y="3736745"/>
                    <a:pt x="6774415" y="3705036"/>
                    <a:pt x="6774415" y="3665921"/>
                  </a:cubicBezTo>
                  <a:lnTo>
                    <a:pt x="6917432" y="3665921"/>
                  </a:lnTo>
                  <a:lnTo>
                    <a:pt x="6917432" y="3665920"/>
                  </a:lnTo>
                  <a:lnTo>
                    <a:pt x="6774415" y="3665920"/>
                  </a:lnTo>
                  <a:lnTo>
                    <a:pt x="6774415" y="3107913"/>
                  </a:lnTo>
                  <a:lnTo>
                    <a:pt x="6776619" y="3107913"/>
                  </a:lnTo>
                  <a:lnTo>
                    <a:pt x="6785852" y="3063411"/>
                  </a:lnTo>
                  <a:cubicBezTo>
                    <a:pt x="6800579" y="3029524"/>
                    <a:pt x="6828474" y="3002377"/>
                    <a:pt x="6863293" y="2988044"/>
                  </a:cubicBezTo>
                  <a:lnTo>
                    <a:pt x="6917432" y="2977407"/>
                  </a:lnTo>
                  <a:lnTo>
                    <a:pt x="6917432" y="2976945"/>
                  </a:lnTo>
                  <a:lnTo>
                    <a:pt x="6919781" y="2976945"/>
                  </a:lnTo>
                  <a:lnTo>
                    <a:pt x="6919936" y="2976914"/>
                  </a:lnTo>
                  <a:lnTo>
                    <a:pt x="6919936" y="2976945"/>
                  </a:lnTo>
                  <a:lnTo>
                    <a:pt x="7094944" y="2976945"/>
                  </a:lnTo>
                  <a:lnTo>
                    <a:pt x="7094959" y="2976945"/>
                  </a:lnTo>
                  <a:lnTo>
                    <a:pt x="7270023" y="2976945"/>
                  </a:lnTo>
                  <a:close/>
                  <a:moveTo>
                    <a:pt x="8325811" y="2976914"/>
                  </a:moveTo>
                  <a:lnTo>
                    <a:pt x="8325965" y="2976945"/>
                  </a:lnTo>
                  <a:lnTo>
                    <a:pt x="8328256" y="2976945"/>
                  </a:lnTo>
                  <a:lnTo>
                    <a:pt x="8328256" y="2977395"/>
                  </a:lnTo>
                  <a:lnTo>
                    <a:pt x="8382455" y="2988044"/>
                  </a:lnTo>
                  <a:cubicBezTo>
                    <a:pt x="8417274" y="3002377"/>
                    <a:pt x="8445169" y="3029524"/>
                    <a:pt x="8459896" y="3063411"/>
                  </a:cubicBezTo>
                  <a:lnTo>
                    <a:pt x="8469127" y="3107913"/>
                  </a:lnTo>
                  <a:lnTo>
                    <a:pt x="8471289" y="3107913"/>
                  </a:lnTo>
                  <a:lnTo>
                    <a:pt x="8471289" y="3118332"/>
                  </a:lnTo>
                  <a:lnTo>
                    <a:pt x="8471332" y="3118537"/>
                  </a:lnTo>
                  <a:lnTo>
                    <a:pt x="8471289" y="3118743"/>
                  </a:lnTo>
                  <a:lnTo>
                    <a:pt x="8471289" y="3665920"/>
                  </a:lnTo>
                  <a:lnTo>
                    <a:pt x="8328256" y="3665920"/>
                  </a:lnTo>
                  <a:lnTo>
                    <a:pt x="8328256" y="3665921"/>
                  </a:lnTo>
                  <a:lnTo>
                    <a:pt x="8471332" y="3665921"/>
                  </a:lnTo>
                  <a:cubicBezTo>
                    <a:pt x="8471332" y="3705036"/>
                    <a:pt x="8438755" y="3736745"/>
                    <a:pt x="8398572" y="3736745"/>
                  </a:cubicBezTo>
                  <a:cubicBezTo>
                    <a:pt x="8368433" y="3736745"/>
                    <a:pt x="8342575" y="3718909"/>
                    <a:pt x="8331529" y="3693489"/>
                  </a:cubicBezTo>
                  <a:lnTo>
                    <a:pt x="8328256" y="3677715"/>
                  </a:lnTo>
                  <a:lnTo>
                    <a:pt x="8328256" y="4418921"/>
                  </a:lnTo>
                  <a:cubicBezTo>
                    <a:pt x="8328256" y="4466638"/>
                    <a:pt x="8288515" y="4505322"/>
                    <a:pt x="8239494" y="4505322"/>
                  </a:cubicBezTo>
                  <a:cubicBezTo>
                    <a:pt x="8190470" y="4505322"/>
                    <a:pt x="8150730" y="4466638"/>
                    <a:pt x="8150730" y="4418921"/>
                  </a:cubicBezTo>
                  <a:lnTo>
                    <a:pt x="8150730" y="4418906"/>
                  </a:lnTo>
                  <a:lnTo>
                    <a:pt x="7973217" y="4418906"/>
                  </a:lnTo>
                  <a:lnTo>
                    <a:pt x="7973217" y="3677997"/>
                  </a:lnTo>
                  <a:lnTo>
                    <a:pt x="7970005" y="3693489"/>
                  </a:lnTo>
                  <a:cubicBezTo>
                    <a:pt x="7958958" y="3718909"/>
                    <a:pt x="7933100" y="3736745"/>
                    <a:pt x="7902962" y="3736745"/>
                  </a:cubicBezTo>
                  <a:cubicBezTo>
                    <a:pt x="7862778" y="3736745"/>
                    <a:pt x="7830201" y="3705036"/>
                    <a:pt x="7830201" y="3665921"/>
                  </a:cubicBezTo>
                  <a:lnTo>
                    <a:pt x="7973217" y="3665921"/>
                  </a:lnTo>
                  <a:lnTo>
                    <a:pt x="7973217" y="3665920"/>
                  </a:lnTo>
                  <a:lnTo>
                    <a:pt x="7830201" y="3665920"/>
                  </a:lnTo>
                  <a:lnTo>
                    <a:pt x="7830201" y="3107913"/>
                  </a:lnTo>
                  <a:lnTo>
                    <a:pt x="7832405" y="3107913"/>
                  </a:lnTo>
                  <a:lnTo>
                    <a:pt x="7841638" y="3063411"/>
                  </a:lnTo>
                  <a:cubicBezTo>
                    <a:pt x="7856365" y="3029524"/>
                    <a:pt x="7884260" y="3002377"/>
                    <a:pt x="7919079" y="2988044"/>
                  </a:cubicBezTo>
                  <a:lnTo>
                    <a:pt x="7973217" y="2977407"/>
                  </a:lnTo>
                  <a:lnTo>
                    <a:pt x="7973217" y="2976945"/>
                  </a:lnTo>
                  <a:lnTo>
                    <a:pt x="7975567" y="2976945"/>
                  </a:lnTo>
                  <a:lnTo>
                    <a:pt x="7975722" y="2976914"/>
                  </a:lnTo>
                  <a:lnTo>
                    <a:pt x="7975722" y="2976945"/>
                  </a:lnTo>
                  <a:lnTo>
                    <a:pt x="8150730" y="2976945"/>
                  </a:lnTo>
                  <a:lnTo>
                    <a:pt x="8150745" y="2976945"/>
                  </a:lnTo>
                  <a:lnTo>
                    <a:pt x="8325811" y="2976945"/>
                  </a:lnTo>
                  <a:close/>
                  <a:moveTo>
                    <a:pt x="9381596" y="2976914"/>
                  </a:moveTo>
                  <a:lnTo>
                    <a:pt x="9381751" y="2976945"/>
                  </a:lnTo>
                  <a:lnTo>
                    <a:pt x="9384043" y="2976945"/>
                  </a:lnTo>
                  <a:lnTo>
                    <a:pt x="9384043" y="2977395"/>
                  </a:lnTo>
                  <a:lnTo>
                    <a:pt x="9438241" y="2988044"/>
                  </a:lnTo>
                  <a:cubicBezTo>
                    <a:pt x="9473060" y="3002377"/>
                    <a:pt x="9500955" y="3029524"/>
                    <a:pt x="9515681" y="3063411"/>
                  </a:cubicBezTo>
                  <a:lnTo>
                    <a:pt x="9524913" y="3107913"/>
                  </a:lnTo>
                  <a:lnTo>
                    <a:pt x="9527074" y="3107913"/>
                  </a:lnTo>
                  <a:lnTo>
                    <a:pt x="9527074" y="3118332"/>
                  </a:lnTo>
                  <a:lnTo>
                    <a:pt x="9527118" y="3118537"/>
                  </a:lnTo>
                  <a:lnTo>
                    <a:pt x="9527074" y="3118743"/>
                  </a:lnTo>
                  <a:lnTo>
                    <a:pt x="9527074" y="3665920"/>
                  </a:lnTo>
                  <a:lnTo>
                    <a:pt x="9384043" y="3665920"/>
                  </a:lnTo>
                  <a:lnTo>
                    <a:pt x="9384043" y="3665921"/>
                  </a:lnTo>
                  <a:lnTo>
                    <a:pt x="9527118" y="3665921"/>
                  </a:lnTo>
                  <a:cubicBezTo>
                    <a:pt x="9527118" y="3705036"/>
                    <a:pt x="9494541" y="3736745"/>
                    <a:pt x="9454357" y="3736745"/>
                  </a:cubicBezTo>
                  <a:cubicBezTo>
                    <a:pt x="9424219" y="3736745"/>
                    <a:pt x="9398360" y="3718909"/>
                    <a:pt x="9387315" y="3693489"/>
                  </a:cubicBezTo>
                  <a:lnTo>
                    <a:pt x="9384043" y="3677715"/>
                  </a:lnTo>
                  <a:lnTo>
                    <a:pt x="9384043" y="4418921"/>
                  </a:lnTo>
                  <a:cubicBezTo>
                    <a:pt x="9384043" y="4466638"/>
                    <a:pt x="9344301" y="4505322"/>
                    <a:pt x="9295279" y="4505322"/>
                  </a:cubicBezTo>
                  <a:cubicBezTo>
                    <a:pt x="9246256" y="4505322"/>
                    <a:pt x="9206514" y="4466638"/>
                    <a:pt x="9206514" y="4418921"/>
                  </a:cubicBezTo>
                  <a:lnTo>
                    <a:pt x="9206514" y="4418906"/>
                  </a:lnTo>
                  <a:lnTo>
                    <a:pt x="9029003" y="4418906"/>
                  </a:lnTo>
                  <a:lnTo>
                    <a:pt x="9029003" y="3677997"/>
                  </a:lnTo>
                  <a:lnTo>
                    <a:pt x="9025791" y="3693489"/>
                  </a:lnTo>
                  <a:cubicBezTo>
                    <a:pt x="9014745" y="3718909"/>
                    <a:pt x="8988887" y="3736745"/>
                    <a:pt x="8958747" y="3736745"/>
                  </a:cubicBezTo>
                  <a:cubicBezTo>
                    <a:pt x="8918563" y="3736745"/>
                    <a:pt x="8885987" y="3705036"/>
                    <a:pt x="8885987" y="3665921"/>
                  </a:cubicBezTo>
                  <a:lnTo>
                    <a:pt x="9029003" y="3665921"/>
                  </a:lnTo>
                  <a:lnTo>
                    <a:pt x="9029003" y="3665920"/>
                  </a:lnTo>
                  <a:lnTo>
                    <a:pt x="8885987" y="3665920"/>
                  </a:lnTo>
                  <a:lnTo>
                    <a:pt x="8885987" y="3107913"/>
                  </a:lnTo>
                  <a:lnTo>
                    <a:pt x="8888191" y="3107913"/>
                  </a:lnTo>
                  <a:lnTo>
                    <a:pt x="8897423" y="3063411"/>
                  </a:lnTo>
                  <a:cubicBezTo>
                    <a:pt x="8912151" y="3029524"/>
                    <a:pt x="8940045" y="3002377"/>
                    <a:pt x="8974865" y="2988044"/>
                  </a:cubicBezTo>
                  <a:lnTo>
                    <a:pt x="9029003" y="2977407"/>
                  </a:lnTo>
                  <a:lnTo>
                    <a:pt x="9029003" y="2976945"/>
                  </a:lnTo>
                  <a:lnTo>
                    <a:pt x="9031353" y="2976945"/>
                  </a:lnTo>
                  <a:lnTo>
                    <a:pt x="9031508" y="2976914"/>
                  </a:lnTo>
                  <a:lnTo>
                    <a:pt x="9031508" y="2976945"/>
                  </a:lnTo>
                  <a:lnTo>
                    <a:pt x="9206514" y="2976945"/>
                  </a:lnTo>
                  <a:lnTo>
                    <a:pt x="9206531" y="2976945"/>
                  </a:lnTo>
                  <a:lnTo>
                    <a:pt x="9381596" y="2976945"/>
                  </a:lnTo>
                  <a:close/>
                  <a:moveTo>
                    <a:pt x="10437381" y="2976914"/>
                  </a:moveTo>
                  <a:lnTo>
                    <a:pt x="10437537" y="2976945"/>
                  </a:lnTo>
                  <a:lnTo>
                    <a:pt x="10439829" y="2976945"/>
                  </a:lnTo>
                  <a:lnTo>
                    <a:pt x="10439829" y="2977395"/>
                  </a:lnTo>
                  <a:lnTo>
                    <a:pt x="10494027" y="2988044"/>
                  </a:lnTo>
                  <a:cubicBezTo>
                    <a:pt x="10528845" y="3002377"/>
                    <a:pt x="10556739" y="3029524"/>
                    <a:pt x="10571468" y="3063411"/>
                  </a:cubicBezTo>
                  <a:lnTo>
                    <a:pt x="10580700" y="3107913"/>
                  </a:lnTo>
                  <a:lnTo>
                    <a:pt x="10582860" y="3107913"/>
                  </a:lnTo>
                  <a:lnTo>
                    <a:pt x="10582860" y="3118332"/>
                  </a:lnTo>
                  <a:lnTo>
                    <a:pt x="10582903" y="3118537"/>
                  </a:lnTo>
                  <a:lnTo>
                    <a:pt x="10582860" y="3118743"/>
                  </a:lnTo>
                  <a:lnTo>
                    <a:pt x="10582860" y="3665920"/>
                  </a:lnTo>
                  <a:lnTo>
                    <a:pt x="10439829" y="3665920"/>
                  </a:lnTo>
                  <a:lnTo>
                    <a:pt x="10439829" y="3665921"/>
                  </a:lnTo>
                  <a:lnTo>
                    <a:pt x="10582903" y="3665921"/>
                  </a:lnTo>
                  <a:cubicBezTo>
                    <a:pt x="10582903" y="3705036"/>
                    <a:pt x="10550328" y="3736745"/>
                    <a:pt x="10510143" y="3736745"/>
                  </a:cubicBezTo>
                  <a:cubicBezTo>
                    <a:pt x="10480006" y="3736745"/>
                    <a:pt x="10454146" y="3718909"/>
                    <a:pt x="10443101" y="3693489"/>
                  </a:cubicBezTo>
                  <a:lnTo>
                    <a:pt x="10439829" y="3677715"/>
                  </a:lnTo>
                  <a:lnTo>
                    <a:pt x="10439829" y="4418921"/>
                  </a:lnTo>
                  <a:cubicBezTo>
                    <a:pt x="10439829" y="4466638"/>
                    <a:pt x="10400088" y="4505322"/>
                    <a:pt x="10351064" y="4505322"/>
                  </a:cubicBezTo>
                  <a:cubicBezTo>
                    <a:pt x="10302041" y="4505322"/>
                    <a:pt x="10262301" y="4466638"/>
                    <a:pt x="10262301" y="4418921"/>
                  </a:cubicBezTo>
                  <a:lnTo>
                    <a:pt x="10262301" y="4418906"/>
                  </a:lnTo>
                  <a:lnTo>
                    <a:pt x="10084790" y="4418906"/>
                  </a:lnTo>
                  <a:lnTo>
                    <a:pt x="10084790" y="3677997"/>
                  </a:lnTo>
                  <a:lnTo>
                    <a:pt x="10081577" y="3693489"/>
                  </a:lnTo>
                  <a:cubicBezTo>
                    <a:pt x="10070530" y="3718909"/>
                    <a:pt x="10044672" y="3736745"/>
                    <a:pt x="10014533" y="3736745"/>
                  </a:cubicBezTo>
                  <a:cubicBezTo>
                    <a:pt x="9974349" y="3736745"/>
                    <a:pt x="9941773" y="3705036"/>
                    <a:pt x="9941773" y="3665921"/>
                  </a:cubicBezTo>
                  <a:lnTo>
                    <a:pt x="10084790" y="3665921"/>
                  </a:lnTo>
                  <a:lnTo>
                    <a:pt x="10084790" y="3665920"/>
                  </a:lnTo>
                  <a:lnTo>
                    <a:pt x="9941773" y="3665920"/>
                  </a:lnTo>
                  <a:lnTo>
                    <a:pt x="9941773" y="3107913"/>
                  </a:lnTo>
                  <a:lnTo>
                    <a:pt x="9943978" y="3107913"/>
                  </a:lnTo>
                  <a:lnTo>
                    <a:pt x="9953210" y="3063411"/>
                  </a:lnTo>
                  <a:cubicBezTo>
                    <a:pt x="9967937" y="3029524"/>
                    <a:pt x="9995831" y="3002377"/>
                    <a:pt x="10030651" y="2988044"/>
                  </a:cubicBezTo>
                  <a:lnTo>
                    <a:pt x="10084790" y="2977407"/>
                  </a:lnTo>
                  <a:lnTo>
                    <a:pt x="10084790" y="2976945"/>
                  </a:lnTo>
                  <a:lnTo>
                    <a:pt x="10087139" y="2976945"/>
                  </a:lnTo>
                  <a:lnTo>
                    <a:pt x="10087294" y="2976914"/>
                  </a:lnTo>
                  <a:lnTo>
                    <a:pt x="10087294" y="2976945"/>
                  </a:lnTo>
                  <a:lnTo>
                    <a:pt x="10262301" y="2976945"/>
                  </a:lnTo>
                  <a:lnTo>
                    <a:pt x="10262316" y="2976945"/>
                  </a:lnTo>
                  <a:lnTo>
                    <a:pt x="10437381" y="2976945"/>
                  </a:lnTo>
                  <a:close/>
                  <a:moveTo>
                    <a:pt x="760243" y="2634046"/>
                  </a:moveTo>
                  <a:cubicBezTo>
                    <a:pt x="842660" y="2634046"/>
                    <a:pt x="909472" y="2699079"/>
                    <a:pt x="909472" y="2779302"/>
                  </a:cubicBezTo>
                  <a:cubicBezTo>
                    <a:pt x="909472" y="2859525"/>
                    <a:pt x="842660" y="2924558"/>
                    <a:pt x="760243" y="2924558"/>
                  </a:cubicBezTo>
                  <a:cubicBezTo>
                    <a:pt x="677825" y="2924558"/>
                    <a:pt x="611013" y="2859525"/>
                    <a:pt x="611013" y="2779302"/>
                  </a:cubicBezTo>
                  <a:cubicBezTo>
                    <a:pt x="611013" y="2699079"/>
                    <a:pt x="677825" y="2634046"/>
                    <a:pt x="760243" y="2634046"/>
                  </a:cubicBezTo>
                  <a:close/>
                  <a:moveTo>
                    <a:pt x="1816030" y="2634046"/>
                  </a:moveTo>
                  <a:cubicBezTo>
                    <a:pt x="1898447" y="2634046"/>
                    <a:pt x="1965259" y="2699079"/>
                    <a:pt x="1965259" y="2779302"/>
                  </a:cubicBezTo>
                  <a:cubicBezTo>
                    <a:pt x="1965259" y="2859525"/>
                    <a:pt x="1898447" y="2924558"/>
                    <a:pt x="1816030" y="2924558"/>
                  </a:cubicBezTo>
                  <a:cubicBezTo>
                    <a:pt x="1733612" y="2924558"/>
                    <a:pt x="1666800" y="2859525"/>
                    <a:pt x="1666800" y="2779302"/>
                  </a:cubicBezTo>
                  <a:cubicBezTo>
                    <a:pt x="1666800" y="2699079"/>
                    <a:pt x="1733612" y="2634046"/>
                    <a:pt x="1816030" y="2634046"/>
                  </a:cubicBezTo>
                  <a:close/>
                  <a:moveTo>
                    <a:pt x="2871816" y="2634046"/>
                  </a:moveTo>
                  <a:cubicBezTo>
                    <a:pt x="2954233" y="2634046"/>
                    <a:pt x="3021045" y="2699079"/>
                    <a:pt x="3021045" y="2779302"/>
                  </a:cubicBezTo>
                  <a:cubicBezTo>
                    <a:pt x="3021045" y="2859525"/>
                    <a:pt x="2954233" y="2924558"/>
                    <a:pt x="2871816" y="2924558"/>
                  </a:cubicBezTo>
                  <a:cubicBezTo>
                    <a:pt x="2789398" y="2924558"/>
                    <a:pt x="2722586" y="2859525"/>
                    <a:pt x="2722586" y="2779302"/>
                  </a:cubicBezTo>
                  <a:cubicBezTo>
                    <a:pt x="2722586" y="2699079"/>
                    <a:pt x="2789398" y="2634046"/>
                    <a:pt x="2871816" y="2634046"/>
                  </a:cubicBezTo>
                  <a:close/>
                  <a:moveTo>
                    <a:pt x="3927602" y="2634046"/>
                  </a:moveTo>
                  <a:cubicBezTo>
                    <a:pt x="4010019" y="2634046"/>
                    <a:pt x="4076831" y="2699079"/>
                    <a:pt x="4076831" y="2779302"/>
                  </a:cubicBezTo>
                  <a:cubicBezTo>
                    <a:pt x="4076831" y="2859525"/>
                    <a:pt x="4010019" y="2924558"/>
                    <a:pt x="3927602" y="2924558"/>
                  </a:cubicBezTo>
                  <a:cubicBezTo>
                    <a:pt x="3845184" y="2924558"/>
                    <a:pt x="3778372" y="2859525"/>
                    <a:pt x="3778372" y="2779302"/>
                  </a:cubicBezTo>
                  <a:cubicBezTo>
                    <a:pt x="3778372" y="2699079"/>
                    <a:pt x="3845184" y="2634046"/>
                    <a:pt x="3927602" y="2634046"/>
                  </a:cubicBezTo>
                  <a:close/>
                  <a:moveTo>
                    <a:pt x="4983388" y="2634046"/>
                  </a:moveTo>
                  <a:cubicBezTo>
                    <a:pt x="5065805" y="2634046"/>
                    <a:pt x="5132617" y="2699079"/>
                    <a:pt x="5132617" y="2779302"/>
                  </a:cubicBezTo>
                  <a:cubicBezTo>
                    <a:pt x="5132617" y="2859525"/>
                    <a:pt x="5065805" y="2924558"/>
                    <a:pt x="4983388" y="2924558"/>
                  </a:cubicBezTo>
                  <a:cubicBezTo>
                    <a:pt x="4900970" y="2924558"/>
                    <a:pt x="4834158" y="2859525"/>
                    <a:pt x="4834158" y="2779302"/>
                  </a:cubicBezTo>
                  <a:cubicBezTo>
                    <a:pt x="4834158" y="2699079"/>
                    <a:pt x="4900970" y="2634046"/>
                    <a:pt x="4983388" y="2634046"/>
                  </a:cubicBezTo>
                  <a:close/>
                  <a:moveTo>
                    <a:pt x="6039174" y="2634046"/>
                  </a:moveTo>
                  <a:cubicBezTo>
                    <a:pt x="6121591" y="2634046"/>
                    <a:pt x="6188403" y="2699079"/>
                    <a:pt x="6188403" y="2779302"/>
                  </a:cubicBezTo>
                  <a:cubicBezTo>
                    <a:pt x="6188403" y="2859525"/>
                    <a:pt x="6121591" y="2924558"/>
                    <a:pt x="6039174" y="2924558"/>
                  </a:cubicBezTo>
                  <a:cubicBezTo>
                    <a:pt x="5956756" y="2924558"/>
                    <a:pt x="5889944" y="2859525"/>
                    <a:pt x="5889944" y="2779302"/>
                  </a:cubicBezTo>
                  <a:cubicBezTo>
                    <a:pt x="5889944" y="2699079"/>
                    <a:pt x="5956756" y="2634046"/>
                    <a:pt x="6039174" y="2634046"/>
                  </a:cubicBezTo>
                  <a:close/>
                  <a:moveTo>
                    <a:pt x="7094959" y="2634046"/>
                  </a:moveTo>
                  <a:cubicBezTo>
                    <a:pt x="7177377" y="2634046"/>
                    <a:pt x="7244188" y="2699079"/>
                    <a:pt x="7244188" y="2779302"/>
                  </a:cubicBezTo>
                  <a:cubicBezTo>
                    <a:pt x="7244188" y="2859525"/>
                    <a:pt x="7177377" y="2924558"/>
                    <a:pt x="7094959" y="2924558"/>
                  </a:cubicBezTo>
                  <a:cubicBezTo>
                    <a:pt x="7012541" y="2924558"/>
                    <a:pt x="6945730" y="2859525"/>
                    <a:pt x="6945730" y="2779302"/>
                  </a:cubicBezTo>
                  <a:cubicBezTo>
                    <a:pt x="6945730" y="2699079"/>
                    <a:pt x="7012541" y="2634046"/>
                    <a:pt x="7094959" y="2634046"/>
                  </a:cubicBezTo>
                  <a:close/>
                  <a:moveTo>
                    <a:pt x="8150745" y="2634046"/>
                  </a:moveTo>
                  <a:cubicBezTo>
                    <a:pt x="8233163" y="2634046"/>
                    <a:pt x="8299975" y="2699079"/>
                    <a:pt x="8299975" y="2779302"/>
                  </a:cubicBezTo>
                  <a:cubicBezTo>
                    <a:pt x="8299975" y="2859525"/>
                    <a:pt x="8233163" y="2924558"/>
                    <a:pt x="8150745" y="2924558"/>
                  </a:cubicBezTo>
                  <a:cubicBezTo>
                    <a:pt x="8068327" y="2924558"/>
                    <a:pt x="8001516" y="2859525"/>
                    <a:pt x="8001516" y="2779302"/>
                  </a:cubicBezTo>
                  <a:cubicBezTo>
                    <a:pt x="8001516" y="2699079"/>
                    <a:pt x="8068327" y="2634046"/>
                    <a:pt x="8150745" y="2634046"/>
                  </a:cubicBezTo>
                  <a:close/>
                  <a:moveTo>
                    <a:pt x="9206531" y="2634046"/>
                  </a:moveTo>
                  <a:cubicBezTo>
                    <a:pt x="9288949" y="2634046"/>
                    <a:pt x="9355759" y="2699079"/>
                    <a:pt x="9355759" y="2779302"/>
                  </a:cubicBezTo>
                  <a:cubicBezTo>
                    <a:pt x="9355759" y="2859525"/>
                    <a:pt x="9288949" y="2924558"/>
                    <a:pt x="9206531" y="2924558"/>
                  </a:cubicBezTo>
                  <a:cubicBezTo>
                    <a:pt x="9124113" y="2924558"/>
                    <a:pt x="9057301" y="2859525"/>
                    <a:pt x="9057301" y="2779302"/>
                  </a:cubicBezTo>
                  <a:cubicBezTo>
                    <a:pt x="9057301" y="2699079"/>
                    <a:pt x="9124113" y="2634046"/>
                    <a:pt x="9206531" y="2634046"/>
                  </a:cubicBezTo>
                  <a:close/>
                  <a:moveTo>
                    <a:pt x="10262316" y="2634046"/>
                  </a:moveTo>
                  <a:cubicBezTo>
                    <a:pt x="10344735" y="2634046"/>
                    <a:pt x="10411547" y="2699079"/>
                    <a:pt x="10411547" y="2779302"/>
                  </a:cubicBezTo>
                  <a:cubicBezTo>
                    <a:pt x="10411547" y="2859525"/>
                    <a:pt x="10344735" y="2924558"/>
                    <a:pt x="10262316" y="2924558"/>
                  </a:cubicBezTo>
                  <a:cubicBezTo>
                    <a:pt x="10179900" y="2924558"/>
                    <a:pt x="10113087" y="2859525"/>
                    <a:pt x="10113087" y="2779302"/>
                  </a:cubicBezTo>
                  <a:cubicBezTo>
                    <a:pt x="10113087" y="2699079"/>
                    <a:pt x="10179900" y="2634046"/>
                    <a:pt x="10262316" y="2634046"/>
                  </a:cubicBezTo>
                  <a:close/>
                  <a:moveTo>
                    <a:pt x="760227" y="2177329"/>
                  </a:moveTo>
                  <a:cubicBezTo>
                    <a:pt x="760227" y="2225038"/>
                    <a:pt x="720494" y="2263714"/>
                    <a:pt x="671479" y="2263714"/>
                  </a:cubicBezTo>
                  <a:cubicBezTo>
                    <a:pt x="622465" y="2263714"/>
                    <a:pt x="582731" y="2225038"/>
                    <a:pt x="582731" y="2177329"/>
                  </a:cubicBezTo>
                  <a:close/>
                  <a:moveTo>
                    <a:pt x="1816015" y="2177329"/>
                  </a:moveTo>
                  <a:cubicBezTo>
                    <a:pt x="1816015" y="2225038"/>
                    <a:pt x="1776281" y="2263714"/>
                    <a:pt x="1727266" y="2263714"/>
                  </a:cubicBezTo>
                  <a:cubicBezTo>
                    <a:pt x="1678252" y="2263714"/>
                    <a:pt x="1638518" y="2225038"/>
                    <a:pt x="1638518" y="2177329"/>
                  </a:cubicBezTo>
                  <a:close/>
                  <a:moveTo>
                    <a:pt x="2871800" y="2177329"/>
                  </a:moveTo>
                  <a:cubicBezTo>
                    <a:pt x="2871800" y="2225038"/>
                    <a:pt x="2832066" y="2263714"/>
                    <a:pt x="2783052" y="2263714"/>
                  </a:cubicBezTo>
                  <a:cubicBezTo>
                    <a:pt x="2734038" y="2263714"/>
                    <a:pt x="2694304" y="2225038"/>
                    <a:pt x="2694304" y="2177329"/>
                  </a:cubicBezTo>
                  <a:close/>
                  <a:moveTo>
                    <a:pt x="3927586" y="2177329"/>
                  </a:moveTo>
                  <a:cubicBezTo>
                    <a:pt x="3927586" y="2225038"/>
                    <a:pt x="3887852" y="2263714"/>
                    <a:pt x="3838838" y="2263714"/>
                  </a:cubicBezTo>
                  <a:cubicBezTo>
                    <a:pt x="3789824" y="2263714"/>
                    <a:pt x="3750090" y="2225038"/>
                    <a:pt x="3750090" y="2177329"/>
                  </a:cubicBezTo>
                  <a:close/>
                  <a:moveTo>
                    <a:pt x="4983372" y="2177329"/>
                  </a:moveTo>
                  <a:cubicBezTo>
                    <a:pt x="4983372" y="2225038"/>
                    <a:pt x="4943638" y="2263714"/>
                    <a:pt x="4894624" y="2263714"/>
                  </a:cubicBezTo>
                  <a:cubicBezTo>
                    <a:pt x="4845610" y="2263714"/>
                    <a:pt x="4805876" y="2225038"/>
                    <a:pt x="4805876" y="2177329"/>
                  </a:cubicBezTo>
                  <a:close/>
                  <a:moveTo>
                    <a:pt x="6039158" y="2177329"/>
                  </a:moveTo>
                  <a:cubicBezTo>
                    <a:pt x="6039158" y="2225038"/>
                    <a:pt x="5999424" y="2263714"/>
                    <a:pt x="5950410" y="2263714"/>
                  </a:cubicBezTo>
                  <a:cubicBezTo>
                    <a:pt x="5901396" y="2263714"/>
                    <a:pt x="5861662" y="2225038"/>
                    <a:pt x="5861662" y="2177329"/>
                  </a:cubicBezTo>
                  <a:close/>
                  <a:moveTo>
                    <a:pt x="7094944" y="2177329"/>
                  </a:moveTo>
                  <a:cubicBezTo>
                    <a:pt x="7094944" y="2225038"/>
                    <a:pt x="7055210" y="2263714"/>
                    <a:pt x="7006196" y="2263714"/>
                  </a:cubicBezTo>
                  <a:cubicBezTo>
                    <a:pt x="6957182" y="2263714"/>
                    <a:pt x="6917448" y="2225038"/>
                    <a:pt x="6917448" y="2177329"/>
                  </a:cubicBezTo>
                  <a:close/>
                  <a:moveTo>
                    <a:pt x="8150730" y="2177329"/>
                  </a:moveTo>
                  <a:cubicBezTo>
                    <a:pt x="8150730" y="2225038"/>
                    <a:pt x="8110996" y="2263714"/>
                    <a:pt x="8061982" y="2263714"/>
                  </a:cubicBezTo>
                  <a:cubicBezTo>
                    <a:pt x="8012968" y="2263714"/>
                    <a:pt x="7973234" y="2225038"/>
                    <a:pt x="7973234" y="2177329"/>
                  </a:cubicBezTo>
                  <a:close/>
                  <a:moveTo>
                    <a:pt x="9206515" y="2177329"/>
                  </a:moveTo>
                  <a:cubicBezTo>
                    <a:pt x="9206515" y="2225038"/>
                    <a:pt x="9166782" y="2263714"/>
                    <a:pt x="9117768" y="2263714"/>
                  </a:cubicBezTo>
                  <a:cubicBezTo>
                    <a:pt x="9068753" y="2263714"/>
                    <a:pt x="9029020" y="2225038"/>
                    <a:pt x="9029020" y="2177329"/>
                  </a:cubicBezTo>
                  <a:close/>
                  <a:moveTo>
                    <a:pt x="10262302" y="2177329"/>
                  </a:moveTo>
                  <a:cubicBezTo>
                    <a:pt x="10262302" y="2225038"/>
                    <a:pt x="10222568" y="2263714"/>
                    <a:pt x="10173554" y="2263714"/>
                  </a:cubicBezTo>
                  <a:cubicBezTo>
                    <a:pt x="10124540" y="2263714"/>
                    <a:pt x="10084805" y="2225038"/>
                    <a:pt x="10084805" y="2177329"/>
                  </a:cubicBezTo>
                  <a:close/>
                  <a:moveTo>
                    <a:pt x="935308" y="735307"/>
                  </a:moveTo>
                  <a:lnTo>
                    <a:pt x="935463" y="735338"/>
                  </a:lnTo>
                  <a:lnTo>
                    <a:pt x="937754" y="735338"/>
                  </a:lnTo>
                  <a:lnTo>
                    <a:pt x="937754" y="735788"/>
                  </a:lnTo>
                  <a:lnTo>
                    <a:pt x="991953" y="746437"/>
                  </a:lnTo>
                  <a:cubicBezTo>
                    <a:pt x="1026772" y="760770"/>
                    <a:pt x="1054666" y="787917"/>
                    <a:pt x="1069393" y="821804"/>
                  </a:cubicBezTo>
                  <a:lnTo>
                    <a:pt x="1078625" y="866306"/>
                  </a:lnTo>
                  <a:lnTo>
                    <a:pt x="1080787" y="866306"/>
                  </a:lnTo>
                  <a:lnTo>
                    <a:pt x="1080787" y="876725"/>
                  </a:lnTo>
                  <a:lnTo>
                    <a:pt x="1080830" y="876930"/>
                  </a:lnTo>
                  <a:lnTo>
                    <a:pt x="1080787" y="877136"/>
                  </a:lnTo>
                  <a:lnTo>
                    <a:pt x="1080787" y="1424313"/>
                  </a:lnTo>
                  <a:lnTo>
                    <a:pt x="937754" y="1424313"/>
                  </a:lnTo>
                  <a:lnTo>
                    <a:pt x="937754" y="1424314"/>
                  </a:lnTo>
                  <a:lnTo>
                    <a:pt x="1080830" y="1424314"/>
                  </a:lnTo>
                  <a:cubicBezTo>
                    <a:pt x="1080830" y="1463429"/>
                    <a:pt x="1048254" y="1495138"/>
                    <a:pt x="1008070" y="1495138"/>
                  </a:cubicBezTo>
                  <a:cubicBezTo>
                    <a:pt x="977931" y="1495138"/>
                    <a:pt x="952073" y="1477302"/>
                    <a:pt x="941027" y="1451882"/>
                  </a:cubicBezTo>
                  <a:lnTo>
                    <a:pt x="937754" y="1436108"/>
                  </a:lnTo>
                  <a:lnTo>
                    <a:pt x="937754" y="2177314"/>
                  </a:lnTo>
                  <a:cubicBezTo>
                    <a:pt x="937754" y="2225031"/>
                    <a:pt x="898013" y="2263714"/>
                    <a:pt x="848991" y="2263714"/>
                  </a:cubicBezTo>
                  <a:cubicBezTo>
                    <a:pt x="799968" y="2263714"/>
                    <a:pt x="760227" y="2225031"/>
                    <a:pt x="760227" y="2177314"/>
                  </a:cubicBezTo>
                  <a:lnTo>
                    <a:pt x="760227" y="2177299"/>
                  </a:lnTo>
                  <a:lnTo>
                    <a:pt x="582716" y="2177299"/>
                  </a:lnTo>
                  <a:lnTo>
                    <a:pt x="582716" y="1436390"/>
                  </a:lnTo>
                  <a:lnTo>
                    <a:pt x="579502" y="1451882"/>
                  </a:lnTo>
                  <a:cubicBezTo>
                    <a:pt x="568456" y="1477302"/>
                    <a:pt x="542598" y="1495138"/>
                    <a:pt x="512459" y="1495138"/>
                  </a:cubicBezTo>
                  <a:cubicBezTo>
                    <a:pt x="472275" y="1495138"/>
                    <a:pt x="439699" y="1463429"/>
                    <a:pt x="439699" y="1424314"/>
                  </a:cubicBezTo>
                  <a:lnTo>
                    <a:pt x="582716" y="1424314"/>
                  </a:lnTo>
                  <a:lnTo>
                    <a:pt x="582716" y="1424313"/>
                  </a:lnTo>
                  <a:lnTo>
                    <a:pt x="439699" y="1424313"/>
                  </a:lnTo>
                  <a:lnTo>
                    <a:pt x="439699" y="866306"/>
                  </a:lnTo>
                  <a:lnTo>
                    <a:pt x="441904" y="866306"/>
                  </a:lnTo>
                  <a:lnTo>
                    <a:pt x="451136" y="821804"/>
                  </a:lnTo>
                  <a:cubicBezTo>
                    <a:pt x="465863" y="787917"/>
                    <a:pt x="493757" y="760770"/>
                    <a:pt x="528576" y="746437"/>
                  </a:cubicBezTo>
                  <a:lnTo>
                    <a:pt x="582716" y="735800"/>
                  </a:lnTo>
                  <a:lnTo>
                    <a:pt x="582716" y="735338"/>
                  </a:lnTo>
                  <a:lnTo>
                    <a:pt x="585065" y="735338"/>
                  </a:lnTo>
                  <a:lnTo>
                    <a:pt x="585220" y="735307"/>
                  </a:lnTo>
                  <a:lnTo>
                    <a:pt x="585220" y="735338"/>
                  </a:lnTo>
                  <a:lnTo>
                    <a:pt x="760227" y="735338"/>
                  </a:lnTo>
                  <a:lnTo>
                    <a:pt x="760243" y="735338"/>
                  </a:lnTo>
                  <a:lnTo>
                    <a:pt x="935308" y="735338"/>
                  </a:lnTo>
                  <a:close/>
                  <a:moveTo>
                    <a:pt x="1991095" y="735307"/>
                  </a:moveTo>
                  <a:lnTo>
                    <a:pt x="1991250" y="735338"/>
                  </a:lnTo>
                  <a:lnTo>
                    <a:pt x="1993541" y="735338"/>
                  </a:lnTo>
                  <a:lnTo>
                    <a:pt x="1993541" y="735788"/>
                  </a:lnTo>
                  <a:lnTo>
                    <a:pt x="2047739" y="746437"/>
                  </a:lnTo>
                  <a:cubicBezTo>
                    <a:pt x="2082559" y="760770"/>
                    <a:pt x="2110453" y="787917"/>
                    <a:pt x="2125181" y="821804"/>
                  </a:cubicBezTo>
                  <a:lnTo>
                    <a:pt x="2134412" y="866306"/>
                  </a:lnTo>
                  <a:lnTo>
                    <a:pt x="2136574" y="866306"/>
                  </a:lnTo>
                  <a:lnTo>
                    <a:pt x="2136574" y="876725"/>
                  </a:lnTo>
                  <a:lnTo>
                    <a:pt x="2136617" y="876930"/>
                  </a:lnTo>
                  <a:lnTo>
                    <a:pt x="2136574" y="877136"/>
                  </a:lnTo>
                  <a:lnTo>
                    <a:pt x="2136574" y="1424313"/>
                  </a:lnTo>
                  <a:lnTo>
                    <a:pt x="1993541" y="1424313"/>
                  </a:lnTo>
                  <a:lnTo>
                    <a:pt x="1993541" y="1424314"/>
                  </a:lnTo>
                  <a:lnTo>
                    <a:pt x="2136617" y="1424314"/>
                  </a:lnTo>
                  <a:cubicBezTo>
                    <a:pt x="2136617" y="1463429"/>
                    <a:pt x="2104041" y="1495138"/>
                    <a:pt x="2063857" y="1495138"/>
                  </a:cubicBezTo>
                  <a:cubicBezTo>
                    <a:pt x="2033718" y="1495138"/>
                    <a:pt x="2007860" y="1477302"/>
                    <a:pt x="1996814" y="1451882"/>
                  </a:cubicBezTo>
                  <a:lnTo>
                    <a:pt x="1993541" y="1436108"/>
                  </a:lnTo>
                  <a:lnTo>
                    <a:pt x="1993541" y="2177314"/>
                  </a:lnTo>
                  <a:cubicBezTo>
                    <a:pt x="1993541" y="2225031"/>
                    <a:pt x="1953800" y="2263714"/>
                    <a:pt x="1904778" y="2263714"/>
                  </a:cubicBezTo>
                  <a:cubicBezTo>
                    <a:pt x="1855755" y="2263714"/>
                    <a:pt x="1816015" y="2225031"/>
                    <a:pt x="1816015" y="2177314"/>
                  </a:cubicBezTo>
                  <a:lnTo>
                    <a:pt x="1816015" y="2177299"/>
                  </a:lnTo>
                  <a:lnTo>
                    <a:pt x="1638503" y="2177299"/>
                  </a:lnTo>
                  <a:lnTo>
                    <a:pt x="1638503" y="1436390"/>
                  </a:lnTo>
                  <a:lnTo>
                    <a:pt x="1635289" y="1451882"/>
                  </a:lnTo>
                  <a:cubicBezTo>
                    <a:pt x="1624243" y="1477302"/>
                    <a:pt x="1598385" y="1495138"/>
                    <a:pt x="1568246" y="1495138"/>
                  </a:cubicBezTo>
                  <a:cubicBezTo>
                    <a:pt x="1528062" y="1495138"/>
                    <a:pt x="1495486" y="1463429"/>
                    <a:pt x="1495486" y="1424314"/>
                  </a:cubicBezTo>
                  <a:lnTo>
                    <a:pt x="1638503" y="1424314"/>
                  </a:lnTo>
                  <a:lnTo>
                    <a:pt x="1638503" y="1424313"/>
                  </a:lnTo>
                  <a:lnTo>
                    <a:pt x="1495486" y="1424313"/>
                  </a:lnTo>
                  <a:lnTo>
                    <a:pt x="1495486" y="866306"/>
                  </a:lnTo>
                  <a:lnTo>
                    <a:pt x="1497691" y="866306"/>
                  </a:lnTo>
                  <a:lnTo>
                    <a:pt x="1506923" y="821804"/>
                  </a:lnTo>
                  <a:cubicBezTo>
                    <a:pt x="1521650" y="787917"/>
                    <a:pt x="1549544" y="760770"/>
                    <a:pt x="1584363" y="746437"/>
                  </a:cubicBezTo>
                  <a:lnTo>
                    <a:pt x="1638503" y="735800"/>
                  </a:lnTo>
                  <a:lnTo>
                    <a:pt x="1638503" y="735338"/>
                  </a:lnTo>
                  <a:lnTo>
                    <a:pt x="1640852" y="735338"/>
                  </a:lnTo>
                  <a:lnTo>
                    <a:pt x="1641007" y="735307"/>
                  </a:lnTo>
                  <a:lnTo>
                    <a:pt x="1641007" y="735338"/>
                  </a:lnTo>
                  <a:lnTo>
                    <a:pt x="1816015" y="735338"/>
                  </a:lnTo>
                  <a:lnTo>
                    <a:pt x="1816030" y="735338"/>
                  </a:lnTo>
                  <a:lnTo>
                    <a:pt x="1991095" y="735338"/>
                  </a:lnTo>
                  <a:close/>
                  <a:moveTo>
                    <a:pt x="3046881" y="735307"/>
                  </a:moveTo>
                  <a:lnTo>
                    <a:pt x="3047036" y="735338"/>
                  </a:lnTo>
                  <a:lnTo>
                    <a:pt x="3049327" y="735338"/>
                  </a:lnTo>
                  <a:lnTo>
                    <a:pt x="3049327" y="735788"/>
                  </a:lnTo>
                  <a:lnTo>
                    <a:pt x="3103525" y="746437"/>
                  </a:lnTo>
                  <a:cubicBezTo>
                    <a:pt x="3138344" y="760770"/>
                    <a:pt x="3166239" y="787917"/>
                    <a:pt x="3180966" y="821804"/>
                  </a:cubicBezTo>
                  <a:lnTo>
                    <a:pt x="3190198" y="866306"/>
                  </a:lnTo>
                  <a:lnTo>
                    <a:pt x="3192360" y="866306"/>
                  </a:lnTo>
                  <a:lnTo>
                    <a:pt x="3192360" y="876725"/>
                  </a:lnTo>
                  <a:lnTo>
                    <a:pt x="3192403" y="876930"/>
                  </a:lnTo>
                  <a:lnTo>
                    <a:pt x="3192360" y="877136"/>
                  </a:lnTo>
                  <a:lnTo>
                    <a:pt x="3192360" y="1424313"/>
                  </a:lnTo>
                  <a:lnTo>
                    <a:pt x="3049327" y="1424313"/>
                  </a:lnTo>
                  <a:lnTo>
                    <a:pt x="3049327" y="1424314"/>
                  </a:lnTo>
                  <a:lnTo>
                    <a:pt x="3192403" y="1424314"/>
                  </a:lnTo>
                  <a:cubicBezTo>
                    <a:pt x="3192403" y="1463429"/>
                    <a:pt x="3159826" y="1495138"/>
                    <a:pt x="3119642" y="1495138"/>
                  </a:cubicBezTo>
                  <a:cubicBezTo>
                    <a:pt x="3089504" y="1495138"/>
                    <a:pt x="3063645" y="1477302"/>
                    <a:pt x="3052599" y="1451882"/>
                  </a:cubicBezTo>
                  <a:lnTo>
                    <a:pt x="3049327" y="1436108"/>
                  </a:lnTo>
                  <a:lnTo>
                    <a:pt x="3049327" y="2177314"/>
                  </a:lnTo>
                  <a:cubicBezTo>
                    <a:pt x="3049327" y="2225031"/>
                    <a:pt x="3009586" y="2263714"/>
                    <a:pt x="2960564" y="2263714"/>
                  </a:cubicBezTo>
                  <a:cubicBezTo>
                    <a:pt x="2911540" y="2263714"/>
                    <a:pt x="2871800" y="2225031"/>
                    <a:pt x="2871800" y="2177314"/>
                  </a:cubicBezTo>
                  <a:lnTo>
                    <a:pt x="2871800" y="2177299"/>
                  </a:lnTo>
                  <a:lnTo>
                    <a:pt x="2694289" y="2177299"/>
                  </a:lnTo>
                  <a:lnTo>
                    <a:pt x="2694289" y="1436390"/>
                  </a:lnTo>
                  <a:lnTo>
                    <a:pt x="2691075" y="1451882"/>
                  </a:lnTo>
                  <a:cubicBezTo>
                    <a:pt x="2680029" y="1477302"/>
                    <a:pt x="2654171" y="1495138"/>
                    <a:pt x="2624032" y="1495138"/>
                  </a:cubicBezTo>
                  <a:cubicBezTo>
                    <a:pt x="2583848" y="1495138"/>
                    <a:pt x="2551272" y="1463429"/>
                    <a:pt x="2551272" y="1424314"/>
                  </a:cubicBezTo>
                  <a:lnTo>
                    <a:pt x="2694289" y="1424314"/>
                  </a:lnTo>
                  <a:lnTo>
                    <a:pt x="2694289" y="1424313"/>
                  </a:lnTo>
                  <a:lnTo>
                    <a:pt x="2551272" y="1424313"/>
                  </a:lnTo>
                  <a:lnTo>
                    <a:pt x="2551272" y="866306"/>
                  </a:lnTo>
                  <a:lnTo>
                    <a:pt x="2553477" y="866306"/>
                  </a:lnTo>
                  <a:lnTo>
                    <a:pt x="2562709" y="821804"/>
                  </a:lnTo>
                  <a:cubicBezTo>
                    <a:pt x="2577436" y="787917"/>
                    <a:pt x="2605330" y="760770"/>
                    <a:pt x="2640149" y="746437"/>
                  </a:cubicBezTo>
                  <a:lnTo>
                    <a:pt x="2694289" y="735800"/>
                  </a:lnTo>
                  <a:lnTo>
                    <a:pt x="2694289" y="735338"/>
                  </a:lnTo>
                  <a:lnTo>
                    <a:pt x="2696638" y="735338"/>
                  </a:lnTo>
                  <a:lnTo>
                    <a:pt x="2696793" y="735307"/>
                  </a:lnTo>
                  <a:lnTo>
                    <a:pt x="2696793" y="735338"/>
                  </a:lnTo>
                  <a:lnTo>
                    <a:pt x="2871800" y="735338"/>
                  </a:lnTo>
                  <a:lnTo>
                    <a:pt x="2871816" y="735338"/>
                  </a:lnTo>
                  <a:lnTo>
                    <a:pt x="3046881" y="735338"/>
                  </a:lnTo>
                  <a:close/>
                  <a:moveTo>
                    <a:pt x="4102667" y="735307"/>
                  </a:moveTo>
                  <a:lnTo>
                    <a:pt x="4102822" y="735338"/>
                  </a:lnTo>
                  <a:lnTo>
                    <a:pt x="4105113" y="735338"/>
                  </a:lnTo>
                  <a:lnTo>
                    <a:pt x="4105113" y="735788"/>
                  </a:lnTo>
                  <a:lnTo>
                    <a:pt x="4159311" y="746437"/>
                  </a:lnTo>
                  <a:cubicBezTo>
                    <a:pt x="4194130" y="760770"/>
                    <a:pt x="4222025" y="787917"/>
                    <a:pt x="4236752" y="821804"/>
                  </a:cubicBezTo>
                  <a:lnTo>
                    <a:pt x="4245984" y="866306"/>
                  </a:lnTo>
                  <a:lnTo>
                    <a:pt x="4248146" y="866306"/>
                  </a:lnTo>
                  <a:lnTo>
                    <a:pt x="4248146" y="876725"/>
                  </a:lnTo>
                  <a:lnTo>
                    <a:pt x="4248189" y="876930"/>
                  </a:lnTo>
                  <a:lnTo>
                    <a:pt x="4248146" y="877136"/>
                  </a:lnTo>
                  <a:lnTo>
                    <a:pt x="4248146" y="1424313"/>
                  </a:lnTo>
                  <a:lnTo>
                    <a:pt x="4105113" y="1424313"/>
                  </a:lnTo>
                  <a:lnTo>
                    <a:pt x="4105113" y="1424314"/>
                  </a:lnTo>
                  <a:lnTo>
                    <a:pt x="4248189" y="1424314"/>
                  </a:lnTo>
                  <a:cubicBezTo>
                    <a:pt x="4248189" y="1463429"/>
                    <a:pt x="4215612" y="1495138"/>
                    <a:pt x="4175428" y="1495138"/>
                  </a:cubicBezTo>
                  <a:cubicBezTo>
                    <a:pt x="4145290" y="1495138"/>
                    <a:pt x="4119431" y="1477302"/>
                    <a:pt x="4108385" y="1451882"/>
                  </a:cubicBezTo>
                  <a:lnTo>
                    <a:pt x="4105113" y="1436108"/>
                  </a:lnTo>
                  <a:lnTo>
                    <a:pt x="4105113" y="2177314"/>
                  </a:lnTo>
                  <a:cubicBezTo>
                    <a:pt x="4105113" y="2225031"/>
                    <a:pt x="4065372" y="2263714"/>
                    <a:pt x="4016350" y="2263714"/>
                  </a:cubicBezTo>
                  <a:cubicBezTo>
                    <a:pt x="3967326" y="2263714"/>
                    <a:pt x="3927586" y="2225031"/>
                    <a:pt x="3927586" y="2177314"/>
                  </a:cubicBezTo>
                  <a:lnTo>
                    <a:pt x="3927586" y="2177299"/>
                  </a:lnTo>
                  <a:lnTo>
                    <a:pt x="3750075" y="2177299"/>
                  </a:lnTo>
                  <a:lnTo>
                    <a:pt x="3750075" y="1436390"/>
                  </a:lnTo>
                  <a:lnTo>
                    <a:pt x="3746861" y="1451882"/>
                  </a:lnTo>
                  <a:cubicBezTo>
                    <a:pt x="3735815" y="1477302"/>
                    <a:pt x="3709957" y="1495138"/>
                    <a:pt x="3679818" y="1495138"/>
                  </a:cubicBezTo>
                  <a:cubicBezTo>
                    <a:pt x="3639634" y="1495138"/>
                    <a:pt x="3607058" y="1463429"/>
                    <a:pt x="3607058" y="1424314"/>
                  </a:cubicBezTo>
                  <a:lnTo>
                    <a:pt x="3750075" y="1424314"/>
                  </a:lnTo>
                  <a:lnTo>
                    <a:pt x="3750075" y="1424313"/>
                  </a:lnTo>
                  <a:lnTo>
                    <a:pt x="3607058" y="1424313"/>
                  </a:lnTo>
                  <a:lnTo>
                    <a:pt x="3607058" y="866306"/>
                  </a:lnTo>
                  <a:lnTo>
                    <a:pt x="3609262" y="866306"/>
                  </a:lnTo>
                  <a:lnTo>
                    <a:pt x="3618494" y="821804"/>
                  </a:lnTo>
                  <a:cubicBezTo>
                    <a:pt x="3633221" y="787917"/>
                    <a:pt x="3661116" y="760770"/>
                    <a:pt x="3695935" y="746437"/>
                  </a:cubicBezTo>
                  <a:lnTo>
                    <a:pt x="3750075" y="735800"/>
                  </a:lnTo>
                  <a:lnTo>
                    <a:pt x="3750075" y="735338"/>
                  </a:lnTo>
                  <a:lnTo>
                    <a:pt x="3752423" y="735338"/>
                  </a:lnTo>
                  <a:lnTo>
                    <a:pt x="3752578" y="735307"/>
                  </a:lnTo>
                  <a:lnTo>
                    <a:pt x="3752578" y="735338"/>
                  </a:lnTo>
                  <a:lnTo>
                    <a:pt x="3927586" y="735338"/>
                  </a:lnTo>
                  <a:lnTo>
                    <a:pt x="3927602" y="735338"/>
                  </a:lnTo>
                  <a:lnTo>
                    <a:pt x="4102667" y="735338"/>
                  </a:lnTo>
                  <a:close/>
                  <a:moveTo>
                    <a:pt x="5158453" y="735307"/>
                  </a:moveTo>
                  <a:lnTo>
                    <a:pt x="5158608" y="735338"/>
                  </a:lnTo>
                  <a:lnTo>
                    <a:pt x="5160899" y="735338"/>
                  </a:lnTo>
                  <a:lnTo>
                    <a:pt x="5160899" y="735788"/>
                  </a:lnTo>
                  <a:lnTo>
                    <a:pt x="5215097" y="746437"/>
                  </a:lnTo>
                  <a:cubicBezTo>
                    <a:pt x="5249916" y="760770"/>
                    <a:pt x="5277811" y="787917"/>
                    <a:pt x="5292538" y="821804"/>
                  </a:cubicBezTo>
                  <a:lnTo>
                    <a:pt x="5301770" y="866306"/>
                  </a:lnTo>
                  <a:lnTo>
                    <a:pt x="5303932" y="866306"/>
                  </a:lnTo>
                  <a:lnTo>
                    <a:pt x="5303932" y="876725"/>
                  </a:lnTo>
                  <a:lnTo>
                    <a:pt x="5303975" y="876930"/>
                  </a:lnTo>
                  <a:lnTo>
                    <a:pt x="5303932" y="877136"/>
                  </a:lnTo>
                  <a:lnTo>
                    <a:pt x="5303932" y="1424313"/>
                  </a:lnTo>
                  <a:lnTo>
                    <a:pt x="5160899" y="1424313"/>
                  </a:lnTo>
                  <a:lnTo>
                    <a:pt x="5160899" y="1424314"/>
                  </a:lnTo>
                  <a:lnTo>
                    <a:pt x="5303975" y="1424314"/>
                  </a:lnTo>
                  <a:cubicBezTo>
                    <a:pt x="5303975" y="1463429"/>
                    <a:pt x="5271398" y="1495138"/>
                    <a:pt x="5231214" y="1495138"/>
                  </a:cubicBezTo>
                  <a:cubicBezTo>
                    <a:pt x="5201076" y="1495138"/>
                    <a:pt x="5175217" y="1477302"/>
                    <a:pt x="5164171" y="1451882"/>
                  </a:cubicBezTo>
                  <a:lnTo>
                    <a:pt x="5160899" y="1436108"/>
                  </a:lnTo>
                  <a:lnTo>
                    <a:pt x="5160899" y="2177314"/>
                  </a:lnTo>
                  <a:cubicBezTo>
                    <a:pt x="5160899" y="2225031"/>
                    <a:pt x="5121158" y="2263714"/>
                    <a:pt x="5072136" y="2263714"/>
                  </a:cubicBezTo>
                  <a:cubicBezTo>
                    <a:pt x="5023112" y="2263714"/>
                    <a:pt x="4983372" y="2225031"/>
                    <a:pt x="4983372" y="2177314"/>
                  </a:cubicBezTo>
                  <a:lnTo>
                    <a:pt x="4983372" y="2177299"/>
                  </a:lnTo>
                  <a:lnTo>
                    <a:pt x="4805861" y="2177299"/>
                  </a:lnTo>
                  <a:lnTo>
                    <a:pt x="4805861" y="1436390"/>
                  </a:lnTo>
                  <a:lnTo>
                    <a:pt x="4802647" y="1451882"/>
                  </a:lnTo>
                  <a:cubicBezTo>
                    <a:pt x="4791601" y="1477302"/>
                    <a:pt x="4765743" y="1495138"/>
                    <a:pt x="4735604" y="1495138"/>
                  </a:cubicBezTo>
                  <a:cubicBezTo>
                    <a:pt x="4695420" y="1495138"/>
                    <a:pt x="4662844" y="1463429"/>
                    <a:pt x="4662844" y="1424314"/>
                  </a:cubicBezTo>
                  <a:lnTo>
                    <a:pt x="4805861" y="1424314"/>
                  </a:lnTo>
                  <a:lnTo>
                    <a:pt x="4805861" y="1424313"/>
                  </a:lnTo>
                  <a:lnTo>
                    <a:pt x="4662844" y="1424313"/>
                  </a:lnTo>
                  <a:lnTo>
                    <a:pt x="4662844" y="866306"/>
                  </a:lnTo>
                  <a:lnTo>
                    <a:pt x="4665048" y="866306"/>
                  </a:lnTo>
                  <a:lnTo>
                    <a:pt x="4674280" y="821804"/>
                  </a:lnTo>
                  <a:cubicBezTo>
                    <a:pt x="4689007" y="787917"/>
                    <a:pt x="4716902" y="760770"/>
                    <a:pt x="4751721" y="746437"/>
                  </a:cubicBezTo>
                  <a:lnTo>
                    <a:pt x="4805861" y="735800"/>
                  </a:lnTo>
                  <a:lnTo>
                    <a:pt x="4805861" y="735338"/>
                  </a:lnTo>
                  <a:lnTo>
                    <a:pt x="4808209" y="735338"/>
                  </a:lnTo>
                  <a:lnTo>
                    <a:pt x="4808364" y="735307"/>
                  </a:lnTo>
                  <a:lnTo>
                    <a:pt x="4808364" y="735338"/>
                  </a:lnTo>
                  <a:lnTo>
                    <a:pt x="4983372" y="735338"/>
                  </a:lnTo>
                  <a:lnTo>
                    <a:pt x="4983388" y="735338"/>
                  </a:lnTo>
                  <a:lnTo>
                    <a:pt x="5158453" y="735338"/>
                  </a:lnTo>
                  <a:close/>
                  <a:moveTo>
                    <a:pt x="6214239" y="735307"/>
                  </a:moveTo>
                  <a:lnTo>
                    <a:pt x="6214394" y="735338"/>
                  </a:lnTo>
                  <a:lnTo>
                    <a:pt x="6216685" y="735338"/>
                  </a:lnTo>
                  <a:lnTo>
                    <a:pt x="6216685" y="735788"/>
                  </a:lnTo>
                  <a:lnTo>
                    <a:pt x="6270883" y="746437"/>
                  </a:lnTo>
                  <a:cubicBezTo>
                    <a:pt x="6305702" y="760770"/>
                    <a:pt x="6333597" y="787917"/>
                    <a:pt x="6348324" y="821804"/>
                  </a:cubicBezTo>
                  <a:lnTo>
                    <a:pt x="6357556" y="866306"/>
                  </a:lnTo>
                  <a:lnTo>
                    <a:pt x="6359718" y="866306"/>
                  </a:lnTo>
                  <a:lnTo>
                    <a:pt x="6359718" y="876725"/>
                  </a:lnTo>
                  <a:lnTo>
                    <a:pt x="6359761" y="876930"/>
                  </a:lnTo>
                  <a:lnTo>
                    <a:pt x="6359718" y="877136"/>
                  </a:lnTo>
                  <a:lnTo>
                    <a:pt x="6359718" y="1424313"/>
                  </a:lnTo>
                  <a:lnTo>
                    <a:pt x="6216685" y="1424313"/>
                  </a:lnTo>
                  <a:lnTo>
                    <a:pt x="6216685" y="1424314"/>
                  </a:lnTo>
                  <a:lnTo>
                    <a:pt x="6359761" y="1424314"/>
                  </a:lnTo>
                  <a:cubicBezTo>
                    <a:pt x="6359761" y="1463429"/>
                    <a:pt x="6327184" y="1495138"/>
                    <a:pt x="6287000" y="1495138"/>
                  </a:cubicBezTo>
                  <a:cubicBezTo>
                    <a:pt x="6256862" y="1495138"/>
                    <a:pt x="6231003" y="1477302"/>
                    <a:pt x="6219957" y="1451882"/>
                  </a:cubicBezTo>
                  <a:lnTo>
                    <a:pt x="6216685" y="1436108"/>
                  </a:lnTo>
                  <a:lnTo>
                    <a:pt x="6216685" y="2177314"/>
                  </a:lnTo>
                  <a:cubicBezTo>
                    <a:pt x="6216685" y="2225031"/>
                    <a:pt x="6176944" y="2263714"/>
                    <a:pt x="6127922" y="2263714"/>
                  </a:cubicBezTo>
                  <a:cubicBezTo>
                    <a:pt x="6078898" y="2263714"/>
                    <a:pt x="6039158" y="2225031"/>
                    <a:pt x="6039158" y="2177314"/>
                  </a:cubicBezTo>
                  <a:lnTo>
                    <a:pt x="6039158" y="2177299"/>
                  </a:lnTo>
                  <a:lnTo>
                    <a:pt x="5861647" y="2177299"/>
                  </a:lnTo>
                  <a:lnTo>
                    <a:pt x="5861647" y="1436390"/>
                  </a:lnTo>
                  <a:lnTo>
                    <a:pt x="5858433" y="1451882"/>
                  </a:lnTo>
                  <a:cubicBezTo>
                    <a:pt x="5847387" y="1477302"/>
                    <a:pt x="5821529" y="1495138"/>
                    <a:pt x="5791390" y="1495138"/>
                  </a:cubicBezTo>
                  <a:cubicBezTo>
                    <a:pt x="5751206" y="1495138"/>
                    <a:pt x="5718630" y="1463429"/>
                    <a:pt x="5718630" y="1424314"/>
                  </a:cubicBezTo>
                  <a:lnTo>
                    <a:pt x="5861647" y="1424314"/>
                  </a:lnTo>
                  <a:lnTo>
                    <a:pt x="5861647" y="1424313"/>
                  </a:lnTo>
                  <a:lnTo>
                    <a:pt x="5718630" y="1424313"/>
                  </a:lnTo>
                  <a:lnTo>
                    <a:pt x="5718630" y="866306"/>
                  </a:lnTo>
                  <a:lnTo>
                    <a:pt x="5720834" y="866306"/>
                  </a:lnTo>
                  <a:lnTo>
                    <a:pt x="5730066" y="821804"/>
                  </a:lnTo>
                  <a:cubicBezTo>
                    <a:pt x="5744793" y="787917"/>
                    <a:pt x="5772688" y="760770"/>
                    <a:pt x="5807507" y="746437"/>
                  </a:cubicBezTo>
                  <a:lnTo>
                    <a:pt x="5861647" y="735800"/>
                  </a:lnTo>
                  <a:lnTo>
                    <a:pt x="5861647" y="735338"/>
                  </a:lnTo>
                  <a:lnTo>
                    <a:pt x="5863995" y="735338"/>
                  </a:lnTo>
                  <a:lnTo>
                    <a:pt x="5864150" y="735307"/>
                  </a:lnTo>
                  <a:lnTo>
                    <a:pt x="5864150" y="735338"/>
                  </a:lnTo>
                  <a:lnTo>
                    <a:pt x="6039158" y="735338"/>
                  </a:lnTo>
                  <a:lnTo>
                    <a:pt x="6039174" y="735338"/>
                  </a:lnTo>
                  <a:lnTo>
                    <a:pt x="6214239" y="735338"/>
                  </a:lnTo>
                  <a:close/>
                  <a:moveTo>
                    <a:pt x="7270024" y="735307"/>
                  </a:moveTo>
                  <a:lnTo>
                    <a:pt x="7270180" y="735338"/>
                  </a:lnTo>
                  <a:lnTo>
                    <a:pt x="7272471" y="735338"/>
                  </a:lnTo>
                  <a:lnTo>
                    <a:pt x="7272471" y="735788"/>
                  </a:lnTo>
                  <a:lnTo>
                    <a:pt x="7326669" y="746437"/>
                  </a:lnTo>
                  <a:cubicBezTo>
                    <a:pt x="7361488" y="760770"/>
                    <a:pt x="7389383" y="787917"/>
                    <a:pt x="7404110" y="821804"/>
                  </a:cubicBezTo>
                  <a:lnTo>
                    <a:pt x="7413342" y="866306"/>
                  </a:lnTo>
                  <a:lnTo>
                    <a:pt x="7415504" y="866306"/>
                  </a:lnTo>
                  <a:lnTo>
                    <a:pt x="7415504" y="876725"/>
                  </a:lnTo>
                  <a:lnTo>
                    <a:pt x="7415546" y="876930"/>
                  </a:lnTo>
                  <a:lnTo>
                    <a:pt x="7415504" y="877136"/>
                  </a:lnTo>
                  <a:lnTo>
                    <a:pt x="7415504" y="1424313"/>
                  </a:lnTo>
                  <a:lnTo>
                    <a:pt x="7272471" y="1424313"/>
                  </a:lnTo>
                  <a:lnTo>
                    <a:pt x="7272471" y="1424314"/>
                  </a:lnTo>
                  <a:lnTo>
                    <a:pt x="7415546" y="1424314"/>
                  </a:lnTo>
                  <a:cubicBezTo>
                    <a:pt x="7415546" y="1463429"/>
                    <a:pt x="7382970" y="1495138"/>
                    <a:pt x="7342786" y="1495138"/>
                  </a:cubicBezTo>
                  <a:cubicBezTo>
                    <a:pt x="7312648" y="1495138"/>
                    <a:pt x="7286789" y="1477302"/>
                    <a:pt x="7275743" y="1451882"/>
                  </a:cubicBezTo>
                  <a:lnTo>
                    <a:pt x="7272471" y="1436108"/>
                  </a:lnTo>
                  <a:lnTo>
                    <a:pt x="7272471" y="2177314"/>
                  </a:lnTo>
                  <a:cubicBezTo>
                    <a:pt x="7272471" y="2225031"/>
                    <a:pt x="7232729" y="2263714"/>
                    <a:pt x="7183707" y="2263714"/>
                  </a:cubicBezTo>
                  <a:cubicBezTo>
                    <a:pt x="7134684" y="2263714"/>
                    <a:pt x="7094944" y="2225031"/>
                    <a:pt x="7094944" y="2177314"/>
                  </a:cubicBezTo>
                  <a:lnTo>
                    <a:pt x="7094944" y="2177299"/>
                  </a:lnTo>
                  <a:lnTo>
                    <a:pt x="6917432" y="2177299"/>
                  </a:lnTo>
                  <a:lnTo>
                    <a:pt x="6917432" y="1436390"/>
                  </a:lnTo>
                  <a:lnTo>
                    <a:pt x="6914219" y="1451882"/>
                  </a:lnTo>
                  <a:cubicBezTo>
                    <a:pt x="6903173" y="1477302"/>
                    <a:pt x="6877315" y="1495138"/>
                    <a:pt x="6847176" y="1495138"/>
                  </a:cubicBezTo>
                  <a:cubicBezTo>
                    <a:pt x="6806992" y="1495138"/>
                    <a:pt x="6774416" y="1463429"/>
                    <a:pt x="6774416" y="1424314"/>
                  </a:cubicBezTo>
                  <a:lnTo>
                    <a:pt x="6917432" y="1424314"/>
                  </a:lnTo>
                  <a:lnTo>
                    <a:pt x="6917432" y="1424313"/>
                  </a:lnTo>
                  <a:lnTo>
                    <a:pt x="6774416" y="1424313"/>
                  </a:lnTo>
                  <a:lnTo>
                    <a:pt x="6774416" y="866306"/>
                  </a:lnTo>
                  <a:lnTo>
                    <a:pt x="6776620" y="866306"/>
                  </a:lnTo>
                  <a:lnTo>
                    <a:pt x="6785852" y="821804"/>
                  </a:lnTo>
                  <a:cubicBezTo>
                    <a:pt x="6800579" y="787917"/>
                    <a:pt x="6828474" y="760770"/>
                    <a:pt x="6863293" y="746437"/>
                  </a:cubicBezTo>
                  <a:lnTo>
                    <a:pt x="6917432" y="735800"/>
                  </a:lnTo>
                  <a:lnTo>
                    <a:pt x="6917432" y="735338"/>
                  </a:lnTo>
                  <a:lnTo>
                    <a:pt x="6919781" y="735338"/>
                  </a:lnTo>
                  <a:lnTo>
                    <a:pt x="6919936" y="735307"/>
                  </a:lnTo>
                  <a:lnTo>
                    <a:pt x="6919936" y="735338"/>
                  </a:lnTo>
                  <a:lnTo>
                    <a:pt x="7094944" y="735338"/>
                  </a:lnTo>
                  <a:lnTo>
                    <a:pt x="7094959" y="735338"/>
                  </a:lnTo>
                  <a:lnTo>
                    <a:pt x="7270024" y="735338"/>
                  </a:lnTo>
                  <a:close/>
                  <a:moveTo>
                    <a:pt x="8325811" y="735307"/>
                  </a:moveTo>
                  <a:lnTo>
                    <a:pt x="8325966" y="735338"/>
                  </a:lnTo>
                  <a:lnTo>
                    <a:pt x="8328256" y="735338"/>
                  </a:lnTo>
                  <a:lnTo>
                    <a:pt x="8328256" y="735788"/>
                  </a:lnTo>
                  <a:lnTo>
                    <a:pt x="8382455" y="746437"/>
                  </a:lnTo>
                  <a:cubicBezTo>
                    <a:pt x="8417274" y="760770"/>
                    <a:pt x="8445169" y="787917"/>
                    <a:pt x="8459896" y="821804"/>
                  </a:cubicBezTo>
                  <a:lnTo>
                    <a:pt x="8469128" y="866306"/>
                  </a:lnTo>
                  <a:lnTo>
                    <a:pt x="8471290" y="866306"/>
                  </a:lnTo>
                  <a:lnTo>
                    <a:pt x="8471290" y="876725"/>
                  </a:lnTo>
                  <a:lnTo>
                    <a:pt x="8471332" y="876930"/>
                  </a:lnTo>
                  <a:lnTo>
                    <a:pt x="8471290" y="877136"/>
                  </a:lnTo>
                  <a:lnTo>
                    <a:pt x="8471290" y="1424313"/>
                  </a:lnTo>
                  <a:lnTo>
                    <a:pt x="8328256" y="1424313"/>
                  </a:lnTo>
                  <a:lnTo>
                    <a:pt x="8328256" y="1424314"/>
                  </a:lnTo>
                  <a:lnTo>
                    <a:pt x="8471332" y="1424314"/>
                  </a:lnTo>
                  <a:cubicBezTo>
                    <a:pt x="8471332" y="1463429"/>
                    <a:pt x="8438756" y="1495138"/>
                    <a:pt x="8398572" y="1495138"/>
                  </a:cubicBezTo>
                  <a:cubicBezTo>
                    <a:pt x="8368433" y="1495138"/>
                    <a:pt x="8342575" y="1477302"/>
                    <a:pt x="8331529" y="1451882"/>
                  </a:cubicBezTo>
                  <a:lnTo>
                    <a:pt x="8328256" y="1436108"/>
                  </a:lnTo>
                  <a:lnTo>
                    <a:pt x="8328256" y="2177314"/>
                  </a:lnTo>
                  <a:cubicBezTo>
                    <a:pt x="8328256" y="2225031"/>
                    <a:pt x="8288515" y="2263714"/>
                    <a:pt x="8239494" y="2263714"/>
                  </a:cubicBezTo>
                  <a:cubicBezTo>
                    <a:pt x="8190470" y="2263714"/>
                    <a:pt x="8150730" y="2225031"/>
                    <a:pt x="8150730" y="2177314"/>
                  </a:cubicBezTo>
                  <a:lnTo>
                    <a:pt x="8150730" y="2177299"/>
                  </a:lnTo>
                  <a:lnTo>
                    <a:pt x="7973218" y="2177299"/>
                  </a:lnTo>
                  <a:lnTo>
                    <a:pt x="7973218" y="1436390"/>
                  </a:lnTo>
                  <a:lnTo>
                    <a:pt x="7970005" y="1451882"/>
                  </a:lnTo>
                  <a:cubicBezTo>
                    <a:pt x="7958958" y="1477302"/>
                    <a:pt x="7933100" y="1495138"/>
                    <a:pt x="7902962" y="1495138"/>
                  </a:cubicBezTo>
                  <a:cubicBezTo>
                    <a:pt x="7862778" y="1495138"/>
                    <a:pt x="7830201" y="1463429"/>
                    <a:pt x="7830201" y="1424314"/>
                  </a:cubicBezTo>
                  <a:lnTo>
                    <a:pt x="7973218" y="1424314"/>
                  </a:lnTo>
                  <a:lnTo>
                    <a:pt x="7973218" y="1424313"/>
                  </a:lnTo>
                  <a:lnTo>
                    <a:pt x="7830201" y="1424313"/>
                  </a:lnTo>
                  <a:lnTo>
                    <a:pt x="7830201" y="866306"/>
                  </a:lnTo>
                  <a:lnTo>
                    <a:pt x="7832406" y="866306"/>
                  </a:lnTo>
                  <a:lnTo>
                    <a:pt x="7841638" y="821804"/>
                  </a:lnTo>
                  <a:cubicBezTo>
                    <a:pt x="7856365" y="787917"/>
                    <a:pt x="7884260" y="760770"/>
                    <a:pt x="7919079" y="746437"/>
                  </a:cubicBezTo>
                  <a:lnTo>
                    <a:pt x="7973218" y="735800"/>
                  </a:lnTo>
                  <a:lnTo>
                    <a:pt x="7973218" y="735338"/>
                  </a:lnTo>
                  <a:lnTo>
                    <a:pt x="7975567" y="735338"/>
                  </a:lnTo>
                  <a:lnTo>
                    <a:pt x="7975722" y="735307"/>
                  </a:lnTo>
                  <a:lnTo>
                    <a:pt x="7975722" y="735338"/>
                  </a:lnTo>
                  <a:lnTo>
                    <a:pt x="8150730" y="735338"/>
                  </a:lnTo>
                  <a:lnTo>
                    <a:pt x="8150746" y="735338"/>
                  </a:lnTo>
                  <a:lnTo>
                    <a:pt x="8325811" y="735338"/>
                  </a:lnTo>
                  <a:close/>
                  <a:moveTo>
                    <a:pt x="9381596" y="735307"/>
                  </a:moveTo>
                  <a:lnTo>
                    <a:pt x="9381751" y="735338"/>
                  </a:lnTo>
                  <a:lnTo>
                    <a:pt x="9384043" y="735338"/>
                  </a:lnTo>
                  <a:lnTo>
                    <a:pt x="9384043" y="735788"/>
                  </a:lnTo>
                  <a:lnTo>
                    <a:pt x="9438241" y="746437"/>
                  </a:lnTo>
                  <a:cubicBezTo>
                    <a:pt x="9473060" y="760770"/>
                    <a:pt x="9500955" y="787917"/>
                    <a:pt x="9515682" y="821804"/>
                  </a:cubicBezTo>
                  <a:lnTo>
                    <a:pt x="9524914" y="866306"/>
                  </a:lnTo>
                  <a:lnTo>
                    <a:pt x="9527075" y="866306"/>
                  </a:lnTo>
                  <a:lnTo>
                    <a:pt x="9527075" y="876725"/>
                  </a:lnTo>
                  <a:lnTo>
                    <a:pt x="9527118" y="876930"/>
                  </a:lnTo>
                  <a:lnTo>
                    <a:pt x="9527075" y="877136"/>
                  </a:lnTo>
                  <a:lnTo>
                    <a:pt x="9527075" y="1424313"/>
                  </a:lnTo>
                  <a:lnTo>
                    <a:pt x="9384043" y="1424313"/>
                  </a:lnTo>
                  <a:lnTo>
                    <a:pt x="9384043" y="1424314"/>
                  </a:lnTo>
                  <a:lnTo>
                    <a:pt x="9527118" y="1424314"/>
                  </a:lnTo>
                  <a:cubicBezTo>
                    <a:pt x="9527118" y="1463429"/>
                    <a:pt x="9494542" y="1495138"/>
                    <a:pt x="9454358" y="1495138"/>
                  </a:cubicBezTo>
                  <a:cubicBezTo>
                    <a:pt x="9424219" y="1495138"/>
                    <a:pt x="9398361" y="1477302"/>
                    <a:pt x="9387315" y="1451882"/>
                  </a:cubicBezTo>
                  <a:lnTo>
                    <a:pt x="9384043" y="1436108"/>
                  </a:lnTo>
                  <a:lnTo>
                    <a:pt x="9384043" y="2177314"/>
                  </a:lnTo>
                  <a:cubicBezTo>
                    <a:pt x="9384043" y="2225031"/>
                    <a:pt x="9344301" y="2263714"/>
                    <a:pt x="9295279" y="2263714"/>
                  </a:cubicBezTo>
                  <a:cubicBezTo>
                    <a:pt x="9246256" y="2263714"/>
                    <a:pt x="9206515" y="2225031"/>
                    <a:pt x="9206515" y="2177314"/>
                  </a:cubicBezTo>
                  <a:lnTo>
                    <a:pt x="9206515" y="2177299"/>
                  </a:lnTo>
                  <a:lnTo>
                    <a:pt x="9029004" y="2177299"/>
                  </a:lnTo>
                  <a:lnTo>
                    <a:pt x="9029004" y="1436390"/>
                  </a:lnTo>
                  <a:lnTo>
                    <a:pt x="9025791" y="1451882"/>
                  </a:lnTo>
                  <a:cubicBezTo>
                    <a:pt x="9014745" y="1477302"/>
                    <a:pt x="8988887" y="1495138"/>
                    <a:pt x="8958747" y="1495138"/>
                  </a:cubicBezTo>
                  <a:cubicBezTo>
                    <a:pt x="8918564" y="1495138"/>
                    <a:pt x="8885987" y="1463429"/>
                    <a:pt x="8885987" y="1424314"/>
                  </a:cubicBezTo>
                  <a:lnTo>
                    <a:pt x="9029004" y="1424314"/>
                  </a:lnTo>
                  <a:lnTo>
                    <a:pt x="9029004" y="1424313"/>
                  </a:lnTo>
                  <a:lnTo>
                    <a:pt x="8885987" y="1424313"/>
                  </a:lnTo>
                  <a:lnTo>
                    <a:pt x="8885987" y="866306"/>
                  </a:lnTo>
                  <a:lnTo>
                    <a:pt x="8888192" y="866306"/>
                  </a:lnTo>
                  <a:lnTo>
                    <a:pt x="8897424" y="821804"/>
                  </a:lnTo>
                  <a:cubicBezTo>
                    <a:pt x="8912151" y="787917"/>
                    <a:pt x="8940046" y="760770"/>
                    <a:pt x="8974865" y="746437"/>
                  </a:cubicBezTo>
                  <a:lnTo>
                    <a:pt x="9029004" y="735800"/>
                  </a:lnTo>
                  <a:lnTo>
                    <a:pt x="9029004" y="735338"/>
                  </a:lnTo>
                  <a:lnTo>
                    <a:pt x="9031353" y="735338"/>
                  </a:lnTo>
                  <a:lnTo>
                    <a:pt x="9031508" y="735307"/>
                  </a:lnTo>
                  <a:lnTo>
                    <a:pt x="9031508" y="735338"/>
                  </a:lnTo>
                  <a:lnTo>
                    <a:pt x="9206515" y="735338"/>
                  </a:lnTo>
                  <a:lnTo>
                    <a:pt x="9206531" y="735338"/>
                  </a:lnTo>
                  <a:lnTo>
                    <a:pt x="9381596" y="735338"/>
                  </a:lnTo>
                  <a:close/>
                  <a:moveTo>
                    <a:pt x="10437382" y="735307"/>
                  </a:moveTo>
                  <a:lnTo>
                    <a:pt x="10437537" y="735338"/>
                  </a:lnTo>
                  <a:lnTo>
                    <a:pt x="10439829" y="735338"/>
                  </a:lnTo>
                  <a:lnTo>
                    <a:pt x="10439829" y="735788"/>
                  </a:lnTo>
                  <a:lnTo>
                    <a:pt x="10494027" y="746437"/>
                  </a:lnTo>
                  <a:cubicBezTo>
                    <a:pt x="10528846" y="760770"/>
                    <a:pt x="10556740" y="787917"/>
                    <a:pt x="10571468" y="821804"/>
                  </a:cubicBezTo>
                  <a:lnTo>
                    <a:pt x="10580700" y="866306"/>
                  </a:lnTo>
                  <a:lnTo>
                    <a:pt x="10582861" y="866306"/>
                  </a:lnTo>
                  <a:lnTo>
                    <a:pt x="10582861" y="876725"/>
                  </a:lnTo>
                  <a:lnTo>
                    <a:pt x="10582904" y="876930"/>
                  </a:lnTo>
                  <a:lnTo>
                    <a:pt x="10582861" y="877136"/>
                  </a:lnTo>
                  <a:lnTo>
                    <a:pt x="10582861" y="1424313"/>
                  </a:lnTo>
                  <a:lnTo>
                    <a:pt x="10439829" y="1424313"/>
                  </a:lnTo>
                  <a:lnTo>
                    <a:pt x="10439829" y="1424314"/>
                  </a:lnTo>
                  <a:lnTo>
                    <a:pt x="10582904" y="1424314"/>
                  </a:lnTo>
                  <a:cubicBezTo>
                    <a:pt x="10582904" y="1463429"/>
                    <a:pt x="10550328" y="1495138"/>
                    <a:pt x="10510144" y="1495138"/>
                  </a:cubicBezTo>
                  <a:cubicBezTo>
                    <a:pt x="10480006" y="1495138"/>
                    <a:pt x="10454147" y="1477302"/>
                    <a:pt x="10443101" y="1451882"/>
                  </a:cubicBezTo>
                  <a:lnTo>
                    <a:pt x="10439829" y="1436108"/>
                  </a:lnTo>
                  <a:lnTo>
                    <a:pt x="10439829" y="2177314"/>
                  </a:lnTo>
                  <a:cubicBezTo>
                    <a:pt x="10439829" y="2225031"/>
                    <a:pt x="10400088" y="2263714"/>
                    <a:pt x="10351065" y="2263714"/>
                  </a:cubicBezTo>
                  <a:cubicBezTo>
                    <a:pt x="10302042" y="2263714"/>
                    <a:pt x="10262302" y="2225031"/>
                    <a:pt x="10262302" y="2177314"/>
                  </a:cubicBezTo>
                  <a:lnTo>
                    <a:pt x="10262302" y="2177299"/>
                  </a:lnTo>
                  <a:lnTo>
                    <a:pt x="10084790" y="2177299"/>
                  </a:lnTo>
                  <a:lnTo>
                    <a:pt x="10084790" y="1436390"/>
                  </a:lnTo>
                  <a:lnTo>
                    <a:pt x="10081577" y="1451882"/>
                  </a:lnTo>
                  <a:cubicBezTo>
                    <a:pt x="10070531" y="1477302"/>
                    <a:pt x="10044672" y="1495138"/>
                    <a:pt x="10014534" y="1495138"/>
                  </a:cubicBezTo>
                  <a:cubicBezTo>
                    <a:pt x="9974350" y="1495138"/>
                    <a:pt x="9941773" y="1463429"/>
                    <a:pt x="9941773" y="1424314"/>
                  </a:cubicBezTo>
                  <a:lnTo>
                    <a:pt x="10084790" y="1424314"/>
                  </a:lnTo>
                  <a:lnTo>
                    <a:pt x="10084790" y="1424313"/>
                  </a:lnTo>
                  <a:lnTo>
                    <a:pt x="9941773" y="1424313"/>
                  </a:lnTo>
                  <a:lnTo>
                    <a:pt x="9941773" y="866306"/>
                  </a:lnTo>
                  <a:lnTo>
                    <a:pt x="9943978" y="866306"/>
                  </a:lnTo>
                  <a:lnTo>
                    <a:pt x="9953210" y="821804"/>
                  </a:lnTo>
                  <a:cubicBezTo>
                    <a:pt x="9967937" y="787917"/>
                    <a:pt x="9995832" y="760770"/>
                    <a:pt x="10030651" y="746437"/>
                  </a:cubicBezTo>
                  <a:lnTo>
                    <a:pt x="10084790" y="735800"/>
                  </a:lnTo>
                  <a:lnTo>
                    <a:pt x="10084790" y="735338"/>
                  </a:lnTo>
                  <a:lnTo>
                    <a:pt x="10087139" y="735338"/>
                  </a:lnTo>
                  <a:lnTo>
                    <a:pt x="10087294" y="735307"/>
                  </a:lnTo>
                  <a:lnTo>
                    <a:pt x="10087294" y="735338"/>
                  </a:lnTo>
                  <a:lnTo>
                    <a:pt x="10262302" y="735338"/>
                  </a:lnTo>
                  <a:lnTo>
                    <a:pt x="10262317" y="735338"/>
                  </a:lnTo>
                  <a:lnTo>
                    <a:pt x="10437382" y="735338"/>
                  </a:lnTo>
                  <a:close/>
                  <a:moveTo>
                    <a:pt x="760243" y="392439"/>
                  </a:moveTo>
                  <a:cubicBezTo>
                    <a:pt x="842660" y="392439"/>
                    <a:pt x="909472" y="457472"/>
                    <a:pt x="909472" y="537695"/>
                  </a:cubicBezTo>
                  <a:cubicBezTo>
                    <a:pt x="909472" y="617918"/>
                    <a:pt x="842660" y="682951"/>
                    <a:pt x="760243" y="682951"/>
                  </a:cubicBezTo>
                  <a:cubicBezTo>
                    <a:pt x="677825" y="682951"/>
                    <a:pt x="611013" y="617918"/>
                    <a:pt x="611013" y="537695"/>
                  </a:cubicBezTo>
                  <a:cubicBezTo>
                    <a:pt x="611013" y="457472"/>
                    <a:pt x="677825" y="392439"/>
                    <a:pt x="760243" y="392439"/>
                  </a:cubicBezTo>
                  <a:close/>
                  <a:moveTo>
                    <a:pt x="1816030" y="392439"/>
                  </a:moveTo>
                  <a:cubicBezTo>
                    <a:pt x="1898447" y="392439"/>
                    <a:pt x="1965259" y="457472"/>
                    <a:pt x="1965259" y="537695"/>
                  </a:cubicBezTo>
                  <a:cubicBezTo>
                    <a:pt x="1965259" y="617918"/>
                    <a:pt x="1898447" y="682951"/>
                    <a:pt x="1816030" y="682951"/>
                  </a:cubicBezTo>
                  <a:cubicBezTo>
                    <a:pt x="1733612" y="682951"/>
                    <a:pt x="1666800" y="617918"/>
                    <a:pt x="1666800" y="537695"/>
                  </a:cubicBezTo>
                  <a:cubicBezTo>
                    <a:pt x="1666800" y="457472"/>
                    <a:pt x="1733612" y="392439"/>
                    <a:pt x="1816030" y="392439"/>
                  </a:cubicBezTo>
                  <a:close/>
                  <a:moveTo>
                    <a:pt x="2871816" y="392439"/>
                  </a:moveTo>
                  <a:cubicBezTo>
                    <a:pt x="2954233" y="392439"/>
                    <a:pt x="3021045" y="457472"/>
                    <a:pt x="3021045" y="537695"/>
                  </a:cubicBezTo>
                  <a:cubicBezTo>
                    <a:pt x="3021045" y="617918"/>
                    <a:pt x="2954233" y="682951"/>
                    <a:pt x="2871816" y="682951"/>
                  </a:cubicBezTo>
                  <a:cubicBezTo>
                    <a:pt x="2789398" y="682951"/>
                    <a:pt x="2722586" y="617918"/>
                    <a:pt x="2722586" y="537695"/>
                  </a:cubicBezTo>
                  <a:cubicBezTo>
                    <a:pt x="2722586" y="457472"/>
                    <a:pt x="2789398" y="392439"/>
                    <a:pt x="2871816" y="392439"/>
                  </a:cubicBezTo>
                  <a:close/>
                  <a:moveTo>
                    <a:pt x="3927602" y="392439"/>
                  </a:moveTo>
                  <a:cubicBezTo>
                    <a:pt x="4010019" y="392439"/>
                    <a:pt x="4076831" y="457472"/>
                    <a:pt x="4076831" y="537695"/>
                  </a:cubicBezTo>
                  <a:cubicBezTo>
                    <a:pt x="4076831" y="617918"/>
                    <a:pt x="4010019" y="682951"/>
                    <a:pt x="3927602" y="682951"/>
                  </a:cubicBezTo>
                  <a:cubicBezTo>
                    <a:pt x="3845184" y="682951"/>
                    <a:pt x="3778372" y="617918"/>
                    <a:pt x="3778372" y="537695"/>
                  </a:cubicBezTo>
                  <a:cubicBezTo>
                    <a:pt x="3778372" y="457472"/>
                    <a:pt x="3845184" y="392439"/>
                    <a:pt x="3927602" y="392439"/>
                  </a:cubicBezTo>
                  <a:close/>
                  <a:moveTo>
                    <a:pt x="4983388" y="392439"/>
                  </a:moveTo>
                  <a:cubicBezTo>
                    <a:pt x="5065805" y="392439"/>
                    <a:pt x="5132617" y="457472"/>
                    <a:pt x="5132617" y="537695"/>
                  </a:cubicBezTo>
                  <a:cubicBezTo>
                    <a:pt x="5132617" y="617918"/>
                    <a:pt x="5065805" y="682951"/>
                    <a:pt x="4983388" y="682951"/>
                  </a:cubicBezTo>
                  <a:cubicBezTo>
                    <a:pt x="4900970" y="682951"/>
                    <a:pt x="4834158" y="617918"/>
                    <a:pt x="4834158" y="537695"/>
                  </a:cubicBezTo>
                  <a:cubicBezTo>
                    <a:pt x="4834158" y="457472"/>
                    <a:pt x="4900970" y="392439"/>
                    <a:pt x="4983388" y="392439"/>
                  </a:cubicBezTo>
                  <a:close/>
                  <a:moveTo>
                    <a:pt x="6039174" y="392439"/>
                  </a:moveTo>
                  <a:cubicBezTo>
                    <a:pt x="6121591" y="392439"/>
                    <a:pt x="6188403" y="457472"/>
                    <a:pt x="6188403" y="537695"/>
                  </a:cubicBezTo>
                  <a:cubicBezTo>
                    <a:pt x="6188403" y="617918"/>
                    <a:pt x="6121591" y="682951"/>
                    <a:pt x="6039174" y="682951"/>
                  </a:cubicBezTo>
                  <a:cubicBezTo>
                    <a:pt x="5956756" y="682951"/>
                    <a:pt x="5889944" y="617918"/>
                    <a:pt x="5889944" y="537695"/>
                  </a:cubicBezTo>
                  <a:cubicBezTo>
                    <a:pt x="5889944" y="457472"/>
                    <a:pt x="5956756" y="392439"/>
                    <a:pt x="6039174" y="392439"/>
                  </a:cubicBezTo>
                  <a:close/>
                  <a:moveTo>
                    <a:pt x="7094959" y="392439"/>
                  </a:moveTo>
                  <a:cubicBezTo>
                    <a:pt x="7177377" y="392439"/>
                    <a:pt x="7244189" y="457472"/>
                    <a:pt x="7244189" y="537695"/>
                  </a:cubicBezTo>
                  <a:cubicBezTo>
                    <a:pt x="7244189" y="617918"/>
                    <a:pt x="7177377" y="682951"/>
                    <a:pt x="7094959" y="682951"/>
                  </a:cubicBezTo>
                  <a:cubicBezTo>
                    <a:pt x="7012542" y="682951"/>
                    <a:pt x="6945730" y="617918"/>
                    <a:pt x="6945730" y="537695"/>
                  </a:cubicBezTo>
                  <a:cubicBezTo>
                    <a:pt x="6945730" y="457472"/>
                    <a:pt x="7012542" y="392439"/>
                    <a:pt x="7094959" y="392439"/>
                  </a:cubicBezTo>
                  <a:close/>
                  <a:moveTo>
                    <a:pt x="8150746" y="392439"/>
                  </a:moveTo>
                  <a:cubicBezTo>
                    <a:pt x="8233163" y="392439"/>
                    <a:pt x="8299975" y="457472"/>
                    <a:pt x="8299975" y="537695"/>
                  </a:cubicBezTo>
                  <a:cubicBezTo>
                    <a:pt x="8299975" y="617918"/>
                    <a:pt x="8233163" y="682951"/>
                    <a:pt x="8150746" y="682951"/>
                  </a:cubicBezTo>
                  <a:cubicBezTo>
                    <a:pt x="8068328" y="682951"/>
                    <a:pt x="8001516" y="617918"/>
                    <a:pt x="8001516" y="537695"/>
                  </a:cubicBezTo>
                  <a:cubicBezTo>
                    <a:pt x="8001516" y="457472"/>
                    <a:pt x="8068328" y="392439"/>
                    <a:pt x="8150746" y="392439"/>
                  </a:cubicBezTo>
                  <a:close/>
                  <a:moveTo>
                    <a:pt x="9206531" y="392439"/>
                  </a:moveTo>
                  <a:cubicBezTo>
                    <a:pt x="9288949" y="392439"/>
                    <a:pt x="9355760" y="457472"/>
                    <a:pt x="9355760" y="537695"/>
                  </a:cubicBezTo>
                  <a:cubicBezTo>
                    <a:pt x="9355760" y="617918"/>
                    <a:pt x="9288949" y="682951"/>
                    <a:pt x="9206531" y="682951"/>
                  </a:cubicBezTo>
                  <a:cubicBezTo>
                    <a:pt x="9124114" y="682951"/>
                    <a:pt x="9057302" y="617918"/>
                    <a:pt x="9057302" y="537695"/>
                  </a:cubicBezTo>
                  <a:cubicBezTo>
                    <a:pt x="9057302" y="457472"/>
                    <a:pt x="9124114" y="392439"/>
                    <a:pt x="9206531" y="392439"/>
                  </a:cubicBezTo>
                  <a:close/>
                  <a:moveTo>
                    <a:pt x="10262317" y="392439"/>
                  </a:moveTo>
                  <a:cubicBezTo>
                    <a:pt x="10344735" y="392439"/>
                    <a:pt x="10411547" y="457472"/>
                    <a:pt x="10411547" y="537695"/>
                  </a:cubicBezTo>
                  <a:cubicBezTo>
                    <a:pt x="10411547" y="617918"/>
                    <a:pt x="10344735" y="682951"/>
                    <a:pt x="10262317" y="682951"/>
                  </a:cubicBezTo>
                  <a:cubicBezTo>
                    <a:pt x="10179900" y="682951"/>
                    <a:pt x="10113088" y="617918"/>
                    <a:pt x="10113088" y="537695"/>
                  </a:cubicBezTo>
                  <a:cubicBezTo>
                    <a:pt x="10113088" y="457472"/>
                    <a:pt x="10179900" y="392439"/>
                    <a:pt x="10262317" y="392439"/>
                  </a:cubicBezTo>
                  <a:close/>
                  <a:moveTo>
                    <a:pt x="11022602" y="0"/>
                  </a:moveTo>
                  <a:lnTo>
                    <a:pt x="0" y="0"/>
                  </a:lnTo>
                  <a:lnTo>
                    <a:pt x="0" y="9326349"/>
                  </a:lnTo>
                  <a:lnTo>
                    <a:pt x="11022602" y="9326349"/>
                  </a:lnTo>
                  <a:close/>
                </a:path>
              </a:pathLst>
            </a:custGeom>
            <a:solidFill>
              <a:srgbClr val="01021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8" name="Freeform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 flipH="1">
              <a:off x="3663033" y="4380092"/>
              <a:ext cx="1445092" cy="1223236"/>
            </a:xfrm>
            <a:custGeom>
              <a:avLst/>
              <a:gdLst>
                <a:gd name="connsiteX0" fmla="*/ 760227 w 11022602"/>
                <a:gd name="connsiteY0" fmla="*/ 8902149 h 9326349"/>
                <a:gd name="connsiteX1" fmla="*/ 671479 w 11022602"/>
                <a:gd name="connsiteY1" fmla="*/ 8988534 h 9326349"/>
                <a:gd name="connsiteX2" fmla="*/ 582731 w 11022602"/>
                <a:gd name="connsiteY2" fmla="*/ 8902149 h 9326349"/>
                <a:gd name="connsiteX3" fmla="*/ 1816015 w 11022602"/>
                <a:gd name="connsiteY3" fmla="*/ 8902149 h 9326349"/>
                <a:gd name="connsiteX4" fmla="*/ 1727266 w 11022602"/>
                <a:gd name="connsiteY4" fmla="*/ 8988534 h 9326349"/>
                <a:gd name="connsiteX5" fmla="*/ 1638518 w 11022602"/>
                <a:gd name="connsiteY5" fmla="*/ 8902149 h 9326349"/>
                <a:gd name="connsiteX6" fmla="*/ 2871800 w 11022602"/>
                <a:gd name="connsiteY6" fmla="*/ 8902149 h 9326349"/>
                <a:gd name="connsiteX7" fmla="*/ 2783052 w 11022602"/>
                <a:gd name="connsiteY7" fmla="*/ 8988534 h 9326349"/>
                <a:gd name="connsiteX8" fmla="*/ 2694304 w 11022602"/>
                <a:gd name="connsiteY8" fmla="*/ 8902149 h 9326349"/>
                <a:gd name="connsiteX9" fmla="*/ 3927586 w 11022602"/>
                <a:gd name="connsiteY9" fmla="*/ 8902149 h 9326349"/>
                <a:gd name="connsiteX10" fmla="*/ 3838838 w 11022602"/>
                <a:gd name="connsiteY10" fmla="*/ 8988534 h 9326349"/>
                <a:gd name="connsiteX11" fmla="*/ 3750090 w 11022602"/>
                <a:gd name="connsiteY11" fmla="*/ 8902149 h 9326349"/>
                <a:gd name="connsiteX12" fmla="*/ 4983372 w 11022602"/>
                <a:gd name="connsiteY12" fmla="*/ 8902149 h 9326349"/>
                <a:gd name="connsiteX13" fmla="*/ 4894624 w 11022602"/>
                <a:gd name="connsiteY13" fmla="*/ 8988534 h 9326349"/>
                <a:gd name="connsiteX14" fmla="*/ 4805876 w 11022602"/>
                <a:gd name="connsiteY14" fmla="*/ 8902149 h 9326349"/>
                <a:gd name="connsiteX15" fmla="*/ 6039158 w 11022602"/>
                <a:gd name="connsiteY15" fmla="*/ 8902149 h 9326349"/>
                <a:gd name="connsiteX16" fmla="*/ 5950410 w 11022602"/>
                <a:gd name="connsiteY16" fmla="*/ 8988534 h 9326349"/>
                <a:gd name="connsiteX17" fmla="*/ 5861662 w 11022602"/>
                <a:gd name="connsiteY17" fmla="*/ 8902149 h 9326349"/>
                <a:gd name="connsiteX18" fmla="*/ 7094944 w 11022602"/>
                <a:gd name="connsiteY18" fmla="*/ 8902149 h 9326349"/>
                <a:gd name="connsiteX19" fmla="*/ 7006195 w 11022602"/>
                <a:gd name="connsiteY19" fmla="*/ 8988534 h 9326349"/>
                <a:gd name="connsiteX20" fmla="*/ 6917447 w 11022602"/>
                <a:gd name="connsiteY20" fmla="*/ 8902149 h 9326349"/>
                <a:gd name="connsiteX21" fmla="*/ 8150730 w 11022602"/>
                <a:gd name="connsiteY21" fmla="*/ 8902149 h 9326349"/>
                <a:gd name="connsiteX22" fmla="*/ 8061982 w 11022602"/>
                <a:gd name="connsiteY22" fmla="*/ 8988534 h 9326349"/>
                <a:gd name="connsiteX23" fmla="*/ 7973234 w 11022602"/>
                <a:gd name="connsiteY23" fmla="*/ 8902149 h 9326349"/>
                <a:gd name="connsiteX24" fmla="*/ 9206514 w 11022602"/>
                <a:gd name="connsiteY24" fmla="*/ 8902149 h 9326349"/>
                <a:gd name="connsiteX25" fmla="*/ 9117767 w 11022602"/>
                <a:gd name="connsiteY25" fmla="*/ 8988534 h 9326349"/>
                <a:gd name="connsiteX26" fmla="*/ 9029019 w 11022602"/>
                <a:gd name="connsiteY26" fmla="*/ 8902149 h 9326349"/>
                <a:gd name="connsiteX27" fmla="*/ 10262301 w 11022602"/>
                <a:gd name="connsiteY27" fmla="*/ 8902149 h 9326349"/>
                <a:gd name="connsiteX28" fmla="*/ 10173553 w 11022602"/>
                <a:gd name="connsiteY28" fmla="*/ 8988534 h 9326349"/>
                <a:gd name="connsiteX29" fmla="*/ 10084804 w 11022602"/>
                <a:gd name="connsiteY29" fmla="*/ 8902149 h 9326349"/>
                <a:gd name="connsiteX30" fmla="*/ 935308 w 11022602"/>
                <a:gd name="connsiteY30" fmla="*/ 7460127 h 9326349"/>
                <a:gd name="connsiteX31" fmla="*/ 935463 w 11022602"/>
                <a:gd name="connsiteY31" fmla="*/ 7460158 h 9326349"/>
                <a:gd name="connsiteX32" fmla="*/ 937754 w 11022602"/>
                <a:gd name="connsiteY32" fmla="*/ 7460158 h 9326349"/>
                <a:gd name="connsiteX33" fmla="*/ 937754 w 11022602"/>
                <a:gd name="connsiteY33" fmla="*/ 7460608 h 9326349"/>
                <a:gd name="connsiteX34" fmla="*/ 991953 w 11022602"/>
                <a:gd name="connsiteY34" fmla="*/ 7471257 h 9326349"/>
                <a:gd name="connsiteX35" fmla="*/ 1069393 w 11022602"/>
                <a:gd name="connsiteY35" fmla="*/ 7546624 h 9326349"/>
                <a:gd name="connsiteX36" fmla="*/ 1078625 w 11022602"/>
                <a:gd name="connsiteY36" fmla="*/ 7591126 h 9326349"/>
                <a:gd name="connsiteX37" fmla="*/ 1080787 w 11022602"/>
                <a:gd name="connsiteY37" fmla="*/ 7591126 h 9326349"/>
                <a:gd name="connsiteX38" fmla="*/ 1080787 w 11022602"/>
                <a:gd name="connsiteY38" fmla="*/ 7601545 h 9326349"/>
                <a:gd name="connsiteX39" fmla="*/ 1080830 w 11022602"/>
                <a:gd name="connsiteY39" fmla="*/ 7601750 h 9326349"/>
                <a:gd name="connsiteX40" fmla="*/ 1080787 w 11022602"/>
                <a:gd name="connsiteY40" fmla="*/ 7601956 h 9326349"/>
                <a:gd name="connsiteX41" fmla="*/ 1080787 w 11022602"/>
                <a:gd name="connsiteY41" fmla="*/ 8149133 h 9326349"/>
                <a:gd name="connsiteX42" fmla="*/ 937754 w 11022602"/>
                <a:gd name="connsiteY42" fmla="*/ 8149133 h 9326349"/>
                <a:gd name="connsiteX43" fmla="*/ 937754 w 11022602"/>
                <a:gd name="connsiteY43" fmla="*/ 8149134 h 9326349"/>
                <a:gd name="connsiteX44" fmla="*/ 1080830 w 11022602"/>
                <a:gd name="connsiteY44" fmla="*/ 8149134 h 9326349"/>
                <a:gd name="connsiteX45" fmla="*/ 1008070 w 11022602"/>
                <a:gd name="connsiteY45" fmla="*/ 8219958 h 9326349"/>
                <a:gd name="connsiteX46" fmla="*/ 941027 w 11022602"/>
                <a:gd name="connsiteY46" fmla="*/ 8176702 h 9326349"/>
                <a:gd name="connsiteX47" fmla="*/ 937754 w 11022602"/>
                <a:gd name="connsiteY47" fmla="*/ 8160928 h 9326349"/>
                <a:gd name="connsiteX48" fmla="*/ 937754 w 11022602"/>
                <a:gd name="connsiteY48" fmla="*/ 8902134 h 9326349"/>
                <a:gd name="connsiteX49" fmla="*/ 848991 w 11022602"/>
                <a:gd name="connsiteY49" fmla="*/ 8988534 h 9326349"/>
                <a:gd name="connsiteX50" fmla="*/ 760227 w 11022602"/>
                <a:gd name="connsiteY50" fmla="*/ 8902134 h 9326349"/>
                <a:gd name="connsiteX51" fmla="*/ 760227 w 11022602"/>
                <a:gd name="connsiteY51" fmla="*/ 8902119 h 9326349"/>
                <a:gd name="connsiteX52" fmla="*/ 582716 w 11022602"/>
                <a:gd name="connsiteY52" fmla="*/ 8902119 h 9326349"/>
                <a:gd name="connsiteX53" fmla="*/ 582716 w 11022602"/>
                <a:gd name="connsiteY53" fmla="*/ 8161210 h 9326349"/>
                <a:gd name="connsiteX54" fmla="*/ 579502 w 11022602"/>
                <a:gd name="connsiteY54" fmla="*/ 8176702 h 9326349"/>
                <a:gd name="connsiteX55" fmla="*/ 512459 w 11022602"/>
                <a:gd name="connsiteY55" fmla="*/ 8219958 h 9326349"/>
                <a:gd name="connsiteX56" fmla="*/ 439699 w 11022602"/>
                <a:gd name="connsiteY56" fmla="*/ 8149134 h 9326349"/>
                <a:gd name="connsiteX57" fmla="*/ 582716 w 11022602"/>
                <a:gd name="connsiteY57" fmla="*/ 8149134 h 9326349"/>
                <a:gd name="connsiteX58" fmla="*/ 582716 w 11022602"/>
                <a:gd name="connsiteY58" fmla="*/ 8149133 h 9326349"/>
                <a:gd name="connsiteX59" fmla="*/ 439699 w 11022602"/>
                <a:gd name="connsiteY59" fmla="*/ 8149133 h 9326349"/>
                <a:gd name="connsiteX60" fmla="*/ 439699 w 11022602"/>
                <a:gd name="connsiteY60" fmla="*/ 7591126 h 9326349"/>
                <a:gd name="connsiteX61" fmla="*/ 441904 w 11022602"/>
                <a:gd name="connsiteY61" fmla="*/ 7591126 h 9326349"/>
                <a:gd name="connsiteX62" fmla="*/ 451136 w 11022602"/>
                <a:gd name="connsiteY62" fmla="*/ 7546624 h 9326349"/>
                <a:gd name="connsiteX63" fmla="*/ 528576 w 11022602"/>
                <a:gd name="connsiteY63" fmla="*/ 7471257 h 9326349"/>
                <a:gd name="connsiteX64" fmla="*/ 582716 w 11022602"/>
                <a:gd name="connsiteY64" fmla="*/ 7460620 h 9326349"/>
                <a:gd name="connsiteX65" fmla="*/ 582716 w 11022602"/>
                <a:gd name="connsiteY65" fmla="*/ 7460158 h 9326349"/>
                <a:gd name="connsiteX66" fmla="*/ 585065 w 11022602"/>
                <a:gd name="connsiteY66" fmla="*/ 7460158 h 9326349"/>
                <a:gd name="connsiteX67" fmla="*/ 585220 w 11022602"/>
                <a:gd name="connsiteY67" fmla="*/ 7460127 h 9326349"/>
                <a:gd name="connsiteX68" fmla="*/ 585220 w 11022602"/>
                <a:gd name="connsiteY68" fmla="*/ 7460158 h 9326349"/>
                <a:gd name="connsiteX69" fmla="*/ 760227 w 11022602"/>
                <a:gd name="connsiteY69" fmla="*/ 7460158 h 9326349"/>
                <a:gd name="connsiteX70" fmla="*/ 760243 w 11022602"/>
                <a:gd name="connsiteY70" fmla="*/ 7460158 h 9326349"/>
                <a:gd name="connsiteX71" fmla="*/ 935308 w 11022602"/>
                <a:gd name="connsiteY71" fmla="*/ 7460158 h 9326349"/>
                <a:gd name="connsiteX72" fmla="*/ 1991095 w 11022602"/>
                <a:gd name="connsiteY72" fmla="*/ 7460127 h 9326349"/>
                <a:gd name="connsiteX73" fmla="*/ 1991250 w 11022602"/>
                <a:gd name="connsiteY73" fmla="*/ 7460158 h 9326349"/>
                <a:gd name="connsiteX74" fmla="*/ 1993541 w 11022602"/>
                <a:gd name="connsiteY74" fmla="*/ 7460158 h 9326349"/>
                <a:gd name="connsiteX75" fmla="*/ 1993541 w 11022602"/>
                <a:gd name="connsiteY75" fmla="*/ 7460608 h 9326349"/>
                <a:gd name="connsiteX76" fmla="*/ 2047739 w 11022602"/>
                <a:gd name="connsiteY76" fmla="*/ 7471257 h 9326349"/>
                <a:gd name="connsiteX77" fmla="*/ 2125181 w 11022602"/>
                <a:gd name="connsiteY77" fmla="*/ 7546624 h 9326349"/>
                <a:gd name="connsiteX78" fmla="*/ 2134412 w 11022602"/>
                <a:gd name="connsiteY78" fmla="*/ 7591126 h 9326349"/>
                <a:gd name="connsiteX79" fmla="*/ 2136574 w 11022602"/>
                <a:gd name="connsiteY79" fmla="*/ 7591126 h 9326349"/>
                <a:gd name="connsiteX80" fmla="*/ 2136574 w 11022602"/>
                <a:gd name="connsiteY80" fmla="*/ 7601545 h 9326349"/>
                <a:gd name="connsiteX81" fmla="*/ 2136617 w 11022602"/>
                <a:gd name="connsiteY81" fmla="*/ 7601750 h 9326349"/>
                <a:gd name="connsiteX82" fmla="*/ 2136574 w 11022602"/>
                <a:gd name="connsiteY82" fmla="*/ 7601956 h 9326349"/>
                <a:gd name="connsiteX83" fmla="*/ 2136574 w 11022602"/>
                <a:gd name="connsiteY83" fmla="*/ 8149133 h 9326349"/>
                <a:gd name="connsiteX84" fmla="*/ 1993541 w 11022602"/>
                <a:gd name="connsiteY84" fmla="*/ 8149133 h 9326349"/>
                <a:gd name="connsiteX85" fmla="*/ 1993541 w 11022602"/>
                <a:gd name="connsiteY85" fmla="*/ 8149134 h 9326349"/>
                <a:gd name="connsiteX86" fmla="*/ 2136617 w 11022602"/>
                <a:gd name="connsiteY86" fmla="*/ 8149134 h 9326349"/>
                <a:gd name="connsiteX87" fmla="*/ 2063857 w 11022602"/>
                <a:gd name="connsiteY87" fmla="*/ 8219958 h 9326349"/>
                <a:gd name="connsiteX88" fmla="*/ 1996814 w 11022602"/>
                <a:gd name="connsiteY88" fmla="*/ 8176702 h 9326349"/>
                <a:gd name="connsiteX89" fmla="*/ 1993541 w 11022602"/>
                <a:gd name="connsiteY89" fmla="*/ 8160928 h 9326349"/>
                <a:gd name="connsiteX90" fmla="*/ 1993541 w 11022602"/>
                <a:gd name="connsiteY90" fmla="*/ 8902134 h 9326349"/>
                <a:gd name="connsiteX91" fmla="*/ 1904778 w 11022602"/>
                <a:gd name="connsiteY91" fmla="*/ 8988534 h 9326349"/>
                <a:gd name="connsiteX92" fmla="*/ 1816015 w 11022602"/>
                <a:gd name="connsiteY92" fmla="*/ 8902134 h 9326349"/>
                <a:gd name="connsiteX93" fmla="*/ 1816015 w 11022602"/>
                <a:gd name="connsiteY93" fmla="*/ 8902119 h 9326349"/>
                <a:gd name="connsiteX94" fmla="*/ 1638503 w 11022602"/>
                <a:gd name="connsiteY94" fmla="*/ 8902119 h 9326349"/>
                <a:gd name="connsiteX95" fmla="*/ 1638503 w 11022602"/>
                <a:gd name="connsiteY95" fmla="*/ 8161210 h 9326349"/>
                <a:gd name="connsiteX96" fmla="*/ 1635289 w 11022602"/>
                <a:gd name="connsiteY96" fmla="*/ 8176702 h 9326349"/>
                <a:gd name="connsiteX97" fmla="*/ 1568246 w 11022602"/>
                <a:gd name="connsiteY97" fmla="*/ 8219958 h 9326349"/>
                <a:gd name="connsiteX98" fmla="*/ 1495486 w 11022602"/>
                <a:gd name="connsiteY98" fmla="*/ 8149134 h 9326349"/>
                <a:gd name="connsiteX99" fmla="*/ 1638503 w 11022602"/>
                <a:gd name="connsiteY99" fmla="*/ 8149134 h 9326349"/>
                <a:gd name="connsiteX100" fmla="*/ 1638503 w 11022602"/>
                <a:gd name="connsiteY100" fmla="*/ 8149133 h 9326349"/>
                <a:gd name="connsiteX101" fmla="*/ 1495486 w 11022602"/>
                <a:gd name="connsiteY101" fmla="*/ 8149133 h 9326349"/>
                <a:gd name="connsiteX102" fmla="*/ 1495486 w 11022602"/>
                <a:gd name="connsiteY102" fmla="*/ 7591126 h 9326349"/>
                <a:gd name="connsiteX103" fmla="*/ 1497691 w 11022602"/>
                <a:gd name="connsiteY103" fmla="*/ 7591126 h 9326349"/>
                <a:gd name="connsiteX104" fmla="*/ 1506923 w 11022602"/>
                <a:gd name="connsiteY104" fmla="*/ 7546624 h 9326349"/>
                <a:gd name="connsiteX105" fmla="*/ 1584363 w 11022602"/>
                <a:gd name="connsiteY105" fmla="*/ 7471257 h 9326349"/>
                <a:gd name="connsiteX106" fmla="*/ 1638503 w 11022602"/>
                <a:gd name="connsiteY106" fmla="*/ 7460620 h 9326349"/>
                <a:gd name="connsiteX107" fmla="*/ 1638503 w 11022602"/>
                <a:gd name="connsiteY107" fmla="*/ 7460158 h 9326349"/>
                <a:gd name="connsiteX108" fmla="*/ 1640852 w 11022602"/>
                <a:gd name="connsiteY108" fmla="*/ 7460158 h 9326349"/>
                <a:gd name="connsiteX109" fmla="*/ 1641007 w 11022602"/>
                <a:gd name="connsiteY109" fmla="*/ 7460127 h 9326349"/>
                <a:gd name="connsiteX110" fmla="*/ 1641007 w 11022602"/>
                <a:gd name="connsiteY110" fmla="*/ 7460158 h 9326349"/>
                <a:gd name="connsiteX111" fmla="*/ 1816015 w 11022602"/>
                <a:gd name="connsiteY111" fmla="*/ 7460158 h 9326349"/>
                <a:gd name="connsiteX112" fmla="*/ 1816030 w 11022602"/>
                <a:gd name="connsiteY112" fmla="*/ 7460158 h 9326349"/>
                <a:gd name="connsiteX113" fmla="*/ 1991095 w 11022602"/>
                <a:gd name="connsiteY113" fmla="*/ 7460158 h 9326349"/>
                <a:gd name="connsiteX114" fmla="*/ 3046881 w 11022602"/>
                <a:gd name="connsiteY114" fmla="*/ 7460127 h 9326349"/>
                <a:gd name="connsiteX115" fmla="*/ 3047036 w 11022602"/>
                <a:gd name="connsiteY115" fmla="*/ 7460158 h 9326349"/>
                <a:gd name="connsiteX116" fmla="*/ 3049327 w 11022602"/>
                <a:gd name="connsiteY116" fmla="*/ 7460158 h 9326349"/>
                <a:gd name="connsiteX117" fmla="*/ 3049327 w 11022602"/>
                <a:gd name="connsiteY117" fmla="*/ 7460608 h 9326349"/>
                <a:gd name="connsiteX118" fmla="*/ 3103525 w 11022602"/>
                <a:gd name="connsiteY118" fmla="*/ 7471257 h 9326349"/>
                <a:gd name="connsiteX119" fmla="*/ 3180966 w 11022602"/>
                <a:gd name="connsiteY119" fmla="*/ 7546624 h 9326349"/>
                <a:gd name="connsiteX120" fmla="*/ 3190198 w 11022602"/>
                <a:gd name="connsiteY120" fmla="*/ 7591126 h 9326349"/>
                <a:gd name="connsiteX121" fmla="*/ 3192360 w 11022602"/>
                <a:gd name="connsiteY121" fmla="*/ 7591126 h 9326349"/>
                <a:gd name="connsiteX122" fmla="*/ 3192360 w 11022602"/>
                <a:gd name="connsiteY122" fmla="*/ 7601545 h 9326349"/>
                <a:gd name="connsiteX123" fmla="*/ 3192403 w 11022602"/>
                <a:gd name="connsiteY123" fmla="*/ 7601750 h 9326349"/>
                <a:gd name="connsiteX124" fmla="*/ 3192360 w 11022602"/>
                <a:gd name="connsiteY124" fmla="*/ 7601956 h 9326349"/>
                <a:gd name="connsiteX125" fmla="*/ 3192360 w 11022602"/>
                <a:gd name="connsiteY125" fmla="*/ 8149133 h 9326349"/>
                <a:gd name="connsiteX126" fmla="*/ 3049327 w 11022602"/>
                <a:gd name="connsiteY126" fmla="*/ 8149133 h 9326349"/>
                <a:gd name="connsiteX127" fmla="*/ 3049327 w 11022602"/>
                <a:gd name="connsiteY127" fmla="*/ 8149134 h 9326349"/>
                <a:gd name="connsiteX128" fmla="*/ 3192403 w 11022602"/>
                <a:gd name="connsiteY128" fmla="*/ 8149134 h 9326349"/>
                <a:gd name="connsiteX129" fmla="*/ 3119642 w 11022602"/>
                <a:gd name="connsiteY129" fmla="*/ 8219958 h 9326349"/>
                <a:gd name="connsiteX130" fmla="*/ 3052599 w 11022602"/>
                <a:gd name="connsiteY130" fmla="*/ 8176702 h 9326349"/>
                <a:gd name="connsiteX131" fmla="*/ 3049327 w 11022602"/>
                <a:gd name="connsiteY131" fmla="*/ 8160928 h 9326349"/>
                <a:gd name="connsiteX132" fmla="*/ 3049327 w 11022602"/>
                <a:gd name="connsiteY132" fmla="*/ 8902134 h 9326349"/>
                <a:gd name="connsiteX133" fmla="*/ 2960564 w 11022602"/>
                <a:gd name="connsiteY133" fmla="*/ 8988534 h 9326349"/>
                <a:gd name="connsiteX134" fmla="*/ 2871800 w 11022602"/>
                <a:gd name="connsiteY134" fmla="*/ 8902134 h 9326349"/>
                <a:gd name="connsiteX135" fmla="*/ 2871800 w 11022602"/>
                <a:gd name="connsiteY135" fmla="*/ 8902119 h 9326349"/>
                <a:gd name="connsiteX136" fmla="*/ 2694289 w 11022602"/>
                <a:gd name="connsiteY136" fmla="*/ 8902119 h 9326349"/>
                <a:gd name="connsiteX137" fmla="*/ 2694289 w 11022602"/>
                <a:gd name="connsiteY137" fmla="*/ 8161210 h 9326349"/>
                <a:gd name="connsiteX138" fmla="*/ 2691075 w 11022602"/>
                <a:gd name="connsiteY138" fmla="*/ 8176702 h 9326349"/>
                <a:gd name="connsiteX139" fmla="*/ 2624032 w 11022602"/>
                <a:gd name="connsiteY139" fmla="*/ 8219958 h 9326349"/>
                <a:gd name="connsiteX140" fmla="*/ 2551272 w 11022602"/>
                <a:gd name="connsiteY140" fmla="*/ 8149134 h 9326349"/>
                <a:gd name="connsiteX141" fmla="*/ 2694289 w 11022602"/>
                <a:gd name="connsiteY141" fmla="*/ 8149134 h 9326349"/>
                <a:gd name="connsiteX142" fmla="*/ 2694289 w 11022602"/>
                <a:gd name="connsiteY142" fmla="*/ 8149133 h 9326349"/>
                <a:gd name="connsiteX143" fmla="*/ 2551272 w 11022602"/>
                <a:gd name="connsiteY143" fmla="*/ 8149133 h 9326349"/>
                <a:gd name="connsiteX144" fmla="*/ 2551272 w 11022602"/>
                <a:gd name="connsiteY144" fmla="*/ 7591126 h 9326349"/>
                <a:gd name="connsiteX145" fmla="*/ 2553477 w 11022602"/>
                <a:gd name="connsiteY145" fmla="*/ 7591126 h 9326349"/>
                <a:gd name="connsiteX146" fmla="*/ 2562709 w 11022602"/>
                <a:gd name="connsiteY146" fmla="*/ 7546624 h 9326349"/>
                <a:gd name="connsiteX147" fmla="*/ 2640149 w 11022602"/>
                <a:gd name="connsiteY147" fmla="*/ 7471257 h 9326349"/>
                <a:gd name="connsiteX148" fmla="*/ 2694289 w 11022602"/>
                <a:gd name="connsiteY148" fmla="*/ 7460620 h 9326349"/>
                <a:gd name="connsiteX149" fmla="*/ 2694289 w 11022602"/>
                <a:gd name="connsiteY149" fmla="*/ 7460158 h 9326349"/>
                <a:gd name="connsiteX150" fmla="*/ 2696638 w 11022602"/>
                <a:gd name="connsiteY150" fmla="*/ 7460158 h 9326349"/>
                <a:gd name="connsiteX151" fmla="*/ 2696793 w 11022602"/>
                <a:gd name="connsiteY151" fmla="*/ 7460127 h 9326349"/>
                <a:gd name="connsiteX152" fmla="*/ 2696793 w 11022602"/>
                <a:gd name="connsiteY152" fmla="*/ 7460158 h 9326349"/>
                <a:gd name="connsiteX153" fmla="*/ 2871800 w 11022602"/>
                <a:gd name="connsiteY153" fmla="*/ 7460158 h 9326349"/>
                <a:gd name="connsiteX154" fmla="*/ 2871816 w 11022602"/>
                <a:gd name="connsiteY154" fmla="*/ 7460158 h 9326349"/>
                <a:gd name="connsiteX155" fmla="*/ 3046881 w 11022602"/>
                <a:gd name="connsiteY155" fmla="*/ 7460158 h 9326349"/>
                <a:gd name="connsiteX156" fmla="*/ 4102667 w 11022602"/>
                <a:gd name="connsiteY156" fmla="*/ 7460127 h 9326349"/>
                <a:gd name="connsiteX157" fmla="*/ 4102822 w 11022602"/>
                <a:gd name="connsiteY157" fmla="*/ 7460158 h 9326349"/>
                <a:gd name="connsiteX158" fmla="*/ 4105113 w 11022602"/>
                <a:gd name="connsiteY158" fmla="*/ 7460158 h 9326349"/>
                <a:gd name="connsiteX159" fmla="*/ 4105113 w 11022602"/>
                <a:gd name="connsiteY159" fmla="*/ 7460608 h 9326349"/>
                <a:gd name="connsiteX160" fmla="*/ 4159311 w 11022602"/>
                <a:gd name="connsiteY160" fmla="*/ 7471257 h 9326349"/>
                <a:gd name="connsiteX161" fmla="*/ 4236752 w 11022602"/>
                <a:gd name="connsiteY161" fmla="*/ 7546624 h 9326349"/>
                <a:gd name="connsiteX162" fmla="*/ 4245984 w 11022602"/>
                <a:gd name="connsiteY162" fmla="*/ 7591126 h 9326349"/>
                <a:gd name="connsiteX163" fmla="*/ 4248146 w 11022602"/>
                <a:gd name="connsiteY163" fmla="*/ 7591126 h 9326349"/>
                <a:gd name="connsiteX164" fmla="*/ 4248146 w 11022602"/>
                <a:gd name="connsiteY164" fmla="*/ 7601545 h 9326349"/>
                <a:gd name="connsiteX165" fmla="*/ 4248189 w 11022602"/>
                <a:gd name="connsiteY165" fmla="*/ 7601750 h 9326349"/>
                <a:gd name="connsiteX166" fmla="*/ 4248146 w 11022602"/>
                <a:gd name="connsiteY166" fmla="*/ 7601956 h 9326349"/>
                <a:gd name="connsiteX167" fmla="*/ 4248146 w 11022602"/>
                <a:gd name="connsiteY167" fmla="*/ 8149133 h 9326349"/>
                <a:gd name="connsiteX168" fmla="*/ 4105113 w 11022602"/>
                <a:gd name="connsiteY168" fmla="*/ 8149133 h 9326349"/>
                <a:gd name="connsiteX169" fmla="*/ 4105113 w 11022602"/>
                <a:gd name="connsiteY169" fmla="*/ 8149134 h 9326349"/>
                <a:gd name="connsiteX170" fmla="*/ 4248189 w 11022602"/>
                <a:gd name="connsiteY170" fmla="*/ 8149134 h 9326349"/>
                <a:gd name="connsiteX171" fmla="*/ 4175428 w 11022602"/>
                <a:gd name="connsiteY171" fmla="*/ 8219958 h 9326349"/>
                <a:gd name="connsiteX172" fmla="*/ 4108385 w 11022602"/>
                <a:gd name="connsiteY172" fmla="*/ 8176702 h 9326349"/>
                <a:gd name="connsiteX173" fmla="*/ 4105113 w 11022602"/>
                <a:gd name="connsiteY173" fmla="*/ 8160928 h 9326349"/>
                <a:gd name="connsiteX174" fmla="*/ 4105113 w 11022602"/>
                <a:gd name="connsiteY174" fmla="*/ 8902134 h 9326349"/>
                <a:gd name="connsiteX175" fmla="*/ 4016350 w 11022602"/>
                <a:gd name="connsiteY175" fmla="*/ 8988534 h 9326349"/>
                <a:gd name="connsiteX176" fmla="*/ 3927586 w 11022602"/>
                <a:gd name="connsiteY176" fmla="*/ 8902134 h 9326349"/>
                <a:gd name="connsiteX177" fmla="*/ 3927586 w 11022602"/>
                <a:gd name="connsiteY177" fmla="*/ 8902119 h 9326349"/>
                <a:gd name="connsiteX178" fmla="*/ 3750075 w 11022602"/>
                <a:gd name="connsiteY178" fmla="*/ 8902119 h 9326349"/>
                <a:gd name="connsiteX179" fmla="*/ 3750075 w 11022602"/>
                <a:gd name="connsiteY179" fmla="*/ 8161210 h 9326349"/>
                <a:gd name="connsiteX180" fmla="*/ 3746861 w 11022602"/>
                <a:gd name="connsiteY180" fmla="*/ 8176702 h 9326349"/>
                <a:gd name="connsiteX181" fmla="*/ 3679818 w 11022602"/>
                <a:gd name="connsiteY181" fmla="*/ 8219958 h 9326349"/>
                <a:gd name="connsiteX182" fmla="*/ 3607058 w 11022602"/>
                <a:gd name="connsiteY182" fmla="*/ 8149134 h 9326349"/>
                <a:gd name="connsiteX183" fmla="*/ 3750075 w 11022602"/>
                <a:gd name="connsiteY183" fmla="*/ 8149134 h 9326349"/>
                <a:gd name="connsiteX184" fmla="*/ 3750075 w 11022602"/>
                <a:gd name="connsiteY184" fmla="*/ 8149133 h 9326349"/>
                <a:gd name="connsiteX185" fmla="*/ 3607058 w 11022602"/>
                <a:gd name="connsiteY185" fmla="*/ 8149133 h 9326349"/>
                <a:gd name="connsiteX186" fmla="*/ 3607058 w 11022602"/>
                <a:gd name="connsiteY186" fmla="*/ 7591126 h 9326349"/>
                <a:gd name="connsiteX187" fmla="*/ 3609262 w 11022602"/>
                <a:gd name="connsiteY187" fmla="*/ 7591126 h 9326349"/>
                <a:gd name="connsiteX188" fmla="*/ 3618494 w 11022602"/>
                <a:gd name="connsiteY188" fmla="*/ 7546624 h 9326349"/>
                <a:gd name="connsiteX189" fmla="*/ 3695935 w 11022602"/>
                <a:gd name="connsiteY189" fmla="*/ 7471257 h 9326349"/>
                <a:gd name="connsiteX190" fmla="*/ 3750075 w 11022602"/>
                <a:gd name="connsiteY190" fmla="*/ 7460620 h 9326349"/>
                <a:gd name="connsiteX191" fmla="*/ 3750075 w 11022602"/>
                <a:gd name="connsiteY191" fmla="*/ 7460158 h 9326349"/>
                <a:gd name="connsiteX192" fmla="*/ 3752423 w 11022602"/>
                <a:gd name="connsiteY192" fmla="*/ 7460158 h 9326349"/>
                <a:gd name="connsiteX193" fmla="*/ 3752578 w 11022602"/>
                <a:gd name="connsiteY193" fmla="*/ 7460127 h 9326349"/>
                <a:gd name="connsiteX194" fmla="*/ 3752578 w 11022602"/>
                <a:gd name="connsiteY194" fmla="*/ 7460158 h 9326349"/>
                <a:gd name="connsiteX195" fmla="*/ 3927586 w 11022602"/>
                <a:gd name="connsiteY195" fmla="*/ 7460158 h 9326349"/>
                <a:gd name="connsiteX196" fmla="*/ 3927602 w 11022602"/>
                <a:gd name="connsiteY196" fmla="*/ 7460158 h 9326349"/>
                <a:gd name="connsiteX197" fmla="*/ 4102667 w 11022602"/>
                <a:gd name="connsiteY197" fmla="*/ 7460158 h 9326349"/>
                <a:gd name="connsiteX198" fmla="*/ 5158453 w 11022602"/>
                <a:gd name="connsiteY198" fmla="*/ 7460127 h 9326349"/>
                <a:gd name="connsiteX199" fmla="*/ 5158608 w 11022602"/>
                <a:gd name="connsiteY199" fmla="*/ 7460158 h 9326349"/>
                <a:gd name="connsiteX200" fmla="*/ 5160899 w 11022602"/>
                <a:gd name="connsiteY200" fmla="*/ 7460158 h 9326349"/>
                <a:gd name="connsiteX201" fmla="*/ 5160899 w 11022602"/>
                <a:gd name="connsiteY201" fmla="*/ 7460608 h 9326349"/>
                <a:gd name="connsiteX202" fmla="*/ 5215097 w 11022602"/>
                <a:gd name="connsiteY202" fmla="*/ 7471257 h 9326349"/>
                <a:gd name="connsiteX203" fmla="*/ 5292538 w 11022602"/>
                <a:gd name="connsiteY203" fmla="*/ 7546624 h 9326349"/>
                <a:gd name="connsiteX204" fmla="*/ 5301770 w 11022602"/>
                <a:gd name="connsiteY204" fmla="*/ 7591126 h 9326349"/>
                <a:gd name="connsiteX205" fmla="*/ 5303932 w 11022602"/>
                <a:gd name="connsiteY205" fmla="*/ 7591126 h 9326349"/>
                <a:gd name="connsiteX206" fmla="*/ 5303932 w 11022602"/>
                <a:gd name="connsiteY206" fmla="*/ 7601545 h 9326349"/>
                <a:gd name="connsiteX207" fmla="*/ 5303975 w 11022602"/>
                <a:gd name="connsiteY207" fmla="*/ 7601750 h 9326349"/>
                <a:gd name="connsiteX208" fmla="*/ 5303932 w 11022602"/>
                <a:gd name="connsiteY208" fmla="*/ 7601956 h 9326349"/>
                <a:gd name="connsiteX209" fmla="*/ 5303932 w 11022602"/>
                <a:gd name="connsiteY209" fmla="*/ 8149133 h 9326349"/>
                <a:gd name="connsiteX210" fmla="*/ 5160899 w 11022602"/>
                <a:gd name="connsiteY210" fmla="*/ 8149133 h 9326349"/>
                <a:gd name="connsiteX211" fmla="*/ 5160899 w 11022602"/>
                <a:gd name="connsiteY211" fmla="*/ 8149134 h 9326349"/>
                <a:gd name="connsiteX212" fmla="*/ 5303975 w 11022602"/>
                <a:gd name="connsiteY212" fmla="*/ 8149134 h 9326349"/>
                <a:gd name="connsiteX213" fmla="*/ 5231214 w 11022602"/>
                <a:gd name="connsiteY213" fmla="*/ 8219958 h 9326349"/>
                <a:gd name="connsiteX214" fmla="*/ 5164171 w 11022602"/>
                <a:gd name="connsiteY214" fmla="*/ 8176702 h 9326349"/>
                <a:gd name="connsiteX215" fmla="*/ 5160899 w 11022602"/>
                <a:gd name="connsiteY215" fmla="*/ 8160928 h 9326349"/>
                <a:gd name="connsiteX216" fmla="*/ 5160899 w 11022602"/>
                <a:gd name="connsiteY216" fmla="*/ 8902134 h 9326349"/>
                <a:gd name="connsiteX217" fmla="*/ 5072136 w 11022602"/>
                <a:gd name="connsiteY217" fmla="*/ 8988534 h 9326349"/>
                <a:gd name="connsiteX218" fmla="*/ 4983372 w 11022602"/>
                <a:gd name="connsiteY218" fmla="*/ 8902134 h 9326349"/>
                <a:gd name="connsiteX219" fmla="*/ 4983372 w 11022602"/>
                <a:gd name="connsiteY219" fmla="*/ 8902119 h 9326349"/>
                <a:gd name="connsiteX220" fmla="*/ 4805861 w 11022602"/>
                <a:gd name="connsiteY220" fmla="*/ 8902119 h 9326349"/>
                <a:gd name="connsiteX221" fmla="*/ 4805861 w 11022602"/>
                <a:gd name="connsiteY221" fmla="*/ 8161210 h 9326349"/>
                <a:gd name="connsiteX222" fmla="*/ 4802647 w 11022602"/>
                <a:gd name="connsiteY222" fmla="*/ 8176702 h 9326349"/>
                <a:gd name="connsiteX223" fmla="*/ 4735604 w 11022602"/>
                <a:gd name="connsiteY223" fmla="*/ 8219958 h 9326349"/>
                <a:gd name="connsiteX224" fmla="*/ 4662844 w 11022602"/>
                <a:gd name="connsiteY224" fmla="*/ 8149134 h 9326349"/>
                <a:gd name="connsiteX225" fmla="*/ 4805861 w 11022602"/>
                <a:gd name="connsiteY225" fmla="*/ 8149134 h 9326349"/>
                <a:gd name="connsiteX226" fmla="*/ 4805861 w 11022602"/>
                <a:gd name="connsiteY226" fmla="*/ 8149133 h 9326349"/>
                <a:gd name="connsiteX227" fmla="*/ 4662844 w 11022602"/>
                <a:gd name="connsiteY227" fmla="*/ 8149133 h 9326349"/>
                <a:gd name="connsiteX228" fmla="*/ 4662844 w 11022602"/>
                <a:gd name="connsiteY228" fmla="*/ 7591126 h 9326349"/>
                <a:gd name="connsiteX229" fmla="*/ 4665048 w 11022602"/>
                <a:gd name="connsiteY229" fmla="*/ 7591126 h 9326349"/>
                <a:gd name="connsiteX230" fmla="*/ 4674280 w 11022602"/>
                <a:gd name="connsiteY230" fmla="*/ 7546624 h 9326349"/>
                <a:gd name="connsiteX231" fmla="*/ 4751721 w 11022602"/>
                <a:gd name="connsiteY231" fmla="*/ 7471257 h 9326349"/>
                <a:gd name="connsiteX232" fmla="*/ 4805861 w 11022602"/>
                <a:gd name="connsiteY232" fmla="*/ 7460620 h 9326349"/>
                <a:gd name="connsiteX233" fmla="*/ 4805861 w 11022602"/>
                <a:gd name="connsiteY233" fmla="*/ 7460158 h 9326349"/>
                <a:gd name="connsiteX234" fmla="*/ 4808209 w 11022602"/>
                <a:gd name="connsiteY234" fmla="*/ 7460158 h 9326349"/>
                <a:gd name="connsiteX235" fmla="*/ 4808364 w 11022602"/>
                <a:gd name="connsiteY235" fmla="*/ 7460127 h 9326349"/>
                <a:gd name="connsiteX236" fmla="*/ 4808364 w 11022602"/>
                <a:gd name="connsiteY236" fmla="*/ 7460158 h 9326349"/>
                <a:gd name="connsiteX237" fmla="*/ 4983372 w 11022602"/>
                <a:gd name="connsiteY237" fmla="*/ 7460158 h 9326349"/>
                <a:gd name="connsiteX238" fmla="*/ 4983388 w 11022602"/>
                <a:gd name="connsiteY238" fmla="*/ 7460158 h 9326349"/>
                <a:gd name="connsiteX239" fmla="*/ 5158453 w 11022602"/>
                <a:gd name="connsiteY239" fmla="*/ 7460158 h 9326349"/>
                <a:gd name="connsiteX240" fmla="*/ 6214239 w 11022602"/>
                <a:gd name="connsiteY240" fmla="*/ 7460127 h 9326349"/>
                <a:gd name="connsiteX241" fmla="*/ 6214394 w 11022602"/>
                <a:gd name="connsiteY241" fmla="*/ 7460158 h 9326349"/>
                <a:gd name="connsiteX242" fmla="*/ 6216685 w 11022602"/>
                <a:gd name="connsiteY242" fmla="*/ 7460158 h 9326349"/>
                <a:gd name="connsiteX243" fmla="*/ 6216685 w 11022602"/>
                <a:gd name="connsiteY243" fmla="*/ 7460608 h 9326349"/>
                <a:gd name="connsiteX244" fmla="*/ 6270883 w 11022602"/>
                <a:gd name="connsiteY244" fmla="*/ 7471257 h 9326349"/>
                <a:gd name="connsiteX245" fmla="*/ 6348324 w 11022602"/>
                <a:gd name="connsiteY245" fmla="*/ 7546624 h 9326349"/>
                <a:gd name="connsiteX246" fmla="*/ 6357556 w 11022602"/>
                <a:gd name="connsiteY246" fmla="*/ 7591126 h 9326349"/>
                <a:gd name="connsiteX247" fmla="*/ 6359718 w 11022602"/>
                <a:gd name="connsiteY247" fmla="*/ 7591126 h 9326349"/>
                <a:gd name="connsiteX248" fmla="*/ 6359718 w 11022602"/>
                <a:gd name="connsiteY248" fmla="*/ 7601545 h 9326349"/>
                <a:gd name="connsiteX249" fmla="*/ 6359761 w 11022602"/>
                <a:gd name="connsiteY249" fmla="*/ 7601750 h 9326349"/>
                <a:gd name="connsiteX250" fmla="*/ 6359718 w 11022602"/>
                <a:gd name="connsiteY250" fmla="*/ 7601956 h 9326349"/>
                <a:gd name="connsiteX251" fmla="*/ 6359718 w 11022602"/>
                <a:gd name="connsiteY251" fmla="*/ 8149133 h 9326349"/>
                <a:gd name="connsiteX252" fmla="*/ 6216685 w 11022602"/>
                <a:gd name="connsiteY252" fmla="*/ 8149133 h 9326349"/>
                <a:gd name="connsiteX253" fmla="*/ 6216685 w 11022602"/>
                <a:gd name="connsiteY253" fmla="*/ 8149134 h 9326349"/>
                <a:gd name="connsiteX254" fmla="*/ 6359761 w 11022602"/>
                <a:gd name="connsiteY254" fmla="*/ 8149134 h 9326349"/>
                <a:gd name="connsiteX255" fmla="*/ 6287000 w 11022602"/>
                <a:gd name="connsiteY255" fmla="*/ 8219958 h 9326349"/>
                <a:gd name="connsiteX256" fmla="*/ 6219957 w 11022602"/>
                <a:gd name="connsiteY256" fmla="*/ 8176702 h 9326349"/>
                <a:gd name="connsiteX257" fmla="*/ 6216685 w 11022602"/>
                <a:gd name="connsiteY257" fmla="*/ 8160928 h 9326349"/>
                <a:gd name="connsiteX258" fmla="*/ 6216685 w 11022602"/>
                <a:gd name="connsiteY258" fmla="*/ 8902134 h 9326349"/>
                <a:gd name="connsiteX259" fmla="*/ 6127922 w 11022602"/>
                <a:gd name="connsiteY259" fmla="*/ 8988534 h 9326349"/>
                <a:gd name="connsiteX260" fmla="*/ 6039158 w 11022602"/>
                <a:gd name="connsiteY260" fmla="*/ 8902134 h 9326349"/>
                <a:gd name="connsiteX261" fmla="*/ 6039158 w 11022602"/>
                <a:gd name="connsiteY261" fmla="*/ 8902119 h 9326349"/>
                <a:gd name="connsiteX262" fmla="*/ 5861647 w 11022602"/>
                <a:gd name="connsiteY262" fmla="*/ 8902119 h 9326349"/>
                <a:gd name="connsiteX263" fmla="*/ 5861647 w 11022602"/>
                <a:gd name="connsiteY263" fmla="*/ 8161210 h 9326349"/>
                <a:gd name="connsiteX264" fmla="*/ 5858433 w 11022602"/>
                <a:gd name="connsiteY264" fmla="*/ 8176702 h 9326349"/>
                <a:gd name="connsiteX265" fmla="*/ 5791390 w 11022602"/>
                <a:gd name="connsiteY265" fmla="*/ 8219958 h 9326349"/>
                <a:gd name="connsiteX266" fmla="*/ 5718630 w 11022602"/>
                <a:gd name="connsiteY266" fmla="*/ 8149134 h 9326349"/>
                <a:gd name="connsiteX267" fmla="*/ 5861647 w 11022602"/>
                <a:gd name="connsiteY267" fmla="*/ 8149134 h 9326349"/>
                <a:gd name="connsiteX268" fmla="*/ 5861647 w 11022602"/>
                <a:gd name="connsiteY268" fmla="*/ 8149133 h 9326349"/>
                <a:gd name="connsiteX269" fmla="*/ 5718630 w 11022602"/>
                <a:gd name="connsiteY269" fmla="*/ 8149133 h 9326349"/>
                <a:gd name="connsiteX270" fmla="*/ 5718630 w 11022602"/>
                <a:gd name="connsiteY270" fmla="*/ 7591126 h 9326349"/>
                <a:gd name="connsiteX271" fmla="*/ 5720834 w 11022602"/>
                <a:gd name="connsiteY271" fmla="*/ 7591126 h 9326349"/>
                <a:gd name="connsiteX272" fmla="*/ 5730066 w 11022602"/>
                <a:gd name="connsiteY272" fmla="*/ 7546624 h 9326349"/>
                <a:gd name="connsiteX273" fmla="*/ 5807507 w 11022602"/>
                <a:gd name="connsiteY273" fmla="*/ 7471257 h 9326349"/>
                <a:gd name="connsiteX274" fmla="*/ 5861647 w 11022602"/>
                <a:gd name="connsiteY274" fmla="*/ 7460620 h 9326349"/>
                <a:gd name="connsiteX275" fmla="*/ 5861647 w 11022602"/>
                <a:gd name="connsiteY275" fmla="*/ 7460158 h 9326349"/>
                <a:gd name="connsiteX276" fmla="*/ 5863995 w 11022602"/>
                <a:gd name="connsiteY276" fmla="*/ 7460158 h 9326349"/>
                <a:gd name="connsiteX277" fmla="*/ 5864150 w 11022602"/>
                <a:gd name="connsiteY277" fmla="*/ 7460127 h 9326349"/>
                <a:gd name="connsiteX278" fmla="*/ 5864150 w 11022602"/>
                <a:gd name="connsiteY278" fmla="*/ 7460158 h 9326349"/>
                <a:gd name="connsiteX279" fmla="*/ 6039158 w 11022602"/>
                <a:gd name="connsiteY279" fmla="*/ 7460158 h 9326349"/>
                <a:gd name="connsiteX280" fmla="*/ 6039174 w 11022602"/>
                <a:gd name="connsiteY280" fmla="*/ 7460158 h 9326349"/>
                <a:gd name="connsiteX281" fmla="*/ 6214239 w 11022602"/>
                <a:gd name="connsiteY281" fmla="*/ 7460158 h 9326349"/>
                <a:gd name="connsiteX282" fmla="*/ 7270023 w 11022602"/>
                <a:gd name="connsiteY282" fmla="*/ 7460127 h 9326349"/>
                <a:gd name="connsiteX283" fmla="*/ 7270179 w 11022602"/>
                <a:gd name="connsiteY283" fmla="*/ 7460158 h 9326349"/>
                <a:gd name="connsiteX284" fmla="*/ 7272471 w 11022602"/>
                <a:gd name="connsiteY284" fmla="*/ 7460158 h 9326349"/>
                <a:gd name="connsiteX285" fmla="*/ 7272471 w 11022602"/>
                <a:gd name="connsiteY285" fmla="*/ 7460608 h 9326349"/>
                <a:gd name="connsiteX286" fmla="*/ 7326669 w 11022602"/>
                <a:gd name="connsiteY286" fmla="*/ 7471257 h 9326349"/>
                <a:gd name="connsiteX287" fmla="*/ 7404110 w 11022602"/>
                <a:gd name="connsiteY287" fmla="*/ 7546624 h 9326349"/>
                <a:gd name="connsiteX288" fmla="*/ 7413341 w 11022602"/>
                <a:gd name="connsiteY288" fmla="*/ 7591126 h 9326349"/>
                <a:gd name="connsiteX289" fmla="*/ 7415503 w 11022602"/>
                <a:gd name="connsiteY289" fmla="*/ 7591126 h 9326349"/>
                <a:gd name="connsiteX290" fmla="*/ 7415503 w 11022602"/>
                <a:gd name="connsiteY290" fmla="*/ 7601545 h 9326349"/>
                <a:gd name="connsiteX291" fmla="*/ 7415545 w 11022602"/>
                <a:gd name="connsiteY291" fmla="*/ 7601750 h 9326349"/>
                <a:gd name="connsiteX292" fmla="*/ 7415503 w 11022602"/>
                <a:gd name="connsiteY292" fmla="*/ 7601956 h 9326349"/>
                <a:gd name="connsiteX293" fmla="*/ 7415503 w 11022602"/>
                <a:gd name="connsiteY293" fmla="*/ 8149133 h 9326349"/>
                <a:gd name="connsiteX294" fmla="*/ 7272471 w 11022602"/>
                <a:gd name="connsiteY294" fmla="*/ 8149133 h 9326349"/>
                <a:gd name="connsiteX295" fmla="*/ 7272471 w 11022602"/>
                <a:gd name="connsiteY295" fmla="*/ 8149134 h 9326349"/>
                <a:gd name="connsiteX296" fmla="*/ 7415545 w 11022602"/>
                <a:gd name="connsiteY296" fmla="*/ 8149134 h 9326349"/>
                <a:gd name="connsiteX297" fmla="*/ 7342786 w 11022602"/>
                <a:gd name="connsiteY297" fmla="*/ 8219958 h 9326349"/>
                <a:gd name="connsiteX298" fmla="*/ 7275743 w 11022602"/>
                <a:gd name="connsiteY298" fmla="*/ 8176702 h 9326349"/>
                <a:gd name="connsiteX299" fmla="*/ 7272471 w 11022602"/>
                <a:gd name="connsiteY299" fmla="*/ 8160928 h 9326349"/>
                <a:gd name="connsiteX300" fmla="*/ 7272471 w 11022602"/>
                <a:gd name="connsiteY300" fmla="*/ 8902134 h 9326349"/>
                <a:gd name="connsiteX301" fmla="*/ 7183707 w 11022602"/>
                <a:gd name="connsiteY301" fmla="*/ 8988534 h 9326349"/>
                <a:gd name="connsiteX302" fmla="*/ 7094944 w 11022602"/>
                <a:gd name="connsiteY302" fmla="*/ 8902134 h 9326349"/>
                <a:gd name="connsiteX303" fmla="*/ 7094944 w 11022602"/>
                <a:gd name="connsiteY303" fmla="*/ 8902119 h 9326349"/>
                <a:gd name="connsiteX304" fmla="*/ 6917432 w 11022602"/>
                <a:gd name="connsiteY304" fmla="*/ 8902119 h 9326349"/>
                <a:gd name="connsiteX305" fmla="*/ 6917432 w 11022602"/>
                <a:gd name="connsiteY305" fmla="*/ 8161210 h 9326349"/>
                <a:gd name="connsiteX306" fmla="*/ 6914219 w 11022602"/>
                <a:gd name="connsiteY306" fmla="*/ 8176702 h 9326349"/>
                <a:gd name="connsiteX307" fmla="*/ 6847176 w 11022602"/>
                <a:gd name="connsiteY307" fmla="*/ 8219958 h 9326349"/>
                <a:gd name="connsiteX308" fmla="*/ 6774415 w 11022602"/>
                <a:gd name="connsiteY308" fmla="*/ 8149134 h 9326349"/>
                <a:gd name="connsiteX309" fmla="*/ 6917432 w 11022602"/>
                <a:gd name="connsiteY309" fmla="*/ 8149134 h 9326349"/>
                <a:gd name="connsiteX310" fmla="*/ 6917432 w 11022602"/>
                <a:gd name="connsiteY310" fmla="*/ 8149133 h 9326349"/>
                <a:gd name="connsiteX311" fmla="*/ 6774415 w 11022602"/>
                <a:gd name="connsiteY311" fmla="*/ 8149133 h 9326349"/>
                <a:gd name="connsiteX312" fmla="*/ 6774415 w 11022602"/>
                <a:gd name="connsiteY312" fmla="*/ 7591126 h 9326349"/>
                <a:gd name="connsiteX313" fmla="*/ 6776619 w 11022602"/>
                <a:gd name="connsiteY313" fmla="*/ 7591126 h 9326349"/>
                <a:gd name="connsiteX314" fmla="*/ 6785852 w 11022602"/>
                <a:gd name="connsiteY314" fmla="*/ 7546624 h 9326349"/>
                <a:gd name="connsiteX315" fmla="*/ 6863293 w 11022602"/>
                <a:gd name="connsiteY315" fmla="*/ 7471257 h 9326349"/>
                <a:gd name="connsiteX316" fmla="*/ 6917432 w 11022602"/>
                <a:gd name="connsiteY316" fmla="*/ 7460620 h 9326349"/>
                <a:gd name="connsiteX317" fmla="*/ 6917432 w 11022602"/>
                <a:gd name="connsiteY317" fmla="*/ 7460158 h 9326349"/>
                <a:gd name="connsiteX318" fmla="*/ 6919781 w 11022602"/>
                <a:gd name="connsiteY318" fmla="*/ 7460158 h 9326349"/>
                <a:gd name="connsiteX319" fmla="*/ 6919936 w 11022602"/>
                <a:gd name="connsiteY319" fmla="*/ 7460127 h 9326349"/>
                <a:gd name="connsiteX320" fmla="*/ 6919936 w 11022602"/>
                <a:gd name="connsiteY320" fmla="*/ 7460158 h 9326349"/>
                <a:gd name="connsiteX321" fmla="*/ 7094944 w 11022602"/>
                <a:gd name="connsiteY321" fmla="*/ 7460158 h 9326349"/>
                <a:gd name="connsiteX322" fmla="*/ 7094959 w 11022602"/>
                <a:gd name="connsiteY322" fmla="*/ 7460158 h 9326349"/>
                <a:gd name="connsiteX323" fmla="*/ 7270023 w 11022602"/>
                <a:gd name="connsiteY323" fmla="*/ 7460158 h 9326349"/>
                <a:gd name="connsiteX324" fmla="*/ 8325811 w 11022602"/>
                <a:gd name="connsiteY324" fmla="*/ 7460127 h 9326349"/>
                <a:gd name="connsiteX325" fmla="*/ 8325965 w 11022602"/>
                <a:gd name="connsiteY325" fmla="*/ 7460158 h 9326349"/>
                <a:gd name="connsiteX326" fmla="*/ 8328256 w 11022602"/>
                <a:gd name="connsiteY326" fmla="*/ 7460158 h 9326349"/>
                <a:gd name="connsiteX327" fmla="*/ 8328256 w 11022602"/>
                <a:gd name="connsiteY327" fmla="*/ 7460608 h 9326349"/>
                <a:gd name="connsiteX328" fmla="*/ 8382455 w 11022602"/>
                <a:gd name="connsiteY328" fmla="*/ 7471257 h 9326349"/>
                <a:gd name="connsiteX329" fmla="*/ 8459896 w 11022602"/>
                <a:gd name="connsiteY329" fmla="*/ 7546624 h 9326349"/>
                <a:gd name="connsiteX330" fmla="*/ 8469127 w 11022602"/>
                <a:gd name="connsiteY330" fmla="*/ 7591126 h 9326349"/>
                <a:gd name="connsiteX331" fmla="*/ 8471289 w 11022602"/>
                <a:gd name="connsiteY331" fmla="*/ 7591126 h 9326349"/>
                <a:gd name="connsiteX332" fmla="*/ 8471289 w 11022602"/>
                <a:gd name="connsiteY332" fmla="*/ 7601545 h 9326349"/>
                <a:gd name="connsiteX333" fmla="*/ 8471332 w 11022602"/>
                <a:gd name="connsiteY333" fmla="*/ 7601750 h 9326349"/>
                <a:gd name="connsiteX334" fmla="*/ 8471289 w 11022602"/>
                <a:gd name="connsiteY334" fmla="*/ 7601956 h 9326349"/>
                <a:gd name="connsiteX335" fmla="*/ 8471289 w 11022602"/>
                <a:gd name="connsiteY335" fmla="*/ 8149133 h 9326349"/>
                <a:gd name="connsiteX336" fmla="*/ 8328256 w 11022602"/>
                <a:gd name="connsiteY336" fmla="*/ 8149133 h 9326349"/>
                <a:gd name="connsiteX337" fmla="*/ 8328256 w 11022602"/>
                <a:gd name="connsiteY337" fmla="*/ 8149134 h 9326349"/>
                <a:gd name="connsiteX338" fmla="*/ 8471332 w 11022602"/>
                <a:gd name="connsiteY338" fmla="*/ 8149134 h 9326349"/>
                <a:gd name="connsiteX339" fmla="*/ 8398572 w 11022602"/>
                <a:gd name="connsiteY339" fmla="*/ 8219958 h 9326349"/>
                <a:gd name="connsiteX340" fmla="*/ 8331529 w 11022602"/>
                <a:gd name="connsiteY340" fmla="*/ 8176702 h 9326349"/>
                <a:gd name="connsiteX341" fmla="*/ 8328256 w 11022602"/>
                <a:gd name="connsiteY341" fmla="*/ 8160928 h 9326349"/>
                <a:gd name="connsiteX342" fmla="*/ 8328256 w 11022602"/>
                <a:gd name="connsiteY342" fmla="*/ 8902134 h 9326349"/>
                <a:gd name="connsiteX343" fmla="*/ 8239494 w 11022602"/>
                <a:gd name="connsiteY343" fmla="*/ 8988534 h 9326349"/>
                <a:gd name="connsiteX344" fmla="*/ 8150730 w 11022602"/>
                <a:gd name="connsiteY344" fmla="*/ 8902134 h 9326349"/>
                <a:gd name="connsiteX345" fmla="*/ 8150730 w 11022602"/>
                <a:gd name="connsiteY345" fmla="*/ 8902119 h 9326349"/>
                <a:gd name="connsiteX346" fmla="*/ 7973217 w 11022602"/>
                <a:gd name="connsiteY346" fmla="*/ 8902119 h 9326349"/>
                <a:gd name="connsiteX347" fmla="*/ 7973217 w 11022602"/>
                <a:gd name="connsiteY347" fmla="*/ 8161210 h 9326349"/>
                <a:gd name="connsiteX348" fmla="*/ 7970005 w 11022602"/>
                <a:gd name="connsiteY348" fmla="*/ 8176702 h 9326349"/>
                <a:gd name="connsiteX349" fmla="*/ 7902962 w 11022602"/>
                <a:gd name="connsiteY349" fmla="*/ 8219958 h 9326349"/>
                <a:gd name="connsiteX350" fmla="*/ 7830201 w 11022602"/>
                <a:gd name="connsiteY350" fmla="*/ 8149134 h 9326349"/>
                <a:gd name="connsiteX351" fmla="*/ 7973217 w 11022602"/>
                <a:gd name="connsiteY351" fmla="*/ 8149134 h 9326349"/>
                <a:gd name="connsiteX352" fmla="*/ 7973217 w 11022602"/>
                <a:gd name="connsiteY352" fmla="*/ 8149133 h 9326349"/>
                <a:gd name="connsiteX353" fmla="*/ 7830201 w 11022602"/>
                <a:gd name="connsiteY353" fmla="*/ 8149133 h 9326349"/>
                <a:gd name="connsiteX354" fmla="*/ 7830201 w 11022602"/>
                <a:gd name="connsiteY354" fmla="*/ 7591126 h 9326349"/>
                <a:gd name="connsiteX355" fmla="*/ 7832405 w 11022602"/>
                <a:gd name="connsiteY355" fmla="*/ 7591126 h 9326349"/>
                <a:gd name="connsiteX356" fmla="*/ 7841638 w 11022602"/>
                <a:gd name="connsiteY356" fmla="*/ 7546624 h 9326349"/>
                <a:gd name="connsiteX357" fmla="*/ 7919079 w 11022602"/>
                <a:gd name="connsiteY357" fmla="*/ 7471257 h 9326349"/>
                <a:gd name="connsiteX358" fmla="*/ 7973217 w 11022602"/>
                <a:gd name="connsiteY358" fmla="*/ 7460620 h 9326349"/>
                <a:gd name="connsiteX359" fmla="*/ 7973217 w 11022602"/>
                <a:gd name="connsiteY359" fmla="*/ 7460158 h 9326349"/>
                <a:gd name="connsiteX360" fmla="*/ 7975567 w 11022602"/>
                <a:gd name="connsiteY360" fmla="*/ 7460158 h 9326349"/>
                <a:gd name="connsiteX361" fmla="*/ 7975722 w 11022602"/>
                <a:gd name="connsiteY361" fmla="*/ 7460127 h 9326349"/>
                <a:gd name="connsiteX362" fmla="*/ 7975722 w 11022602"/>
                <a:gd name="connsiteY362" fmla="*/ 7460158 h 9326349"/>
                <a:gd name="connsiteX363" fmla="*/ 8150730 w 11022602"/>
                <a:gd name="connsiteY363" fmla="*/ 7460158 h 9326349"/>
                <a:gd name="connsiteX364" fmla="*/ 8150745 w 11022602"/>
                <a:gd name="connsiteY364" fmla="*/ 7460158 h 9326349"/>
                <a:gd name="connsiteX365" fmla="*/ 8325811 w 11022602"/>
                <a:gd name="connsiteY365" fmla="*/ 7460158 h 9326349"/>
                <a:gd name="connsiteX366" fmla="*/ 9381595 w 11022602"/>
                <a:gd name="connsiteY366" fmla="*/ 7460127 h 9326349"/>
                <a:gd name="connsiteX367" fmla="*/ 9381750 w 11022602"/>
                <a:gd name="connsiteY367" fmla="*/ 7460158 h 9326349"/>
                <a:gd name="connsiteX368" fmla="*/ 9384042 w 11022602"/>
                <a:gd name="connsiteY368" fmla="*/ 7460158 h 9326349"/>
                <a:gd name="connsiteX369" fmla="*/ 9384042 w 11022602"/>
                <a:gd name="connsiteY369" fmla="*/ 7460608 h 9326349"/>
                <a:gd name="connsiteX370" fmla="*/ 9438240 w 11022602"/>
                <a:gd name="connsiteY370" fmla="*/ 7471257 h 9326349"/>
                <a:gd name="connsiteX371" fmla="*/ 9515681 w 11022602"/>
                <a:gd name="connsiteY371" fmla="*/ 7546624 h 9326349"/>
                <a:gd name="connsiteX372" fmla="*/ 9524913 w 11022602"/>
                <a:gd name="connsiteY372" fmla="*/ 7591126 h 9326349"/>
                <a:gd name="connsiteX373" fmla="*/ 9527074 w 11022602"/>
                <a:gd name="connsiteY373" fmla="*/ 7591126 h 9326349"/>
                <a:gd name="connsiteX374" fmla="*/ 9527074 w 11022602"/>
                <a:gd name="connsiteY374" fmla="*/ 7601545 h 9326349"/>
                <a:gd name="connsiteX375" fmla="*/ 9527117 w 11022602"/>
                <a:gd name="connsiteY375" fmla="*/ 7601750 h 9326349"/>
                <a:gd name="connsiteX376" fmla="*/ 9527074 w 11022602"/>
                <a:gd name="connsiteY376" fmla="*/ 7601956 h 9326349"/>
                <a:gd name="connsiteX377" fmla="*/ 9527074 w 11022602"/>
                <a:gd name="connsiteY377" fmla="*/ 8149133 h 9326349"/>
                <a:gd name="connsiteX378" fmla="*/ 9384042 w 11022602"/>
                <a:gd name="connsiteY378" fmla="*/ 8149133 h 9326349"/>
                <a:gd name="connsiteX379" fmla="*/ 9384042 w 11022602"/>
                <a:gd name="connsiteY379" fmla="*/ 8149134 h 9326349"/>
                <a:gd name="connsiteX380" fmla="*/ 9527117 w 11022602"/>
                <a:gd name="connsiteY380" fmla="*/ 8149134 h 9326349"/>
                <a:gd name="connsiteX381" fmla="*/ 9454357 w 11022602"/>
                <a:gd name="connsiteY381" fmla="*/ 8219958 h 9326349"/>
                <a:gd name="connsiteX382" fmla="*/ 9387314 w 11022602"/>
                <a:gd name="connsiteY382" fmla="*/ 8176702 h 9326349"/>
                <a:gd name="connsiteX383" fmla="*/ 9384042 w 11022602"/>
                <a:gd name="connsiteY383" fmla="*/ 8160928 h 9326349"/>
                <a:gd name="connsiteX384" fmla="*/ 9384042 w 11022602"/>
                <a:gd name="connsiteY384" fmla="*/ 8902134 h 9326349"/>
                <a:gd name="connsiteX385" fmla="*/ 9295279 w 11022602"/>
                <a:gd name="connsiteY385" fmla="*/ 8988534 h 9326349"/>
                <a:gd name="connsiteX386" fmla="*/ 9206514 w 11022602"/>
                <a:gd name="connsiteY386" fmla="*/ 8902134 h 9326349"/>
                <a:gd name="connsiteX387" fmla="*/ 9206514 w 11022602"/>
                <a:gd name="connsiteY387" fmla="*/ 8902119 h 9326349"/>
                <a:gd name="connsiteX388" fmla="*/ 9029003 w 11022602"/>
                <a:gd name="connsiteY388" fmla="*/ 8902119 h 9326349"/>
                <a:gd name="connsiteX389" fmla="*/ 9029003 w 11022602"/>
                <a:gd name="connsiteY389" fmla="*/ 8161210 h 9326349"/>
                <a:gd name="connsiteX390" fmla="*/ 9025790 w 11022602"/>
                <a:gd name="connsiteY390" fmla="*/ 8176702 h 9326349"/>
                <a:gd name="connsiteX391" fmla="*/ 8958747 w 11022602"/>
                <a:gd name="connsiteY391" fmla="*/ 8219958 h 9326349"/>
                <a:gd name="connsiteX392" fmla="*/ 8885986 w 11022602"/>
                <a:gd name="connsiteY392" fmla="*/ 8149134 h 9326349"/>
                <a:gd name="connsiteX393" fmla="*/ 9029003 w 11022602"/>
                <a:gd name="connsiteY393" fmla="*/ 8149134 h 9326349"/>
                <a:gd name="connsiteX394" fmla="*/ 9029003 w 11022602"/>
                <a:gd name="connsiteY394" fmla="*/ 8149133 h 9326349"/>
                <a:gd name="connsiteX395" fmla="*/ 8885986 w 11022602"/>
                <a:gd name="connsiteY395" fmla="*/ 8149133 h 9326349"/>
                <a:gd name="connsiteX396" fmla="*/ 8885986 w 11022602"/>
                <a:gd name="connsiteY396" fmla="*/ 7591126 h 9326349"/>
                <a:gd name="connsiteX397" fmla="*/ 8888191 w 11022602"/>
                <a:gd name="connsiteY397" fmla="*/ 7591126 h 9326349"/>
                <a:gd name="connsiteX398" fmla="*/ 8897423 w 11022602"/>
                <a:gd name="connsiteY398" fmla="*/ 7546624 h 9326349"/>
                <a:gd name="connsiteX399" fmla="*/ 8974864 w 11022602"/>
                <a:gd name="connsiteY399" fmla="*/ 7471257 h 9326349"/>
                <a:gd name="connsiteX400" fmla="*/ 9029003 w 11022602"/>
                <a:gd name="connsiteY400" fmla="*/ 7460620 h 9326349"/>
                <a:gd name="connsiteX401" fmla="*/ 9029003 w 11022602"/>
                <a:gd name="connsiteY401" fmla="*/ 7460158 h 9326349"/>
                <a:gd name="connsiteX402" fmla="*/ 9031352 w 11022602"/>
                <a:gd name="connsiteY402" fmla="*/ 7460158 h 9326349"/>
                <a:gd name="connsiteX403" fmla="*/ 9031507 w 11022602"/>
                <a:gd name="connsiteY403" fmla="*/ 7460127 h 9326349"/>
                <a:gd name="connsiteX404" fmla="*/ 9031507 w 11022602"/>
                <a:gd name="connsiteY404" fmla="*/ 7460158 h 9326349"/>
                <a:gd name="connsiteX405" fmla="*/ 9206514 w 11022602"/>
                <a:gd name="connsiteY405" fmla="*/ 7460158 h 9326349"/>
                <a:gd name="connsiteX406" fmla="*/ 9206530 w 11022602"/>
                <a:gd name="connsiteY406" fmla="*/ 7460158 h 9326349"/>
                <a:gd name="connsiteX407" fmla="*/ 9381595 w 11022602"/>
                <a:gd name="connsiteY407" fmla="*/ 7460158 h 9326349"/>
                <a:gd name="connsiteX408" fmla="*/ 10437381 w 11022602"/>
                <a:gd name="connsiteY408" fmla="*/ 7460127 h 9326349"/>
                <a:gd name="connsiteX409" fmla="*/ 10437536 w 11022602"/>
                <a:gd name="connsiteY409" fmla="*/ 7460158 h 9326349"/>
                <a:gd name="connsiteX410" fmla="*/ 10439828 w 11022602"/>
                <a:gd name="connsiteY410" fmla="*/ 7460158 h 9326349"/>
                <a:gd name="connsiteX411" fmla="*/ 10439828 w 11022602"/>
                <a:gd name="connsiteY411" fmla="*/ 7460608 h 9326349"/>
                <a:gd name="connsiteX412" fmla="*/ 10494026 w 11022602"/>
                <a:gd name="connsiteY412" fmla="*/ 7471257 h 9326349"/>
                <a:gd name="connsiteX413" fmla="*/ 10571467 w 11022602"/>
                <a:gd name="connsiteY413" fmla="*/ 7546624 h 9326349"/>
                <a:gd name="connsiteX414" fmla="*/ 10580699 w 11022602"/>
                <a:gd name="connsiteY414" fmla="*/ 7591126 h 9326349"/>
                <a:gd name="connsiteX415" fmla="*/ 10582860 w 11022602"/>
                <a:gd name="connsiteY415" fmla="*/ 7591126 h 9326349"/>
                <a:gd name="connsiteX416" fmla="*/ 10582860 w 11022602"/>
                <a:gd name="connsiteY416" fmla="*/ 7601545 h 9326349"/>
                <a:gd name="connsiteX417" fmla="*/ 10582903 w 11022602"/>
                <a:gd name="connsiteY417" fmla="*/ 7601750 h 9326349"/>
                <a:gd name="connsiteX418" fmla="*/ 10582860 w 11022602"/>
                <a:gd name="connsiteY418" fmla="*/ 7601956 h 9326349"/>
                <a:gd name="connsiteX419" fmla="*/ 10582860 w 11022602"/>
                <a:gd name="connsiteY419" fmla="*/ 8149133 h 9326349"/>
                <a:gd name="connsiteX420" fmla="*/ 10439828 w 11022602"/>
                <a:gd name="connsiteY420" fmla="*/ 8149133 h 9326349"/>
                <a:gd name="connsiteX421" fmla="*/ 10439828 w 11022602"/>
                <a:gd name="connsiteY421" fmla="*/ 8149134 h 9326349"/>
                <a:gd name="connsiteX422" fmla="*/ 10582903 w 11022602"/>
                <a:gd name="connsiteY422" fmla="*/ 8149134 h 9326349"/>
                <a:gd name="connsiteX423" fmla="*/ 10510143 w 11022602"/>
                <a:gd name="connsiteY423" fmla="*/ 8219958 h 9326349"/>
                <a:gd name="connsiteX424" fmla="*/ 10443100 w 11022602"/>
                <a:gd name="connsiteY424" fmla="*/ 8176702 h 9326349"/>
                <a:gd name="connsiteX425" fmla="*/ 10439828 w 11022602"/>
                <a:gd name="connsiteY425" fmla="*/ 8160928 h 9326349"/>
                <a:gd name="connsiteX426" fmla="*/ 10439828 w 11022602"/>
                <a:gd name="connsiteY426" fmla="*/ 8902134 h 9326349"/>
                <a:gd name="connsiteX427" fmla="*/ 10351064 w 11022602"/>
                <a:gd name="connsiteY427" fmla="*/ 8988534 h 9326349"/>
                <a:gd name="connsiteX428" fmla="*/ 10262301 w 11022602"/>
                <a:gd name="connsiteY428" fmla="*/ 8902134 h 9326349"/>
                <a:gd name="connsiteX429" fmla="*/ 10262301 w 11022602"/>
                <a:gd name="connsiteY429" fmla="*/ 8902119 h 9326349"/>
                <a:gd name="connsiteX430" fmla="*/ 10084789 w 11022602"/>
                <a:gd name="connsiteY430" fmla="*/ 8902119 h 9326349"/>
                <a:gd name="connsiteX431" fmla="*/ 10084789 w 11022602"/>
                <a:gd name="connsiteY431" fmla="*/ 8161210 h 9326349"/>
                <a:gd name="connsiteX432" fmla="*/ 10081576 w 11022602"/>
                <a:gd name="connsiteY432" fmla="*/ 8176702 h 9326349"/>
                <a:gd name="connsiteX433" fmla="*/ 10014533 w 11022602"/>
                <a:gd name="connsiteY433" fmla="*/ 8219958 h 9326349"/>
                <a:gd name="connsiteX434" fmla="*/ 9941772 w 11022602"/>
                <a:gd name="connsiteY434" fmla="*/ 8149134 h 9326349"/>
                <a:gd name="connsiteX435" fmla="*/ 10084789 w 11022602"/>
                <a:gd name="connsiteY435" fmla="*/ 8149134 h 9326349"/>
                <a:gd name="connsiteX436" fmla="*/ 10084789 w 11022602"/>
                <a:gd name="connsiteY436" fmla="*/ 8149133 h 9326349"/>
                <a:gd name="connsiteX437" fmla="*/ 9941772 w 11022602"/>
                <a:gd name="connsiteY437" fmla="*/ 8149133 h 9326349"/>
                <a:gd name="connsiteX438" fmla="*/ 9941772 w 11022602"/>
                <a:gd name="connsiteY438" fmla="*/ 7591126 h 9326349"/>
                <a:gd name="connsiteX439" fmla="*/ 9943977 w 11022602"/>
                <a:gd name="connsiteY439" fmla="*/ 7591126 h 9326349"/>
                <a:gd name="connsiteX440" fmla="*/ 9953209 w 11022602"/>
                <a:gd name="connsiteY440" fmla="*/ 7546624 h 9326349"/>
                <a:gd name="connsiteX441" fmla="*/ 10030650 w 11022602"/>
                <a:gd name="connsiteY441" fmla="*/ 7471257 h 9326349"/>
                <a:gd name="connsiteX442" fmla="*/ 10084789 w 11022602"/>
                <a:gd name="connsiteY442" fmla="*/ 7460620 h 9326349"/>
                <a:gd name="connsiteX443" fmla="*/ 10084789 w 11022602"/>
                <a:gd name="connsiteY443" fmla="*/ 7460158 h 9326349"/>
                <a:gd name="connsiteX444" fmla="*/ 10087138 w 11022602"/>
                <a:gd name="connsiteY444" fmla="*/ 7460158 h 9326349"/>
                <a:gd name="connsiteX445" fmla="*/ 10087294 w 11022602"/>
                <a:gd name="connsiteY445" fmla="*/ 7460127 h 9326349"/>
                <a:gd name="connsiteX446" fmla="*/ 10087294 w 11022602"/>
                <a:gd name="connsiteY446" fmla="*/ 7460158 h 9326349"/>
                <a:gd name="connsiteX447" fmla="*/ 10262301 w 11022602"/>
                <a:gd name="connsiteY447" fmla="*/ 7460158 h 9326349"/>
                <a:gd name="connsiteX448" fmla="*/ 10262316 w 11022602"/>
                <a:gd name="connsiteY448" fmla="*/ 7460158 h 9326349"/>
                <a:gd name="connsiteX449" fmla="*/ 10437381 w 11022602"/>
                <a:gd name="connsiteY449" fmla="*/ 7460158 h 9326349"/>
                <a:gd name="connsiteX450" fmla="*/ 760243 w 11022602"/>
                <a:gd name="connsiteY450" fmla="*/ 7117259 h 9326349"/>
                <a:gd name="connsiteX451" fmla="*/ 909472 w 11022602"/>
                <a:gd name="connsiteY451" fmla="*/ 7262515 h 9326349"/>
                <a:gd name="connsiteX452" fmla="*/ 760243 w 11022602"/>
                <a:gd name="connsiteY452" fmla="*/ 7407771 h 9326349"/>
                <a:gd name="connsiteX453" fmla="*/ 611013 w 11022602"/>
                <a:gd name="connsiteY453" fmla="*/ 7262515 h 9326349"/>
                <a:gd name="connsiteX454" fmla="*/ 760243 w 11022602"/>
                <a:gd name="connsiteY454" fmla="*/ 7117259 h 9326349"/>
                <a:gd name="connsiteX455" fmla="*/ 1816030 w 11022602"/>
                <a:gd name="connsiteY455" fmla="*/ 7117259 h 9326349"/>
                <a:gd name="connsiteX456" fmla="*/ 1965259 w 11022602"/>
                <a:gd name="connsiteY456" fmla="*/ 7262515 h 9326349"/>
                <a:gd name="connsiteX457" fmla="*/ 1816030 w 11022602"/>
                <a:gd name="connsiteY457" fmla="*/ 7407771 h 9326349"/>
                <a:gd name="connsiteX458" fmla="*/ 1666800 w 11022602"/>
                <a:gd name="connsiteY458" fmla="*/ 7262515 h 9326349"/>
                <a:gd name="connsiteX459" fmla="*/ 1816030 w 11022602"/>
                <a:gd name="connsiteY459" fmla="*/ 7117259 h 9326349"/>
                <a:gd name="connsiteX460" fmla="*/ 2871816 w 11022602"/>
                <a:gd name="connsiteY460" fmla="*/ 7117259 h 9326349"/>
                <a:gd name="connsiteX461" fmla="*/ 3021045 w 11022602"/>
                <a:gd name="connsiteY461" fmla="*/ 7262515 h 9326349"/>
                <a:gd name="connsiteX462" fmla="*/ 2871816 w 11022602"/>
                <a:gd name="connsiteY462" fmla="*/ 7407771 h 9326349"/>
                <a:gd name="connsiteX463" fmla="*/ 2722586 w 11022602"/>
                <a:gd name="connsiteY463" fmla="*/ 7262515 h 9326349"/>
                <a:gd name="connsiteX464" fmla="*/ 2871816 w 11022602"/>
                <a:gd name="connsiteY464" fmla="*/ 7117259 h 9326349"/>
                <a:gd name="connsiteX465" fmla="*/ 3927602 w 11022602"/>
                <a:gd name="connsiteY465" fmla="*/ 7117259 h 9326349"/>
                <a:gd name="connsiteX466" fmla="*/ 4076831 w 11022602"/>
                <a:gd name="connsiteY466" fmla="*/ 7262515 h 9326349"/>
                <a:gd name="connsiteX467" fmla="*/ 3927602 w 11022602"/>
                <a:gd name="connsiteY467" fmla="*/ 7407771 h 9326349"/>
                <a:gd name="connsiteX468" fmla="*/ 3778372 w 11022602"/>
                <a:gd name="connsiteY468" fmla="*/ 7262515 h 9326349"/>
                <a:gd name="connsiteX469" fmla="*/ 3927602 w 11022602"/>
                <a:gd name="connsiteY469" fmla="*/ 7117259 h 9326349"/>
                <a:gd name="connsiteX470" fmla="*/ 4983388 w 11022602"/>
                <a:gd name="connsiteY470" fmla="*/ 7117259 h 9326349"/>
                <a:gd name="connsiteX471" fmla="*/ 5132617 w 11022602"/>
                <a:gd name="connsiteY471" fmla="*/ 7262515 h 9326349"/>
                <a:gd name="connsiteX472" fmla="*/ 4983388 w 11022602"/>
                <a:gd name="connsiteY472" fmla="*/ 7407771 h 9326349"/>
                <a:gd name="connsiteX473" fmla="*/ 4834158 w 11022602"/>
                <a:gd name="connsiteY473" fmla="*/ 7262515 h 9326349"/>
                <a:gd name="connsiteX474" fmla="*/ 4983388 w 11022602"/>
                <a:gd name="connsiteY474" fmla="*/ 7117259 h 9326349"/>
                <a:gd name="connsiteX475" fmla="*/ 6039174 w 11022602"/>
                <a:gd name="connsiteY475" fmla="*/ 7117259 h 9326349"/>
                <a:gd name="connsiteX476" fmla="*/ 6188403 w 11022602"/>
                <a:gd name="connsiteY476" fmla="*/ 7262515 h 9326349"/>
                <a:gd name="connsiteX477" fmla="*/ 6039174 w 11022602"/>
                <a:gd name="connsiteY477" fmla="*/ 7407771 h 9326349"/>
                <a:gd name="connsiteX478" fmla="*/ 5889944 w 11022602"/>
                <a:gd name="connsiteY478" fmla="*/ 7262515 h 9326349"/>
                <a:gd name="connsiteX479" fmla="*/ 6039174 w 11022602"/>
                <a:gd name="connsiteY479" fmla="*/ 7117259 h 9326349"/>
                <a:gd name="connsiteX480" fmla="*/ 7094959 w 11022602"/>
                <a:gd name="connsiteY480" fmla="*/ 7117259 h 9326349"/>
                <a:gd name="connsiteX481" fmla="*/ 7244188 w 11022602"/>
                <a:gd name="connsiteY481" fmla="*/ 7262515 h 9326349"/>
                <a:gd name="connsiteX482" fmla="*/ 7094959 w 11022602"/>
                <a:gd name="connsiteY482" fmla="*/ 7407771 h 9326349"/>
                <a:gd name="connsiteX483" fmla="*/ 6945730 w 11022602"/>
                <a:gd name="connsiteY483" fmla="*/ 7262515 h 9326349"/>
                <a:gd name="connsiteX484" fmla="*/ 7094959 w 11022602"/>
                <a:gd name="connsiteY484" fmla="*/ 7117259 h 9326349"/>
                <a:gd name="connsiteX485" fmla="*/ 8150745 w 11022602"/>
                <a:gd name="connsiteY485" fmla="*/ 7117259 h 9326349"/>
                <a:gd name="connsiteX486" fmla="*/ 8299975 w 11022602"/>
                <a:gd name="connsiteY486" fmla="*/ 7262515 h 9326349"/>
                <a:gd name="connsiteX487" fmla="*/ 8150745 w 11022602"/>
                <a:gd name="connsiteY487" fmla="*/ 7407771 h 9326349"/>
                <a:gd name="connsiteX488" fmla="*/ 8001516 w 11022602"/>
                <a:gd name="connsiteY488" fmla="*/ 7262515 h 9326349"/>
                <a:gd name="connsiteX489" fmla="*/ 8150745 w 11022602"/>
                <a:gd name="connsiteY489" fmla="*/ 7117259 h 9326349"/>
                <a:gd name="connsiteX490" fmla="*/ 9206530 w 11022602"/>
                <a:gd name="connsiteY490" fmla="*/ 7117259 h 9326349"/>
                <a:gd name="connsiteX491" fmla="*/ 9355759 w 11022602"/>
                <a:gd name="connsiteY491" fmla="*/ 7262515 h 9326349"/>
                <a:gd name="connsiteX492" fmla="*/ 9206530 w 11022602"/>
                <a:gd name="connsiteY492" fmla="*/ 7407771 h 9326349"/>
                <a:gd name="connsiteX493" fmla="*/ 9057301 w 11022602"/>
                <a:gd name="connsiteY493" fmla="*/ 7262515 h 9326349"/>
                <a:gd name="connsiteX494" fmla="*/ 9206530 w 11022602"/>
                <a:gd name="connsiteY494" fmla="*/ 7117259 h 9326349"/>
                <a:gd name="connsiteX495" fmla="*/ 10262316 w 11022602"/>
                <a:gd name="connsiteY495" fmla="*/ 7117259 h 9326349"/>
                <a:gd name="connsiteX496" fmla="*/ 10411546 w 11022602"/>
                <a:gd name="connsiteY496" fmla="*/ 7262515 h 9326349"/>
                <a:gd name="connsiteX497" fmla="*/ 10262316 w 11022602"/>
                <a:gd name="connsiteY497" fmla="*/ 7407771 h 9326349"/>
                <a:gd name="connsiteX498" fmla="*/ 10113087 w 11022602"/>
                <a:gd name="connsiteY498" fmla="*/ 7262515 h 9326349"/>
                <a:gd name="connsiteX499" fmla="*/ 10262316 w 11022602"/>
                <a:gd name="connsiteY499" fmla="*/ 7117259 h 9326349"/>
                <a:gd name="connsiteX500" fmla="*/ 760227 w 11022602"/>
                <a:gd name="connsiteY500" fmla="*/ 6660543 h 9326349"/>
                <a:gd name="connsiteX501" fmla="*/ 671479 w 11022602"/>
                <a:gd name="connsiteY501" fmla="*/ 6746928 h 9326349"/>
                <a:gd name="connsiteX502" fmla="*/ 582731 w 11022602"/>
                <a:gd name="connsiteY502" fmla="*/ 6660543 h 9326349"/>
                <a:gd name="connsiteX503" fmla="*/ 1816015 w 11022602"/>
                <a:gd name="connsiteY503" fmla="*/ 6660543 h 9326349"/>
                <a:gd name="connsiteX504" fmla="*/ 1727266 w 11022602"/>
                <a:gd name="connsiteY504" fmla="*/ 6746928 h 9326349"/>
                <a:gd name="connsiteX505" fmla="*/ 1638518 w 11022602"/>
                <a:gd name="connsiteY505" fmla="*/ 6660543 h 9326349"/>
                <a:gd name="connsiteX506" fmla="*/ 2871800 w 11022602"/>
                <a:gd name="connsiteY506" fmla="*/ 6660543 h 9326349"/>
                <a:gd name="connsiteX507" fmla="*/ 2783052 w 11022602"/>
                <a:gd name="connsiteY507" fmla="*/ 6746928 h 9326349"/>
                <a:gd name="connsiteX508" fmla="*/ 2694304 w 11022602"/>
                <a:gd name="connsiteY508" fmla="*/ 6660543 h 9326349"/>
                <a:gd name="connsiteX509" fmla="*/ 3927586 w 11022602"/>
                <a:gd name="connsiteY509" fmla="*/ 6660543 h 9326349"/>
                <a:gd name="connsiteX510" fmla="*/ 3838838 w 11022602"/>
                <a:gd name="connsiteY510" fmla="*/ 6746928 h 9326349"/>
                <a:gd name="connsiteX511" fmla="*/ 3750090 w 11022602"/>
                <a:gd name="connsiteY511" fmla="*/ 6660543 h 9326349"/>
                <a:gd name="connsiteX512" fmla="*/ 4983372 w 11022602"/>
                <a:gd name="connsiteY512" fmla="*/ 6660543 h 9326349"/>
                <a:gd name="connsiteX513" fmla="*/ 4894624 w 11022602"/>
                <a:gd name="connsiteY513" fmla="*/ 6746928 h 9326349"/>
                <a:gd name="connsiteX514" fmla="*/ 4805876 w 11022602"/>
                <a:gd name="connsiteY514" fmla="*/ 6660543 h 9326349"/>
                <a:gd name="connsiteX515" fmla="*/ 6039158 w 11022602"/>
                <a:gd name="connsiteY515" fmla="*/ 6660543 h 9326349"/>
                <a:gd name="connsiteX516" fmla="*/ 5950410 w 11022602"/>
                <a:gd name="connsiteY516" fmla="*/ 6746928 h 9326349"/>
                <a:gd name="connsiteX517" fmla="*/ 5861662 w 11022602"/>
                <a:gd name="connsiteY517" fmla="*/ 6660543 h 9326349"/>
                <a:gd name="connsiteX518" fmla="*/ 7094944 w 11022602"/>
                <a:gd name="connsiteY518" fmla="*/ 6660543 h 9326349"/>
                <a:gd name="connsiteX519" fmla="*/ 7006195 w 11022602"/>
                <a:gd name="connsiteY519" fmla="*/ 6746928 h 9326349"/>
                <a:gd name="connsiteX520" fmla="*/ 6917447 w 11022602"/>
                <a:gd name="connsiteY520" fmla="*/ 6660543 h 9326349"/>
                <a:gd name="connsiteX521" fmla="*/ 8150730 w 11022602"/>
                <a:gd name="connsiteY521" fmla="*/ 6660543 h 9326349"/>
                <a:gd name="connsiteX522" fmla="*/ 8061982 w 11022602"/>
                <a:gd name="connsiteY522" fmla="*/ 6746928 h 9326349"/>
                <a:gd name="connsiteX523" fmla="*/ 7973234 w 11022602"/>
                <a:gd name="connsiteY523" fmla="*/ 6660543 h 9326349"/>
                <a:gd name="connsiteX524" fmla="*/ 9206514 w 11022602"/>
                <a:gd name="connsiteY524" fmla="*/ 6660543 h 9326349"/>
                <a:gd name="connsiteX525" fmla="*/ 9117767 w 11022602"/>
                <a:gd name="connsiteY525" fmla="*/ 6746928 h 9326349"/>
                <a:gd name="connsiteX526" fmla="*/ 9029019 w 11022602"/>
                <a:gd name="connsiteY526" fmla="*/ 6660543 h 9326349"/>
                <a:gd name="connsiteX527" fmla="*/ 10262301 w 11022602"/>
                <a:gd name="connsiteY527" fmla="*/ 6660543 h 9326349"/>
                <a:gd name="connsiteX528" fmla="*/ 10173553 w 11022602"/>
                <a:gd name="connsiteY528" fmla="*/ 6746928 h 9326349"/>
                <a:gd name="connsiteX529" fmla="*/ 10084804 w 11022602"/>
                <a:gd name="connsiteY529" fmla="*/ 6660543 h 9326349"/>
                <a:gd name="connsiteX530" fmla="*/ 935308 w 11022602"/>
                <a:gd name="connsiteY530" fmla="*/ 5218521 h 9326349"/>
                <a:gd name="connsiteX531" fmla="*/ 935463 w 11022602"/>
                <a:gd name="connsiteY531" fmla="*/ 5218552 h 9326349"/>
                <a:gd name="connsiteX532" fmla="*/ 937754 w 11022602"/>
                <a:gd name="connsiteY532" fmla="*/ 5218552 h 9326349"/>
                <a:gd name="connsiteX533" fmla="*/ 937754 w 11022602"/>
                <a:gd name="connsiteY533" fmla="*/ 5219002 h 9326349"/>
                <a:gd name="connsiteX534" fmla="*/ 991953 w 11022602"/>
                <a:gd name="connsiteY534" fmla="*/ 5229651 h 9326349"/>
                <a:gd name="connsiteX535" fmla="*/ 1069393 w 11022602"/>
                <a:gd name="connsiteY535" fmla="*/ 5305018 h 9326349"/>
                <a:gd name="connsiteX536" fmla="*/ 1078625 w 11022602"/>
                <a:gd name="connsiteY536" fmla="*/ 5349520 h 9326349"/>
                <a:gd name="connsiteX537" fmla="*/ 1080787 w 11022602"/>
                <a:gd name="connsiteY537" fmla="*/ 5349520 h 9326349"/>
                <a:gd name="connsiteX538" fmla="*/ 1080787 w 11022602"/>
                <a:gd name="connsiteY538" fmla="*/ 5359939 h 9326349"/>
                <a:gd name="connsiteX539" fmla="*/ 1080830 w 11022602"/>
                <a:gd name="connsiteY539" fmla="*/ 5360144 h 9326349"/>
                <a:gd name="connsiteX540" fmla="*/ 1080787 w 11022602"/>
                <a:gd name="connsiteY540" fmla="*/ 5360350 h 9326349"/>
                <a:gd name="connsiteX541" fmla="*/ 1080787 w 11022602"/>
                <a:gd name="connsiteY541" fmla="*/ 5907527 h 9326349"/>
                <a:gd name="connsiteX542" fmla="*/ 937754 w 11022602"/>
                <a:gd name="connsiteY542" fmla="*/ 5907527 h 9326349"/>
                <a:gd name="connsiteX543" fmla="*/ 937754 w 11022602"/>
                <a:gd name="connsiteY543" fmla="*/ 5907528 h 9326349"/>
                <a:gd name="connsiteX544" fmla="*/ 1080830 w 11022602"/>
                <a:gd name="connsiteY544" fmla="*/ 5907528 h 9326349"/>
                <a:gd name="connsiteX545" fmla="*/ 1008070 w 11022602"/>
                <a:gd name="connsiteY545" fmla="*/ 5978352 h 9326349"/>
                <a:gd name="connsiteX546" fmla="*/ 941027 w 11022602"/>
                <a:gd name="connsiteY546" fmla="*/ 5935096 h 9326349"/>
                <a:gd name="connsiteX547" fmla="*/ 937754 w 11022602"/>
                <a:gd name="connsiteY547" fmla="*/ 5919322 h 9326349"/>
                <a:gd name="connsiteX548" fmla="*/ 937754 w 11022602"/>
                <a:gd name="connsiteY548" fmla="*/ 6660528 h 9326349"/>
                <a:gd name="connsiteX549" fmla="*/ 848991 w 11022602"/>
                <a:gd name="connsiteY549" fmla="*/ 6746928 h 9326349"/>
                <a:gd name="connsiteX550" fmla="*/ 760227 w 11022602"/>
                <a:gd name="connsiteY550" fmla="*/ 6660528 h 9326349"/>
                <a:gd name="connsiteX551" fmla="*/ 760227 w 11022602"/>
                <a:gd name="connsiteY551" fmla="*/ 6660513 h 9326349"/>
                <a:gd name="connsiteX552" fmla="*/ 582716 w 11022602"/>
                <a:gd name="connsiteY552" fmla="*/ 6660513 h 9326349"/>
                <a:gd name="connsiteX553" fmla="*/ 582716 w 11022602"/>
                <a:gd name="connsiteY553" fmla="*/ 5919604 h 9326349"/>
                <a:gd name="connsiteX554" fmla="*/ 579502 w 11022602"/>
                <a:gd name="connsiteY554" fmla="*/ 5935096 h 9326349"/>
                <a:gd name="connsiteX555" fmla="*/ 512459 w 11022602"/>
                <a:gd name="connsiteY555" fmla="*/ 5978352 h 9326349"/>
                <a:gd name="connsiteX556" fmla="*/ 439699 w 11022602"/>
                <a:gd name="connsiteY556" fmla="*/ 5907528 h 9326349"/>
                <a:gd name="connsiteX557" fmla="*/ 582716 w 11022602"/>
                <a:gd name="connsiteY557" fmla="*/ 5907528 h 9326349"/>
                <a:gd name="connsiteX558" fmla="*/ 582716 w 11022602"/>
                <a:gd name="connsiteY558" fmla="*/ 5907527 h 9326349"/>
                <a:gd name="connsiteX559" fmla="*/ 439699 w 11022602"/>
                <a:gd name="connsiteY559" fmla="*/ 5907527 h 9326349"/>
                <a:gd name="connsiteX560" fmla="*/ 439699 w 11022602"/>
                <a:gd name="connsiteY560" fmla="*/ 5349520 h 9326349"/>
                <a:gd name="connsiteX561" fmla="*/ 441904 w 11022602"/>
                <a:gd name="connsiteY561" fmla="*/ 5349520 h 9326349"/>
                <a:gd name="connsiteX562" fmla="*/ 451136 w 11022602"/>
                <a:gd name="connsiteY562" fmla="*/ 5305018 h 9326349"/>
                <a:gd name="connsiteX563" fmla="*/ 528576 w 11022602"/>
                <a:gd name="connsiteY563" fmla="*/ 5229651 h 9326349"/>
                <a:gd name="connsiteX564" fmla="*/ 582716 w 11022602"/>
                <a:gd name="connsiteY564" fmla="*/ 5219014 h 9326349"/>
                <a:gd name="connsiteX565" fmla="*/ 582716 w 11022602"/>
                <a:gd name="connsiteY565" fmla="*/ 5218552 h 9326349"/>
                <a:gd name="connsiteX566" fmla="*/ 585065 w 11022602"/>
                <a:gd name="connsiteY566" fmla="*/ 5218552 h 9326349"/>
                <a:gd name="connsiteX567" fmla="*/ 585220 w 11022602"/>
                <a:gd name="connsiteY567" fmla="*/ 5218521 h 9326349"/>
                <a:gd name="connsiteX568" fmla="*/ 585220 w 11022602"/>
                <a:gd name="connsiteY568" fmla="*/ 5218552 h 9326349"/>
                <a:gd name="connsiteX569" fmla="*/ 760227 w 11022602"/>
                <a:gd name="connsiteY569" fmla="*/ 5218552 h 9326349"/>
                <a:gd name="connsiteX570" fmla="*/ 760243 w 11022602"/>
                <a:gd name="connsiteY570" fmla="*/ 5218552 h 9326349"/>
                <a:gd name="connsiteX571" fmla="*/ 935308 w 11022602"/>
                <a:gd name="connsiteY571" fmla="*/ 5218552 h 9326349"/>
                <a:gd name="connsiteX572" fmla="*/ 1991095 w 11022602"/>
                <a:gd name="connsiteY572" fmla="*/ 5218521 h 9326349"/>
                <a:gd name="connsiteX573" fmla="*/ 1991250 w 11022602"/>
                <a:gd name="connsiteY573" fmla="*/ 5218552 h 9326349"/>
                <a:gd name="connsiteX574" fmla="*/ 1993541 w 11022602"/>
                <a:gd name="connsiteY574" fmla="*/ 5218552 h 9326349"/>
                <a:gd name="connsiteX575" fmla="*/ 1993541 w 11022602"/>
                <a:gd name="connsiteY575" fmla="*/ 5219002 h 9326349"/>
                <a:gd name="connsiteX576" fmla="*/ 2047739 w 11022602"/>
                <a:gd name="connsiteY576" fmla="*/ 5229651 h 9326349"/>
                <a:gd name="connsiteX577" fmla="*/ 2125181 w 11022602"/>
                <a:gd name="connsiteY577" fmla="*/ 5305018 h 9326349"/>
                <a:gd name="connsiteX578" fmla="*/ 2134412 w 11022602"/>
                <a:gd name="connsiteY578" fmla="*/ 5349520 h 9326349"/>
                <a:gd name="connsiteX579" fmla="*/ 2136574 w 11022602"/>
                <a:gd name="connsiteY579" fmla="*/ 5349520 h 9326349"/>
                <a:gd name="connsiteX580" fmla="*/ 2136574 w 11022602"/>
                <a:gd name="connsiteY580" fmla="*/ 5359939 h 9326349"/>
                <a:gd name="connsiteX581" fmla="*/ 2136617 w 11022602"/>
                <a:gd name="connsiteY581" fmla="*/ 5360144 h 9326349"/>
                <a:gd name="connsiteX582" fmla="*/ 2136574 w 11022602"/>
                <a:gd name="connsiteY582" fmla="*/ 5360350 h 9326349"/>
                <a:gd name="connsiteX583" fmla="*/ 2136574 w 11022602"/>
                <a:gd name="connsiteY583" fmla="*/ 5907527 h 9326349"/>
                <a:gd name="connsiteX584" fmla="*/ 1993541 w 11022602"/>
                <a:gd name="connsiteY584" fmla="*/ 5907527 h 9326349"/>
                <a:gd name="connsiteX585" fmla="*/ 1993541 w 11022602"/>
                <a:gd name="connsiteY585" fmla="*/ 5907528 h 9326349"/>
                <a:gd name="connsiteX586" fmla="*/ 2136617 w 11022602"/>
                <a:gd name="connsiteY586" fmla="*/ 5907528 h 9326349"/>
                <a:gd name="connsiteX587" fmla="*/ 2063857 w 11022602"/>
                <a:gd name="connsiteY587" fmla="*/ 5978352 h 9326349"/>
                <a:gd name="connsiteX588" fmla="*/ 1996814 w 11022602"/>
                <a:gd name="connsiteY588" fmla="*/ 5935096 h 9326349"/>
                <a:gd name="connsiteX589" fmla="*/ 1993541 w 11022602"/>
                <a:gd name="connsiteY589" fmla="*/ 5919322 h 9326349"/>
                <a:gd name="connsiteX590" fmla="*/ 1993541 w 11022602"/>
                <a:gd name="connsiteY590" fmla="*/ 6660528 h 9326349"/>
                <a:gd name="connsiteX591" fmla="*/ 1904778 w 11022602"/>
                <a:gd name="connsiteY591" fmla="*/ 6746928 h 9326349"/>
                <a:gd name="connsiteX592" fmla="*/ 1816015 w 11022602"/>
                <a:gd name="connsiteY592" fmla="*/ 6660528 h 9326349"/>
                <a:gd name="connsiteX593" fmla="*/ 1816015 w 11022602"/>
                <a:gd name="connsiteY593" fmla="*/ 6660513 h 9326349"/>
                <a:gd name="connsiteX594" fmla="*/ 1638503 w 11022602"/>
                <a:gd name="connsiteY594" fmla="*/ 6660513 h 9326349"/>
                <a:gd name="connsiteX595" fmla="*/ 1638503 w 11022602"/>
                <a:gd name="connsiteY595" fmla="*/ 5919604 h 9326349"/>
                <a:gd name="connsiteX596" fmla="*/ 1635289 w 11022602"/>
                <a:gd name="connsiteY596" fmla="*/ 5935096 h 9326349"/>
                <a:gd name="connsiteX597" fmla="*/ 1568246 w 11022602"/>
                <a:gd name="connsiteY597" fmla="*/ 5978352 h 9326349"/>
                <a:gd name="connsiteX598" fmla="*/ 1495486 w 11022602"/>
                <a:gd name="connsiteY598" fmla="*/ 5907528 h 9326349"/>
                <a:gd name="connsiteX599" fmla="*/ 1638503 w 11022602"/>
                <a:gd name="connsiteY599" fmla="*/ 5907528 h 9326349"/>
                <a:gd name="connsiteX600" fmla="*/ 1638503 w 11022602"/>
                <a:gd name="connsiteY600" fmla="*/ 5907527 h 9326349"/>
                <a:gd name="connsiteX601" fmla="*/ 1495486 w 11022602"/>
                <a:gd name="connsiteY601" fmla="*/ 5907527 h 9326349"/>
                <a:gd name="connsiteX602" fmla="*/ 1495486 w 11022602"/>
                <a:gd name="connsiteY602" fmla="*/ 5349520 h 9326349"/>
                <a:gd name="connsiteX603" fmla="*/ 1497691 w 11022602"/>
                <a:gd name="connsiteY603" fmla="*/ 5349520 h 9326349"/>
                <a:gd name="connsiteX604" fmla="*/ 1506923 w 11022602"/>
                <a:gd name="connsiteY604" fmla="*/ 5305018 h 9326349"/>
                <a:gd name="connsiteX605" fmla="*/ 1584363 w 11022602"/>
                <a:gd name="connsiteY605" fmla="*/ 5229651 h 9326349"/>
                <a:gd name="connsiteX606" fmla="*/ 1638503 w 11022602"/>
                <a:gd name="connsiteY606" fmla="*/ 5219014 h 9326349"/>
                <a:gd name="connsiteX607" fmla="*/ 1638503 w 11022602"/>
                <a:gd name="connsiteY607" fmla="*/ 5218552 h 9326349"/>
                <a:gd name="connsiteX608" fmla="*/ 1640852 w 11022602"/>
                <a:gd name="connsiteY608" fmla="*/ 5218552 h 9326349"/>
                <a:gd name="connsiteX609" fmla="*/ 1641007 w 11022602"/>
                <a:gd name="connsiteY609" fmla="*/ 5218521 h 9326349"/>
                <a:gd name="connsiteX610" fmla="*/ 1641007 w 11022602"/>
                <a:gd name="connsiteY610" fmla="*/ 5218552 h 9326349"/>
                <a:gd name="connsiteX611" fmla="*/ 1816015 w 11022602"/>
                <a:gd name="connsiteY611" fmla="*/ 5218552 h 9326349"/>
                <a:gd name="connsiteX612" fmla="*/ 1816030 w 11022602"/>
                <a:gd name="connsiteY612" fmla="*/ 5218552 h 9326349"/>
                <a:gd name="connsiteX613" fmla="*/ 1991095 w 11022602"/>
                <a:gd name="connsiteY613" fmla="*/ 5218552 h 9326349"/>
                <a:gd name="connsiteX614" fmla="*/ 3046881 w 11022602"/>
                <a:gd name="connsiteY614" fmla="*/ 5218521 h 9326349"/>
                <a:gd name="connsiteX615" fmla="*/ 3047036 w 11022602"/>
                <a:gd name="connsiteY615" fmla="*/ 5218552 h 9326349"/>
                <a:gd name="connsiteX616" fmla="*/ 3049327 w 11022602"/>
                <a:gd name="connsiteY616" fmla="*/ 5218552 h 9326349"/>
                <a:gd name="connsiteX617" fmla="*/ 3049327 w 11022602"/>
                <a:gd name="connsiteY617" fmla="*/ 5219002 h 9326349"/>
                <a:gd name="connsiteX618" fmla="*/ 3103525 w 11022602"/>
                <a:gd name="connsiteY618" fmla="*/ 5229651 h 9326349"/>
                <a:gd name="connsiteX619" fmla="*/ 3180966 w 11022602"/>
                <a:gd name="connsiteY619" fmla="*/ 5305018 h 9326349"/>
                <a:gd name="connsiteX620" fmla="*/ 3190198 w 11022602"/>
                <a:gd name="connsiteY620" fmla="*/ 5349520 h 9326349"/>
                <a:gd name="connsiteX621" fmla="*/ 3192360 w 11022602"/>
                <a:gd name="connsiteY621" fmla="*/ 5349520 h 9326349"/>
                <a:gd name="connsiteX622" fmla="*/ 3192360 w 11022602"/>
                <a:gd name="connsiteY622" fmla="*/ 5359939 h 9326349"/>
                <a:gd name="connsiteX623" fmla="*/ 3192403 w 11022602"/>
                <a:gd name="connsiteY623" fmla="*/ 5360144 h 9326349"/>
                <a:gd name="connsiteX624" fmla="*/ 3192360 w 11022602"/>
                <a:gd name="connsiteY624" fmla="*/ 5360350 h 9326349"/>
                <a:gd name="connsiteX625" fmla="*/ 3192360 w 11022602"/>
                <a:gd name="connsiteY625" fmla="*/ 5907527 h 9326349"/>
                <a:gd name="connsiteX626" fmla="*/ 3049327 w 11022602"/>
                <a:gd name="connsiteY626" fmla="*/ 5907527 h 9326349"/>
                <a:gd name="connsiteX627" fmla="*/ 3049327 w 11022602"/>
                <a:gd name="connsiteY627" fmla="*/ 5907528 h 9326349"/>
                <a:gd name="connsiteX628" fmla="*/ 3192403 w 11022602"/>
                <a:gd name="connsiteY628" fmla="*/ 5907528 h 9326349"/>
                <a:gd name="connsiteX629" fmla="*/ 3119642 w 11022602"/>
                <a:gd name="connsiteY629" fmla="*/ 5978352 h 9326349"/>
                <a:gd name="connsiteX630" fmla="*/ 3052599 w 11022602"/>
                <a:gd name="connsiteY630" fmla="*/ 5935096 h 9326349"/>
                <a:gd name="connsiteX631" fmla="*/ 3049327 w 11022602"/>
                <a:gd name="connsiteY631" fmla="*/ 5919322 h 9326349"/>
                <a:gd name="connsiteX632" fmla="*/ 3049327 w 11022602"/>
                <a:gd name="connsiteY632" fmla="*/ 6660528 h 9326349"/>
                <a:gd name="connsiteX633" fmla="*/ 2960564 w 11022602"/>
                <a:gd name="connsiteY633" fmla="*/ 6746928 h 9326349"/>
                <a:gd name="connsiteX634" fmla="*/ 2871800 w 11022602"/>
                <a:gd name="connsiteY634" fmla="*/ 6660528 h 9326349"/>
                <a:gd name="connsiteX635" fmla="*/ 2871800 w 11022602"/>
                <a:gd name="connsiteY635" fmla="*/ 6660513 h 9326349"/>
                <a:gd name="connsiteX636" fmla="*/ 2694289 w 11022602"/>
                <a:gd name="connsiteY636" fmla="*/ 6660513 h 9326349"/>
                <a:gd name="connsiteX637" fmla="*/ 2694289 w 11022602"/>
                <a:gd name="connsiteY637" fmla="*/ 5919604 h 9326349"/>
                <a:gd name="connsiteX638" fmla="*/ 2691075 w 11022602"/>
                <a:gd name="connsiteY638" fmla="*/ 5935096 h 9326349"/>
                <a:gd name="connsiteX639" fmla="*/ 2624032 w 11022602"/>
                <a:gd name="connsiteY639" fmla="*/ 5978352 h 9326349"/>
                <a:gd name="connsiteX640" fmla="*/ 2551272 w 11022602"/>
                <a:gd name="connsiteY640" fmla="*/ 5907528 h 9326349"/>
                <a:gd name="connsiteX641" fmla="*/ 2694289 w 11022602"/>
                <a:gd name="connsiteY641" fmla="*/ 5907528 h 9326349"/>
                <a:gd name="connsiteX642" fmla="*/ 2694289 w 11022602"/>
                <a:gd name="connsiteY642" fmla="*/ 5907527 h 9326349"/>
                <a:gd name="connsiteX643" fmla="*/ 2551272 w 11022602"/>
                <a:gd name="connsiteY643" fmla="*/ 5907527 h 9326349"/>
                <a:gd name="connsiteX644" fmla="*/ 2551272 w 11022602"/>
                <a:gd name="connsiteY644" fmla="*/ 5349520 h 9326349"/>
                <a:gd name="connsiteX645" fmla="*/ 2553477 w 11022602"/>
                <a:gd name="connsiteY645" fmla="*/ 5349520 h 9326349"/>
                <a:gd name="connsiteX646" fmla="*/ 2562709 w 11022602"/>
                <a:gd name="connsiteY646" fmla="*/ 5305018 h 9326349"/>
                <a:gd name="connsiteX647" fmla="*/ 2640149 w 11022602"/>
                <a:gd name="connsiteY647" fmla="*/ 5229651 h 9326349"/>
                <a:gd name="connsiteX648" fmla="*/ 2694289 w 11022602"/>
                <a:gd name="connsiteY648" fmla="*/ 5219014 h 9326349"/>
                <a:gd name="connsiteX649" fmla="*/ 2694289 w 11022602"/>
                <a:gd name="connsiteY649" fmla="*/ 5218552 h 9326349"/>
                <a:gd name="connsiteX650" fmla="*/ 2696638 w 11022602"/>
                <a:gd name="connsiteY650" fmla="*/ 5218552 h 9326349"/>
                <a:gd name="connsiteX651" fmla="*/ 2696793 w 11022602"/>
                <a:gd name="connsiteY651" fmla="*/ 5218521 h 9326349"/>
                <a:gd name="connsiteX652" fmla="*/ 2696793 w 11022602"/>
                <a:gd name="connsiteY652" fmla="*/ 5218552 h 9326349"/>
                <a:gd name="connsiteX653" fmla="*/ 2871800 w 11022602"/>
                <a:gd name="connsiteY653" fmla="*/ 5218552 h 9326349"/>
                <a:gd name="connsiteX654" fmla="*/ 2871816 w 11022602"/>
                <a:gd name="connsiteY654" fmla="*/ 5218552 h 9326349"/>
                <a:gd name="connsiteX655" fmla="*/ 3046881 w 11022602"/>
                <a:gd name="connsiteY655" fmla="*/ 5218552 h 9326349"/>
                <a:gd name="connsiteX656" fmla="*/ 4102667 w 11022602"/>
                <a:gd name="connsiteY656" fmla="*/ 5218521 h 9326349"/>
                <a:gd name="connsiteX657" fmla="*/ 4102822 w 11022602"/>
                <a:gd name="connsiteY657" fmla="*/ 5218552 h 9326349"/>
                <a:gd name="connsiteX658" fmla="*/ 4105113 w 11022602"/>
                <a:gd name="connsiteY658" fmla="*/ 5218552 h 9326349"/>
                <a:gd name="connsiteX659" fmla="*/ 4105113 w 11022602"/>
                <a:gd name="connsiteY659" fmla="*/ 5219002 h 9326349"/>
                <a:gd name="connsiteX660" fmla="*/ 4159311 w 11022602"/>
                <a:gd name="connsiteY660" fmla="*/ 5229651 h 9326349"/>
                <a:gd name="connsiteX661" fmla="*/ 4236752 w 11022602"/>
                <a:gd name="connsiteY661" fmla="*/ 5305018 h 9326349"/>
                <a:gd name="connsiteX662" fmla="*/ 4245984 w 11022602"/>
                <a:gd name="connsiteY662" fmla="*/ 5349520 h 9326349"/>
                <a:gd name="connsiteX663" fmla="*/ 4248146 w 11022602"/>
                <a:gd name="connsiteY663" fmla="*/ 5349520 h 9326349"/>
                <a:gd name="connsiteX664" fmla="*/ 4248146 w 11022602"/>
                <a:gd name="connsiteY664" fmla="*/ 5359939 h 9326349"/>
                <a:gd name="connsiteX665" fmla="*/ 4248189 w 11022602"/>
                <a:gd name="connsiteY665" fmla="*/ 5360144 h 9326349"/>
                <a:gd name="connsiteX666" fmla="*/ 4248146 w 11022602"/>
                <a:gd name="connsiteY666" fmla="*/ 5360350 h 9326349"/>
                <a:gd name="connsiteX667" fmla="*/ 4248146 w 11022602"/>
                <a:gd name="connsiteY667" fmla="*/ 5907527 h 9326349"/>
                <a:gd name="connsiteX668" fmla="*/ 4105113 w 11022602"/>
                <a:gd name="connsiteY668" fmla="*/ 5907527 h 9326349"/>
                <a:gd name="connsiteX669" fmla="*/ 4105113 w 11022602"/>
                <a:gd name="connsiteY669" fmla="*/ 5907528 h 9326349"/>
                <a:gd name="connsiteX670" fmla="*/ 4248189 w 11022602"/>
                <a:gd name="connsiteY670" fmla="*/ 5907528 h 9326349"/>
                <a:gd name="connsiteX671" fmla="*/ 4175428 w 11022602"/>
                <a:gd name="connsiteY671" fmla="*/ 5978352 h 9326349"/>
                <a:gd name="connsiteX672" fmla="*/ 4108385 w 11022602"/>
                <a:gd name="connsiteY672" fmla="*/ 5935096 h 9326349"/>
                <a:gd name="connsiteX673" fmla="*/ 4105113 w 11022602"/>
                <a:gd name="connsiteY673" fmla="*/ 5919322 h 9326349"/>
                <a:gd name="connsiteX674" fmla="*/ 4105113 w 11022602"/>
                <a:gd name="connsiteY674" fmla="*/ 6660528 h 9326349"/>
                <a:gd name="connsiteX675" fmla="*/ 4016350 w 11022602"/>
                <a:gd name="connsiteY675" fmla="*/ 6746928 h 9326349"/>
                <a:gd name="connsiteX676" fmla="*/ 3927586 w 11022602"/>
                <a:gd name="connsiteY676" fmla="*/ 6660528 h 9326349"/>
                <a:gd name="connsiteX677" fmla="*/ 3927586 w 11022602"/>
                <a:gd name="connsiteY677" fmla="*/ 6660513 h 9326349"/>
                <a:gd name="connsiteX678" fmla="*/ 3750075 w 11022602"/>
                <a:gd name="connsiteY678" fmla="*/ 6660513 h 9326349"/>
                <a:gd name="connsiteX679" fmla="*/ 3750075 w 11022602"/>
                <a:gd name="connsiteY679" fmla="*/ 5919604 h 9326349"/>
                <a:gd name="connsiteX680" fmla="*/ 3746861 w 11022602"/>
                <a:gd name="connsiteY680" fmla="*/ 5935096 h 9326349"/>
                <a:gd name="connsiteX681" fmla="*/ 3679818 w 11022602"/>
                <a:gd name="connsiteY681" fmla="*/ 5978352 h 9326349"/>
                <a:gd name="connsiteX682" fmla="*/ 3607058 w 11022602"/>
                <a:gd name="connsiteY682" fmla="*/ 5907528 h 9326349"/>
                <a:gd name="connsiteX683" fmla="*/ 3750075 w 11022602"/>
                <a:gd name="connsiteY683" fmla="*/ 5907528 h 9326349"/>
                <a:gd name="connsiteX684" fmla="*/ 3750075 w 11022602"/>
                <a:gd name="connsiteY684" fmla="*/ 5907527 h 9326349"/>
                <a:gd name="connsiteX685" fmla="*/ 3607058 w 11022602"/>
                <a:gd name="connsiteY685" fmla="*/ 5907527 h 9326349"/>
                <a:gd name="connsiteX686" fmla="*/ 3607058 w 11022602"/>
                <a:gd name="connsiteY686" fmla="*/ 5349520 h 9326349"/>
                <a:gd name="connsiteX687" fmla="*/ 3609262 w 11022602"/>
                <a:gd name="connsiteY687" fmla="*/ 5349520 h 9326349"/>
                <a:gd name="connsiteX688" fmla="*/ 3618494 w 11022602"/>
                <a:gd name="connsiteY688" fmla="*/ 5305018 h 9326349"/>
                <a:gd name="connsiteX689" fmla="*/ 3695935 w 11022602"/>
                <a:gd name="connsiteY689" fmla="*/ 5229651 h 9326349"/>
                <a:gd name="connsiteX690" fmla="*/ 3750075 w 11022602"/>
                <a:gd name="connsiteY690" fmla="*/ 5219014 h 9326349"/>
                <a:gd name="connsiteX691" fmla="*/ 3750075 w 11022602"/>
                <a:gd name="connsiteY691" fmla="*/ 5218552 h 9326349"/>
                <a:gd name="connsiteX692" fmla="*/ 3752423 w 11022602"/>
                <a:gd name="connsiteY692" fmla="*/ 5218552 h 9326349"/>
                <a:gd name="connsiteX693" fmla="*/ 3752578 w 11022602"/>
                <a:gd name="connsiteY693" fmla="*/ 5218521 h 9326349"/>
                <a:gd name="connsiteX694" fmla="*/ 3752578 w 11022602"/>
                <a:gd name="connsiteY694" fmla="*/ 5218552 h 9326349"/>
                <a:gd name="connsiteX695" fmla="*/ 3927586 w 11022602"/>
                <a:gd name="connsiteY695" fmla="*/ 5218552 h 9326349"/>
                <a:gd name="connsiteX696" fmla="*/ 3927602 w 11022602"/>
                <a:gd name="connsiteY696" fmla="*/ 5218552 h 9326349"/>
                <a:gd name="connsiteX697" fmla="*/ 4102667 w 11022602"/>
                <a:gd name="connsiteY697" fmla="*/ 5218552 h 9326349"/>
                <a:gd name="connsiteX698" fmla="*/ 5158453 w 11022602"/>
                <a:gd name="connsiteY698" fmla="*/ 5218521 h 9326349"/>
                <a:gd name="connsiteX699" fmla="*/ 5158608 w 11022602"/>
                <a:gd name="connsiteY699" fmla="*/ 5218552 h 9326349"/>
                <a:gd name="connsiteX700" fmla="*/ 5160899 w 11022602"/>
                <a:gd name="connsiteY700" fmla="*/ 5218552 h 9326349"/>
                <a:gd name="connsiteX701" fmla="*/ 5160899 w 11022602"/>
                <a:gd name="connsiteY701" fmla="*/ 5219002 h 9326349"/>
                <a:gd name="connsiteX702" fmla="*/ 5215097 w 11022602"/>
                <a:gd name="connsiteY702" fmla="*/ 5229651 h 9326349"/>
                <a:gd name="connsiteX703" fmla="*/ 5292538 w 11022602"/>
                <a:gd name="connsiteY703" fmla="*/ 5305018 h 9326349"/>
                <a:gd name="connsiteX704" fmla="*/ 5301770 w 11022602"/>
                <a:gd name="connsiteY704" fmla="*/ 5349520 h 9326349"/>
                <a:gd name="connsiteX705" fmla="*/ 5303932 w 11022602"/>
                <a:gd name="connsiteY705" fmla="*/ 5349520 h 9326349"/>
                <a:gd name="connsiteX706" fmla="*/ 5303932 w 11022602"/>
                <a:gd name="connsiteY706" fmla="*/ 5359939 h 9326349"/>
                <a:gd name="connsiteX707" fmla="*/ 5303975 w 11022602"/>
                <a:gd name="connsiteY707" fmla="*/ 5360144 h 9326349"/>
                <a:gd name="connsiteX708" fmla="*/ 5303932 w 11022602"/>
                <a:gd name="connsiteY708" fmla="*/ 5360350 h 9326349"/>
                <a:gd name="connsiteX709" fmla="*/ 5303932 w 11022602"/>
                <a:gd name="connsiteY709" fmla="*/ 5907527 h 9326349"/>
                <a:gd name="connsiteX710" fmla="*/ 5160899 w 11022602"/>
                <a:gd name="connsiteY710" fmla="*/ 5907527 h 9326349"/>
                <a:gd name="connsiteX711" fmla="*/ 5160899 w 11022602"/>
                <a:gd name="connsiteY711" fmla="*/ 5907528 h 9326349"/>
                <a:gd name="connsiteX712" fmla="*/ 5303975 w 11022602"/>
                <a:gd name="connsiteY712" fmla="*/ 5907528 h 9326349"/>
                <a:gd name="connsiteX713" fmla="*/ 5231214 w 11022602"/>
                <a:gd name="connsiteY713" fmla="*/ 5978352 h 9326349"/>
                <a:gd name="connsiteX714" fmla="*/ 5164171 w 11022602"/>
                <a:gd name="connsiteY714" fmla="*/ 5935096 h 9326349"/>
                <a:gd name="connsiteX715" fmla="*/ 5160899 w 11022602"/>
                <a:gd name="connsiteY715" fmla="*/ 5919322 h 9326349"/>
                <a:gd name="connsiteX716" fmla="*/ 5160899 w 11022602"/>
                <a:gd name="connsiteY716" fmla="*/ 6660528 h 9326349"/>
                <a:gd name="connsiteX717" fmla="*/ 5072136 w 11022602"/>
                <a:gd name="connsiteY717" fmla="*/ 6746928 h 9326349"/>
                <a:gd name="connsiteX718" fmla="*/ 4983372 w 11022602"/>
                <a:gd name="connsiteY718" fmla="*/ 6660528 h 9326349"/>
                <a:gd name="connsiteX719" fmla="*/ 4983372 w 11022602"/>
                <a:gd name="connsiteY719" fmla="*/ 6660513 h 9326349"/>
                <a:gd name="connsiteX720" fmla="*/ 4805861 w 11022602"/>
                <a:gd name="connsiteY720" fmla="*/ 6660513 h 9326349"/>
                <a:gd name="connsiteX721" fmla="*/ 4805861 w 11022602"/>
                <a:gd name="connsiteY721" fmla="*/ 5919604 h 9326349"/>
                <a:gd name="connsiteX722" fmla="*/ 4802647 w 11022602"/>
                <a:gd name="connsiteY722" fmla="*/ 5935096 h 9326349"/>
                <a:gd name="connsiteX723" fmla="*/ 4735604 w 11022602"/>
                <a:gd name="connsiteY723" fmla="*/ 5978352 h 9326349"/>
                <a:gd name="connsiteX724" fmla="*/ 4662844 w 11022602"/>
                <a:gd name="connsiteY724" fmla="*/ 5907528 h 9326349"/>
                <a:gd name="connsiteX725" fmla="*/ 4805861 w 11022602"/>
                <a:gd name="connsiteY725" fmla="*/ 5907528 h 9326349"/>
                <a:gd name="connsiteX726" fmla="*/ 4805861 w 11022602"/>
                <a:gd name="connsiteY726" fmla="*/ 5907527 h 9326349"/>
                <a:gd name="connsiteX727" fmla="*/ 4662844 w 11022602"/>
                <a:gd name="connsiteY727" fmla="*/ 5907527 h 9326349"/>
                <a:gd name="connsiteX728" fmla="*/ 4662844 w 11022602"/>
                <a:gd name="connsiteY728" fmla="*/ 5349520 h 9326349"/>
                <a:gd name="connsiteX729" fmla="*/ 4665048 w 11022602"/>
                <a:gd name="connsiteY729" fmla="*/ 5349520 h 9326349"/>
                <a:gd name="connsiteX730" fmla="*/ 4674280 w 11022602"/>
                <a:gd name="connsiteY730" fmla="*/ 5305018 h 9326349"/>
                <a:gd name="connsiteX731" fmla="*/ 4751721 w 11022602"/>
                <a:gd name="connsiteY731" fmla="*/ 5229651 h 9326349"/>
                <a:gd name="connsiteX732" fmla="*/ 4805861 w 11022602"/>
                <a:gd name="connsiteY732" fmla="*/ 5219014 h 9326349"/>
                <a:gd name="connsiteX733" fmla="*/ 4805861 w 11022602"/>
                <a:gd name="connsiteY733" fmla="*/ 5218552 h 9326349"/>
                <a:gd name="connsiteX734" fmla="*/ 4808209 w 11022602"/>
                <a:gd name="connsiteY734" fmla="*/ 5218552 h 9326349"/>
                <a:gd name="connsiteX735" fmla="*/ 4808364 w 11022602"/>
                <a:gd name="connsiteY735" fmla="*/ 5218521 h 9326349"/>
                <a:gd name="connsiteX736" fmla="*/ 4808364 w 11022602"/>
                <a:gd name="connsiteY736" fmla="*/ 5218552 h 9326349"/>
                <a:gd name="connsiteX737" fmla="*/ 4983372 w 11022602"/>
                <a:gd name="connsiteY737" fmla="*/ 5218552 h 9326349"/>
                <a:gd name="connsiteX738" fmla="*/ 4983388 w 11022602"/>
                <a:gd name="connsiteY738" fmla="*/ 5218552 h 9326349"/>
                <a:gd name="connsiteX739" fmla="*/ 5158453 w 11022602"/>
                <a:gd name="connsiteY739" fmla="*/ 5218552 h 9326349"/>
                <a:gd name="connsiteX740" fmla="*/ 6214239 w 11022602"/>
                <a:gd name="connsiteY740" fmla="*/ 5218521 h 9326349"/>
                <a:gd name="connsiteX741" fmla="*/ 6214394 w 11022602"/>
                <a:gd name="connsiteY741" fmla="*/ 5218552 h 9326349"/>
                <a:gd name="connsiteX742" fmla="*/ 6216685 w 11022602"/>
                <a:gd name="connsiteY742" fmla="*/ 5218552 h 9326349"/>
                <a:gd name="connsiteX743" fmla="*/ 6216685 w 11022602"/>
                <a:gd name="connsiteY743" fmla="*/ 5219002 h 9326349"/>
                <a:gd name="connsiteX744" fmla="*/ 6270883 w 11022602"/>
                <a:gd name="connsiteY744" fmla="*/ 5229651 h 9326349"/>
                <a:gd name="connsiteX745" fmla="*/ 6348324 w 11022602"/>
                <a:gd name="connsiteY745" fmla="*/ 5305018 h 9326349"/>
                <a:gd name="connsiteX746" fmla="*/ 6357556 w 11022602"/>
                <a:gd name="connsiteY746" fmla="*/ 5349520 h 9326349"/>
                <a:gd name="connsiteX747" fmla="*/ 6359718 w 11022602"/>
                <a:gd name="connsiteY747" fmla="*/ 5349520 h 9326349"/>
                <a:gd name="connsiteX748" fmla="*/ 6359718 w 11022602"/>
                <a:gd name="connsiteY748" fmla="*/ 5359939 h 9326349"/>
                <a:gd name="connsiteX749" fmla="*/ 6359761 w 11022602"/>
                <a:gd name="connsiteY749" fmla="*/ 5360144 h 9326349"/>
                <a:gd name="connsiteX750" fmla="*/ 6359718 w 11022602"/>
                <a:gd name="connsiteY750" fmla="*/ 5360350 h 9326349"/>
                <a:gd name="connsiteX751" fmla="*/ 6359718 w 11022602"/>
                <a:gd name="connsiteY751" fmla="*/ 5907527 h 9326349"/>
                <a:gd name="connsiteX752" fmla="*/ 6216685 w 11022602"/>
                <a:gd name="connsiteY752" fmla="*/ 5907527 h 9326349"/>
                <a:gd name="connsiteX753" fmla="*/ 6216685 w 11022602"/>
                <a:gd name="connsiteY753" fmla="*/ 5907528 h 9326349"/>
                <a:gd name="connsiteX754" fmla="*/ 6359761 w 11022602"/>
                <a:gd name="connsiteY754" fmla="*/ 5907528 h 9326349"/>
                <a:gd name="connsiteX755" fmla="*/ 6287000 w 11022602"/>
                <a:gd name="connsiteY755" fmla="*/ 5978352 h 9326349"/>
                <a:gd name="connsiteX756" fmla="*/ 6219957 w 11022602"/>
                <a:gd name="connsiteY756" fmla="*/ 5935096 h 9326349"/>
                <a:gd name="connsiteX757" fmla="*/ 6216685 w 11022602"/>
                <a:gd name="connsiteY757" fmla="*/ 5919322 h 9326349"/>
                <a:gd name="connsiteX758" fmla="*/ 6216685 w 11022602"/>
                <a:gd name="connsiteY758" fmla="*/ 6660528 h 9326349"/>
                <a:gd name="connsiteX759" fmla="*/ 6127922 w 11022602"/>
                <a:gd name="connsiteY759" fmla="*/ 6746928 h 9326349"/>
                <a:gd name="connsiteX760" fmla="*/ 6039158 w 11022602"/>
                <a:gd name="connsiteY760" fmla="*/ 6660528 h 9326349"/>
                <a:gd name="connsiteX761" fmla="*/ 6039158 w 11022602"/>
                <a:gd name="connsiteY761" fmla="*/ 6660513 h 9326349"/>
                <a:gd name="connsiteX762" fmla="*/ 5861647 w 11022602"/>
                <a:gd name="connsiteY762" fmla="*/ 6660513 h 9326349"/>
                <a:gd name="connsiteX763" fmla="*/ 5861647 w 11022602"/>
                <a:gd name="connsiteY763" fmla="*/ 5919604 h 9326349"/>
                <a:gd name="connsiteX764" fmla="*/ 5858433 w 11022602"/>
                <a:gd name="connsiteY764" fmla="*/ 5935096 h 9326349"/>
                <a:gd name="connsiteX765" fmla="*/ 5791390 w 11022602"/>
                <a:gd name="connsiteY765" fmla="*/ 5978352 h 9326349"/>
                <a:gd name="connsiteX766" fmla="*/ 5718630 w 11022602"/>
                <a:gd name="connsiteY766" fmla="*/ 5907528 h 9326349"/>
                <a:gd name="connsiteX767" fmla="*/ 5861647 w 11022602"/>
                <a:gd name="connsiteY767" fmla="*/ 5907528 h 9326349"/>
                <a:gd name="connsiteX768" fmla="*/ 5861647 w 11022602"/>
                <a:gd name="connsiteY768" fmla="*/ 5907527 h 9326349"/>
                <a:gd name="connsiteX769" fmla="*/ 5718630 w 11022602"/>
                <a:gd name="connsiteY769" fmla="*/ 5907527 h 9326349"/>
                <a:gd name="connsiteX770" fmla="*/ 5718630 w 11022602"/>
                <a:gd name="connsiteY770" fmla="*/ 5349520 h 9326349"/>
                <a:gd name="connsiteX771" fmla="*/ 5720834 w 11022602"/>
                <a:gd name="connsiteY771" fmla="*/ 5349520 h 9326349"/>
                <a:gd name="connsiteX772" fmla="*/ 5730066 w 11022602"/>
                <a:gd name="connsiteY772" fmla="*/ 5305018 h 9326349"/>
                <a:gd name="connsiteX773" fmla="*/ 5807507 w 11022602"/>
                <a:gd name="connsiteY773" fmla="*/ 5229651 h 9326349"/>
                <a:gd name="connsiteX774" fmla="*/ 5861647 w 11022602"/>
                <a:gd name="connsiteY774" fmla="*/ 5219014 h 9326349"/>
                <a:gd name="connsiteX775" fmla="*/ 5861647 w 11022602"/>
                <a:gd name="connsiteY775" fmla="*/ 5218552 h 9326349"/>
                <a:gd name="connsiteX776" fmla="*/ 5863995 w 11022602"/>
                <a:gd name="connsiteY776" fmla="*/ 5218552 h 9326349"/>
                <a:gd name="connsiteX777" fmla="*/ 5864150 w 11022602"/>
                <a:gd name="connsiteY777" fmla="*/ 5218521 h 9326349"/>
                <a:gd name="connsiteX778" fmla="*/ 5864150 w 11022602"/>
                <a:gd name="connsiteY778" fmla="*/ 5218552 h 9326349"/>
                <a:gd name="connsiteX779" fmla="*/ 6039158 w 11022602"/>
                <a:gd name="connsiteY779" fmla="*/ 5218552 h 9326349"/>
                <a:gd name="connsiteX780" fmla="*/ 6039174 w 11022602"/>
                <a:gd name="connsiteY780" fmla="*/ 5218552 h 9326349"/>
                <a:gd name="connsiteX781" fmla="*/ 6214239 w 11022602"/>
                <a:gd name="connsiteY781" fmla="*/ 5218552 h 9326349"/>
                <a:gd name="connsiteX782" fmla="*/ 7270023 w 11022602"/>
                <a:gd name="connsiteY782" fmla="*/ 5218521 h 9326349"/>
                <a:gd name="connsiteX783" fmla="*/ 7270179 w 11022602"/>
                <a:gd name="connsiteY783" fmla="*/ 5218552 h 9326349"/>
                <a:gd name="connsiteX784" fmla="*/ 7272471 w 11022602"/>
                <a:gd name="connsiteY784" fmla="*/ 5218552 h 9326349"/>
                <a:gd name="connsiteX785" fmla="*/ 7272471 w 11022602"/>
                <a:gd name="connsiteY785" fmla="*/ 5219002 h 9326349"/>
                <a:gd name="connsiteX786" fmla="*/ 7326669 w 11022602"/>
                <a:gd name="connsiteY786" fmla="*/ 5229651 h 9326349"/>
                <a:gd name="connsiteX787" fmla="*/ 7404110 w 11022602"/>
                <a:gd name="connsiteY787" fmla="*/ 5305018 h 9326349"/>
                <a:gd name="connsiteX788" fmla="*/ 7413341 w 11022602"/>
                <a:gd name="connsiteY788" fmla="*/ 5349520 h 9326349"/>
                <a:gd name="connsiteX789" fmla="*/ 7415503 w 11022602"/>
                <a:gd name="connsiteY789" fmla="*/ 5349520 h 9326349"/>
                <a:gd name="connsiteX790" fmla="*/ 7415503 w 11022602"/>
                <a:gd name="connsiteY790" fmla="*/ 5359939 h 9326349"/>
                <a:gd name="connsiteX791" fmla="*/ 7415545 w 11022602"/>
                <a:gd name="connsiteY791" fmla="*/ 5360144 h 9326349"/>
                <a:gd name="connsiteX792" fmla="*/ 7415503 w 11022602"/>
                <a:gd name="connsiteY792" fmla="*/ 5360350 h 9326349"/>
                <a:gd name="connsiteX793" fmla="*/ 7415503 w 11022602"/>
                <a:gd name="connsiteY793" fmla="*/ 5907527 h 9326349"/>
                <a:gd name="connsiteX794" fmla="*/ 7272471 w 11022602"/>
                <a:gd name="connsiteY794" fmla="*/ 5907527 h 9326349"/>
                <a:gd name="connsiteX795" fmla="*/ 7272471 w 11022602"/>
                <a:gd name="connsiteY795" fmla="*/ 5907528 h 9326349"/>
                <a:gd name="connsiteX796" fmla="*/ 7415545 w 11022602"/>
                <a:gd name="connsiteY796" fmla="*/ 5907528 h 9326349"/>
                <a:gd name="connsiteX797" fmla="*/ 7342786 w 11022602"/>
                <a:gd name="connsiteY797" fmla="*/ 5978352 h 9326349"/>
                <a:gd name="connsiteX798" fmla="*/ 7275743 w 11022602"/>
                <a:gd name="connsiteY798" fmla="*/ 5935096 h 9326349"/>
                <a:gd name="connsiteX799" fmla="*/ 7272471 w 11022602"/>
                <a:gd name="connsiteY799" fmla="*/ 5919322 h 9326349"/>
                <a:gd name="connsiteX800" fmla="*/ 7272471 w 11022602"/>
                <a:gd name="connsiteY800" fmla="*/ 6660528 h 9326349"/>
                <a:gd name="connsiteX801" fmla="*/ 7183707 w 11022602"/>
                <a:gd name="connsiteY801" fmla="*/ 6746928 h 9326349"/>
                <a:gd name="connsiteX802" fmla="*/ 7094944 w 11022602"/>
                <a:gd name="connsiteY802" fmla="*/ 6660528 h 9326349"/>
                <a:gd name="connsiteX803" fmla="*/ 7094944 w 11022602"/>
                <a:gd name="connsiteY803" fmla="*/ 6660513 h 9326349"/>
                <a:gd name="connsiteX804" fmla="*/ 6917432 w 11022602"/>
                <a:gd name="connsiteY804" fmla="*/ 6660513 h 9326349"/>
                <a:gd name="connsiteX805" fmla="*/ 6917432 w 11022602"/>
                <a:gd name="connsiteY805" fmla="*/ 5919604 h 9326349"/>
                <a:gd name="connsiteX806" fmla="*/ 6914219 w 11022602"/>
                <a:gd name="connsiteY806" fmla="*/ 5935096 h 9326349"/>
                <a:gd name="connsiteX807" fmla="*/ 6847176 w 11022602"/>
                <a:gd name="connsiteY807" fmla="*/ 5978352 h 9326349"/>
                <a:gd name="connsiteX808" fmla="*/ 6774415 w 11022602"/>
                <a:gd name="connsiteY808" fmla="*/ 5907528 h 9326349"/>
                <a:gd name="connsiteX809" fmla="*/ 6917432 w 11022602"/>
                <a:gd name="connsiteY809" fmla="*/ 5907528 h 9326349"/>
                <a:gd name="connsiteX810" fmla="*/ 6917432 w 11022602"/>
                <a:gd name="connsiteY810" fmla="*/ 5907527 h 9326349"/>
                <a:gd name="connsiteX811" fmla="*/ 6774415 w 11022602"/>
                <a:gd name="connsiteY811" fmla="*/ 5907527 h 9326349"/>
                <a:gd name="connsiteX812" fmla="*/ 6774415 w 11022602"/>
                <a:gd name="connsiteY812" fmla="*/ 5349520 h 9326349"/>
                <a:gd name="connsiteX813" fmla="*/ 6776619 w 11022602"/>
                <a:gd name="connsiteY813" fmla="*/ 5349520 h 9326349"/>
                <a:gd name="connsiteX814" fmla="*/ 6785852 w 11022602"/>
                <a:gd name="connsiteY814" fmla="*/ 5305018 h 9326349"/>
                <a:gd name="connsiteX815" fmla="*/ 6863293 w 11022602"/>
                <a:gd name="connsiteY815" fmla="*/ 5229651 h 9326349"/>
                <a:gd name="connsiteX816" fmla="*/ 6917432 w 11022602"/>
                <a:gd name="connsiteY816" fmla="*/ 5219014 h 9326349"/>
                <a:gd name="connsiteX817" fmla="*/ 6917432 w 11022602"/>
                <a:gd name="connsiteY817" fmla="*/ 5218552 h 9326349"/>
                <a:gd name="connsiteX818" fmla="*/ 6919781 w 11022602"/>
                <a:gd name="connsiteY818" fmla="*/ 5218552 h 9326349"/>
                <a:gd name="connsiteX819" fmla="*/ 6919936 w 11022602"/>
                <a:gd name="connsiteY819" fmla="*/ 5218521 h 9326349"/>
                <a:gd name="connsiteX820" fmla="*/ 6919936 w 11022602"/>
                <a:gd name="connsiteY820" fmla="*/ 5218552 h 9326349"/>
                <a:gd name="connsiteX821" fmla="*/ 7094944 w 11022602"/>
                <a:gd name="connsiteY821" fmla="*/ 5218552 h 9326349"/>
                <a:gd name="connsiteX822" fmla="*/ 7094959 w 11022602"/>
                <a:gd name="connsiteY822" fmla="*/ 5218552 h 9326349"/>
                <a:gd name="connsiteX823" fmla="*/ 7270023 w 11022602"/>
                <a:gd name="connsiteY823" fmla="*/ 5218552 h 9326349"/>
                <a:gd name="connsiteX824" fmla="*/ 8325811 w 11022602"/>
                <a:gd name="connsiteY824" fmla="*/ 5218521 h 9326349"/>
                <a:gd name="connsiteX825" fmla="*/ 8325965 w 11022602"/>
                <a:gd name="connsiteY825" fmla="*/ 5218552 h 9326349"/>
                <a:gd name="connsiteX826" fmla="*/ 8328256 w 11022602"/>
                <a:gd name="connsiteY826" fmla="*/ 5218552 h 9326349"/>
                <a:gd name="connsiteX827" fmla="*/ 8328256 w 11022602"/>
                <a:gd name="connsiteY827" fmla="*/ 5219002 h 9326349"/>
                <a:gd name="connsiteX828" fmla="*/ 8382455 w 11022602"/>
                <a:gd name="connsiteY828" fmla="*/ 5229651 h 9326349"/>
                <a:gd name="connsiteX829" fmla="*/ 8459896 w 11022602"/>
                <a:gd name="connsiteY829" fmla="*/ 5305018 h 9326349"/>
                <a:gd name="connsiteX830" fmla="*/ 8469127 w 11022602"/>
                <a:gd name="connsiteY830" fmla="*/ 5349520 h 9326349"/>
                <a:gd name="connsiteX831" fmla="*/ 8471289 w 11022602"/>
                <a:gd name="connsiteY831" fmla="*/ 5349520 h 9326349"/>
                <a:gd name="connsiteX832" fmla="*/ 8471289 w 11022602"/>
                <a:gd name="connsiteY832" fmla="*/ 5359939 h 9326349"/>
                <a:gd name="connsiteX833" fmla="*/ 8471332 w 11022602"/>
                <a:gd name="connsiteY833" fmla="*/ 5360144 h 9326349"/>
                <a:gd name="connsiteX834" fmla="*/ 8471289 w 11022602"/>
                <a:gd name="connsiteY834" fmla="*/ 5360350 h 9326349"/>
                <a:gd name="connsiteX835" fmla="*/ 8471289 w 11022602"/>
                <a:gd name="connsiteY835" fmla="*/ 5907527 h 9326349"/>
                <a:gd name="connsiteX836" fmla="*/ 8328256 w 11022602"/>
                <a:gd name="connsiteY836" fmla="*/ 5907527 h 9326349"/>
                <a:gd name="connsiteX837" fmla="*/ 8328256 w 11022602"/>
                <a:gd name="connsiteY837" fmla="*/ 5907528 h 9326349"/>
                <a:gd name="connsiteX838" fmla="*/ 8471332 w 11022602"/>
                <a:gd name="connsiteY838" fmla="*/ 5907528 h 9326349"/>
                <a:gd name="connsiteX839" fmla="*/ 8398572 w 11022602"/>
                <a:gd name="connsiteY839" fmla="*/ 5978352 h 9326349"/>
                <a:gd name="connsiteX840" fmla="*/ 8331529 w 11022602"/>
                <a:gd name="connsiteY840" fmla="*/ 5935096 h 9326349"/>
                <a:gd name="connsiteX841" fmla="*/ 8328256 w 11022602"/>
                <a:gd name="connsiteY841" fmla="*/ 5919322 h 9326349"/>
                <a:gd name="connsiteX842" fmla="*/ 8328256 w 11022602"/>
                <a:gd name="connsiteY842" fmla="*/ 6660528 h 9326349"/>
                <a:gd name="connsiteX843" fmla="*/ 8239494 w 11022602"/>
                <a:gd name="connsiteY843" fmla="*/ 6746928 h 9326349"/>
                <a:gd name="connsiteX844" fmla="*/ 8150730 w 11022602"/>
                <a:gd name="connsiteY844" fmla="*/ 6660528 h 9326349"/>
                <a:gd name="connsiteX845" fmla="*/ 8150730 w 11022602"/>
                <a:gd name="connsiteY845" fmla="*/ 6660513 h 9326349"/>
                <a:gd name="connsiteX846" fmla="*/ 7973217 w 11022602"/>
                <a:gd name="connsiteY846" fmla="*/ 6660513 h 9326349"/>
                <a:gd name="connsiteX847" fmla="*/ 7973217 w 11022602"/>
                <a:gd name="connsiteY847" fmla="*/ 5919604 h 9326349"/>
                <a:gd name="connsiteX848" fmla="*/ 7970005 w 11022602"/>
                <a:gd name="connsiteY848" fmla="*/ 5935096 h 9326349"/>
                <a:gd name="connsiteX849" fmla="*/ 7902962 w 11022602"/>
                <a:gd name="connsiteY849" fmla="*/ 5978352 h 9326349"/>
                <a:gd name="connsiteX850" fmla="*/ 7830201 w 11022602"/>
                <a:gd name="connsiteY850" fmla="*/ 5907528 h 9326349"/>
                <a:gd name="connsiteX851" fmla="*/ 7973217 w 11022602"/>
                <a:gd name="connsiteY851" fmla="*/ 5907528 h 9326349"/>
                <a:gd name="connsiteX852" fmla="*/ 7973217 w 11022602"/>
                <a:gd name="connsiteY852" fmla="*/ 5907527 h 9326349"/>
                <a:gd name="connsiteX853" fmla="*/ 7830201 w 11022602"/>
                <a:gd name="connsiteY853" fmla="*/ 5907527 h 9326349"/>
                <a:gd name="connsiteX854" fmla="*/ 7830201 w 11022602"/>
                <a:gd name="connsiteY854" fmla="*/ 5349520 h 9326349"/>
                <a:gd name="connsiteX855" fmla="*/ 7832405 w 11022602"/>
                <a:gd name="connsiteY855" fmla="*/ 5349520 h 9326349"/>
                <a:gd name="connsiteX856" fmla="*/ 7841638 w 11022602"/>
                <a:gd name="connsiteY856" fmla="*/ 5305018 h 9326349"/>
                <a:gd name="connsiteX857" fmla="*/ 7919079 w 11022602"/>
                <a:gd name="connsiteY857" fmla="*/ 5229651 h 9326349"/>
                <a:gd name="connsiteX858" fmla="*/ 7973217 w 11022602"/>
                <a:gd name="connsiteY858" fmla="*/ 5219014 h 9326349"/>
                <a:gd name="connsiteX859" fmla="*/ 7973217 w 11022602"/>
                <a:gd name="connsiteY859" fmla="*/ 5218552 h 9326349"/>
                <a:gd name="connsiteX860" fmla="*/ 7975567 w 11022602"/>
                <a:gd name="connsiteY860" fmla="*/ 5218552 h 9326349"/>
                <a:gd name="connsiteX861" fmla="*/ 7975722 w 11022602"/>
                <a:gd name="connsiteY861" fmla="*/ 5218521 h 9326349"/>
                <a:gd name="connsiteX862" fmla="*/ 7975722 w 11022602"/>
                <a:gd name="connsiteY862" fmla="*/ 5218552 h 9326349"/>
                <a:gd name="connsiteX863" fmla="*/ 8150730 w 11022602"/>
                <a:gd name="connsiteY863" fmla="*/ 5218552 h 9326349"/>
                <a:gd name="connsiteX864" fmla="*/ 8150745 w 11022602"/>
                <a:gd name="connsiteY864" fmla="*/ 5218552 h 9326349"/>
                <a:gd name="connsiteX865" fmla="*/ 8325811 w 11022602"/>
                <a:gd name="connsiteY865" fmla="*/ 5218552 h 9326349"/>
                <a:gd name="connsiteX866" fmla="*/ 9381595 w 11022602"/>
                <a:gd name="connsiteY866" fmla="*/ 5218521 h 9326349"/>
                <a:gd name="connsiteX867" fmla="*/ 9381750 w 11022602"/>
                <a:gd name="connsiteY867" fmla="*/ 5218552 h 9326349"/>
                <a:gd name="connsiteX868" fmla="*/ 9384042 w 11022602"/>
                <a:gd name="connsiteY868" fmla="*/ 5218552 h 9326349"/>
                <a:gd name="connsiteX869" fmla="*/ 9384042 w 11022602"/>
                <a:gd name="connsiteY869" fmla="*/ 5219002 h 9326349"/>
                <a:gd name="connsiteX870" fmla="*/ 9438240 w 11022602"/>
                <a:gd name="connsiteY870" fmla="*/ 5229651 h 9326349"/>
                <a:gd name="connsiteX871" fmla="*/ 9515681 w 11022602"/>
                <a:gd name="connsiteY871" fmla="*/ 5305018 h 9326349"/>
                <a:gd name="connsiteX872" fmla="*/ 9524913 w 11022602"/>
                <a:gd name="connsiteY872" fmla="*/ 5349520 h 9326349"/>
                <a:gd name="connsiteX873" fmla="*/ 9527074 w 11022602"/>
                <a:gd name="connsiteY873" fmla="*/ 5349520 h 9326349"/>
                <a:gd name="connsiteX874" fmla="*/ 9527074 w 11022602"/>
                <a:gd name="connsiteY874" fmla="*/ 5359939 h 9326349"/>
                <a:gd name="connsiteX875" fmla="*/ 9527117 w 11022602"/>
                <a:gd name="connsiteY875" fmla="*/ 5360144 h 9326349"/>
                <a:gd name="connsiteX876" fmla="*/ 9527074 w 11022602"/>
                <a:gd name="connsiteY876" fmla="*/ 5360350 h 9326349"/>
                <a:gd name="connsiteX877" fmla="*/ 9527074 w 11022602"/>
                <a:gd name="connsiteY877" fmla="*/ 5907527 h 9326349"/>
                <a:gd name="connsiteX878" fmla="*/ 9384042 w 11022602"/>
                <a:gd name="connsiteY878" fmla="*/ 5907527 h 9326349"/>
                <a:gd name="connsiteX879" fmla="*/ 9384042 w 11022602"/>
                <a:gd name="connsiteY879" fmla="*/ 5907528 h 9326349"/>
                <a:gd name="connsiteX880" fmla="*/ 9527117 w 11022602"/>
                <a:gd name="connsiteY880" fmla="*/ 5907528 h 9326349"/>
                <a:gd name="connsiteX881" fmla="*/ 9454357 w 11022602"/>
                <a:gd name="connsiteY881" fmla="*/ 5978352 h 9326349"/>
                <a:gd name="connsiteX882" fmla="*/ 9387314 w 11022602"/>
                <a:gd name="connsiteY882" fmla="*/ 5935096 h 9326349"/>
                <a:gd name="connsiteX883" fmla="*/ 9384042 w 11022602"/>
                <a:gd name="connsiteY883" fmla="*/ 5919322 h 9326349"/>
                <a:gd name="connsiteX884" fmla="*/ 9384042 w 11022602"/>
                <a:gd name="connsiteY884" fmla="*/ 6660528 h 9326349"/>
                <a:gd name="connsiteX885" fmla="*/ 9295279 w 11022602"/>
                <a:gd name="connsiteY885" fmla="*/ 6746928 h 9326349"/>
                <a:gd name="connsiteX886" fmla="*/ 9206514 w 11022602"/>
                <a:gd name="connsiteY886" fmla="*/ 6660528 h 9326349"/>
                <a:gd name="connsiteX887" fmla="*/ 9206514 w 11022602"/>
                <a:gd name="connsiteY887" fmla="*/ 6660513 h 9326349"/>
                <a:gd name="connsiteX888" fmla="*/ 9029003 w 11022602"/>
                <a:gd name="connsiteY888" fmla="*/ 6660513 h 9326349"/>
                <a:gd name="connsiteX889" fmla="*/ 9029003 w 11022602"/>
                <a:gd name="connsiteY889" fmla="*/ 5919604 h 9326349"/>
                <a:gd name="connsiteX890" fmla="*/ 9025790 w 11022602"/>
                <a:gd name="connsiteY890" fmla="*/ 5935096 h 9326349"/>
                <a:gd name="connsiteX891" fmla="*/ 8958747 w 11022602"/>
                <a:gd name="connsiteY891" fmla="*/ 5978352 h 9326349"/>
                <a:gd name="connsiteX892" fmla="*/ 8885986 w 11022602"/>
                <a:gd name="connsiteY892" fmla="*/ 5907528 h 9326349"/>
                <a:gd name="connsiteX893" fmla="*/ 9029003 w 11022602"/>
                <a:gd name="connsiteY893" fmla="*/ 5907528 h 9326349"/>
                <a:gd name="connsiteX894" fmla="*/ 9029003 w 11022602"/>
                <a:gd name="connsiteY894" fmla="*/ 5907527 h 9326349"/>
                <a:gd name="connsiteX895" fmla="*/ 8885986 w 11022602"/>
                <a:gd name="connsiteY895" fmla="*/ 5907527 h 9326349"/>
                <a:gd name="connsiteX896" fmla="*/ 8885986 w 11022602"/>
                <a:gd name="connsiteY896" fmla="*/ 5349520 h 9326349"/>
                <a:gd name="connsiteX897" fmla="*/ 8888191 w 11022602"/>
                <a:gd name="connsiteY897" fmla="*/ 5349520 h 9326349"/>
                <a:gd name="connsiteX898" fmla="*/ 8897423 w 11022602"/>
                <a:gd name="connsiteY898" fmla="*/ 5305018 h 9326349"/>
                <a:gd name="connsiteX899" fmla="*/ 8974864 w 11022602"/>
                <a:gd name="connsiteY899" fmla="*/ 5229651 h 9326349"/>
                <a:gd name="connsiteX900" fmla="*/ 9029003 w 11022602"/>
                <a:gd name="connsiteY900" fmla="*/ 5219014 h 9326349"/>
                <a:gd name="connsiteX901" fmla="*/ 9029003 w 11022602"/>
                <a:gd name="connsiteY901" fmla="*/ 5218552 h 9326349"/>
                <a:gd name="connsiteX902" fmla="*/ 9031352 w 11022602"/>
                <a:gd name="connsiteY902" fmla="*/ 5218552 h 9326349"/>
                <a:gd name="connsiteX903" fmla="*/ 9031507 w 11022602"/>
                <a:gd name="connsiteY903" fmla="*/ 5218521 h 9326349"/>
                <a:gd name="connsiteX904" fmla="*/ 9031507 w 11022602"/>
                <a:gd name="connsiteY904" fmla="*/ 5218552 h 9326349"/>
                <a:gd name="connsiteX905" fmla="*/ 9206514 w 11022602"/>
                <a:gd name="connsiteY905" fmla="*/ 5218552 h 9326349"/>
                <a:gd name="connsiteX906" fmla="*/ 9206530 w 11022602"/>
                <a:gd name="connsiteY906" fmla="*/ 5218552 h 9326349"/>
                <a:gd name="connsiteX907" fmla="*/ 9381595 w 11022602"/>
                <a:gd name="connsiteY907" fmla="*/ 5218552 h 9326349"/>
                <a:gd name="connsiteX908" fmla="*/ 10437381 w 11022602"/>
                <a:gd name="connsiteY908" fmla="*/ 5218521 h 9326349"/>
                <a:gd name="connsiteX909" fmla="*/ 10437536 w 11022602"/>
                <a:gd name="connsiteY909" fmla="*/ 5218552 h 9326349"/>
                <a:gd name="connsiteX910" fmla="*/ 10439828 w 11022602"/>
                <a:gd name="connsiteY910" fmla="*/ 5218552 h 9326349"/>
                <a:gd name="connsiteX911" fmla="*/ 10439828 w 11022602"/>
                <a:gd name="connsiteY911" fmla="*/ 5219002 h 9326349"/>
                <a:gd name="connsiteX912" fmla="*/ 10494026 w 11022602"/>
                <a:gd name="connsiteY912" fmla="*/ 5229651 h 9326349"/>
                <a:gd name="connsiteX913" fmla="*/ 10571467 w 11022602"/>
                <a:gd name="connsiteY913" fmla="*/ 5305018 h 9326349"/>
                <a:gd name="connsiteX914" fmla="*/ 10580699 w 11022602"/>
                <a:gd name="connsiteY914" fmla="*/ 5349520 h 9326349"/>
                <a:gd name="connsiteX915" fmla="*/ 10582860 w 11022602"/>
                <a:gd name="connsiteY915" fmla="*/ 5349520 h 9326349"/>
                <a:gd name="connsiteX916" fmla="*/ 10582860 w 11022602"/>
                <a:gd name="connsiteY916" fmla="*/ 5359939 h 9326349"/>
                <a:gd name="connsiteX917" fmla="*/ 10582903 w 11022602"/>
                <a:gd name="connsiteY917" fmla="*/ 5360144 h 9326349"/>
                <a:gd name="connsiteX918" fmla="*/ 10582860 w 11022602"/>
                <a:gd name="connsiteY918" fmla="*/ 5360350 h 9326349"/>
                <a:gd name="connsiteX919" fmla="*/ 10582860 w 11022602"/>
                <a:gd name="connsiteY919" fmla="*/ 5907527 h 9326349"/>
                <a:gd name="connsiteX920" fmla="*/ 10439828 w 11022602"/>
                <a:gd name="connsiteY920" fmla="*/ 5907527 h 9326349"/>
                <a:gd name="connsiteX921" fmla="*/ 10439828 w 11022602"/>
                <a:gd name="connsiteY921" fmla="*/ 5907528 h 9326349"/>
                <a:gd name="connsiteX922" fmla="*/ 10582903 w 11022602"/>
                <a:gd name="connsiteY922" fmla="*/ 5907528 h 9326349"/>
                <a:gd name="connsiteX923" fmla="*/ 10510143 w 11022602"/>
                <a:gd name="connsiteY923" fmla="*/ 5978352 h 9326349"/>
                <a:gd name="connsiteX924" fmla="*/ 10443100 w 11022602"/>
                <a:gd name="connsiteY924" fmla="*/ 5935096 h 9326349"/>
                <a:gd name="connsiteX925" fmla="*/ 10439828 w 11022602"/>
                <a:gd name="connsiteY925" fmla="*/ 5919322 h 9326349"/>
                <a:gd name="connsiteX926" fmla="*/ 10439828 w 11022602"/>
                <a:gd name="connsiteY926" fmla="*/ 6660528 h 9326349"/>
                <a:gd name="connsiteX927" fmla="*/ 10351064 w 11022602"/>
                <a:gd name="connsiteY927" fmla="*/ 6746928 h 9326349"/>
                <a:gd name="connsiteX928" fmla="*/ 10262301 w 11022602"/>
                <a:gd name="connsiteY928" fmla="*/ 6660528 h 9326349"/>
                <a:gd name="connsiteX929" fmla="*/ 10262301 w 11022602"/>
                <a:gd name="connsiteY929" fmla="*/ 6660513 h 9326349"/>
                <a:gd name="connsiteX930" fmla="*/ 10084789 w 11022602"/>
                <a:gd name="connsiteY930" fmla="*/ 6660513 h 9326349"/>
                <a:gd name="connsiteX931" fmla="*/ 10084789 w 11022602"/>
                <a:gd name="connsiteY931" fmla="*/ 5919604 h 9326349"/>
                <a:gd name="connsiteX932" fmla="*/ 10081576 w 11022602"/>
                <a:gd name="connsiteY932" fmla="*/ 5935096 h 9326349"/>
                <a:gd name="connsiteX933" fmla="*/ 10014533 w 11022602"/>
                <a:gd name="connsiteY933" fmla="*/ 5978352 h 9326349"/>
                <a:gd name="connsiteX934" fmla="*/ 9941772 w 11022602"/>
                <a:gd name="connsiteY934" fmla="*/ 5907528 h 9326349"/>
                <a:gd name="connsiteX935" fmla="*/ 10084789 w 11022602"/>
                <a:gd name="connsiteY935" fmla="*/ 5907528 h 9326349"/>
                <a:gd name="connsiteX936" fmla="*/ 10084789 w 11022602"/>
                <a:gd name="connsiteY936" fmla="*/ 5907527 h 9326349"/>
                <a:gd name="connsiteX937" fmla="*/ 9941772 w 11022602"/>
                <a:gd name="connsiteY937" fmla="*/ 5907527 h 9326349"/>
                <a:gd name="connsiteX938" fmla="*/ 9941772 w 11022602"/>
                <a:gd name="connsiteY938" fmla="*/ 5349520 h 9326349"/>
                <a:gd name="connsiteX939" fmla="*/ 9943977 w 11022602"/>
                <a:gd name="connsiteY939" fmla="*/ 5349520 h 9326349"/>
                <a:gd name="connsiteX940" fmla="*/ 9953209 w 11022602"/>
                <a:gd name="connsiteY940" fmla="*/ 5305018 h 9326349"/>
                <a:gd name="connsiteX941" fmla="*/ 10030650 w 11022602"/>
                <a:gd name="connsiteY941" fmla="*/ 5229651 h 9326349"/>
                <a:gd name="connsiteX942" fmla="*/ 10084789 w 11022602"/>
                <a:gd name="connsiteY942" fmla="*/ 5219014 h 9326349"/>
                <a:gd name="connsiteX943" fmla="*/ 10084789 w 11022602"/>
                <a:gd name="connsiteY943" fmla="*/ 5218552 h 9326349"/>
                <a:gd name="connsiteX944" fmla="*/ 10087138 w 11022602"/>
                <a:gd name="connsiteY944" fmla="*/ 5218552 h 9326349"/>
                <a:gd name="connsiteX945" fmla="*/ 10087294 w 11022602"/>
                <a:gd name="connsiteY945" fmla="*/ 5218521 h 9326349"/>
                <a:gd name="connsiteX946" fmla="*/ 10087294 w 11022602"/>
                <a:gd name="connsiteY946" fmla="*/ 5218552 h 9326349"/>
                <a:gd name="connsiteX947" fmla="*/ 10262301 w 11022602"/>
                <a:gd name="connsiteY947" fmla="*/ 5218552 h 9326349"/>
                <a:gd name="connsiteX948" fmla="*/ 10262316 w 11022602"/>
                <a:gd name="connsiteY948" fmla="*/ 5218552 h 9326349"/>
                <a:gd name="connsiteX949" fmla="*/ 10437381 w 11022602"/>
                <a:gd name="connsiteY949" fmla="*/ 5218552 h 9326349"/>
                <a:gd name="connsiteX950" fmla="*/ 760243 w 11022602"/>
                <a:gd name="connsiteY950" fmla="*/ 4875653 h 9326349"/>
                <a:gd name="connsiteX951" fmla="*/ 909472 w 11022602"/>
                <a:gd name="connsiteY951" fmla="*/ 5020909 h 9326349"/>
                <a:gd name="connsiteX952" fmla="*/ 760243 w 11022602"/>
                <a:gd name="connsiteY952" fmla="*/ 5166165 h 9326349"/>
                <a:gd name="connsiteX953" fmla="*/ 611013 w 11022602"/>
                <a:gd name="connsiteY953" fmla="*/ 5020909 h 9326349"/>
                <a:gd name="connsiteX954" fmla="*/ 760243 w 11022602"/>
                <a:gd name="connsiteY954" fmla="*/ 4875653 h 9326349"/>
                <a:gd name="connsiteX955" fmla="*/ 1816030 w 11022602"/>
                <a:gd name="connsiteY955" fmla="*/ 4875653 h 9326349"/>
                <a:gd name="connsiteX956" fmla="*/ 1965259 w 11022602"/>
                <a:gd name="connsiteY956" fmla="*/ 5020909 h 9326349"/>
                <a:gd name="connsiteX957" fmla="*/ 1816030 w 11022602"/>
                <a:gd name="connsiteY957" fmla="*/ 5166165 h 9326349"/>
                <a:gd name="connsiteX958" fmla="*/ 1666800 w 11022602"/>
                <a:gd name="connsiteY958" fmla="*/ 5020909 h 9326349"/>
                <a:gd name="connsiteX959" fmla="*/ 1816030 w 11022602"/>
                <a:gd name="connsiteY959" fmla="*/ 4875653 h 9326349"/>
                <a:gd name="connsiteX960" fmla="*/ 2871816 w 11022602"/>
                <a:gd name="connsiteY960" fmla="*/ 4875653 h 9326349"/>
                <a:gd name="connsiteX961" fmla="*/ 3021045 w 11022602"/>
                <a:gd name="connsiteY961" fmla="*/ 5020909 h 9326349"/>
                <a:gd name="connsiteX962" fmla="*/ 2871816 w 11022602"/>
                <a:gd name="connsiteY962" fmla="*/ 5166165 h 9326349"/>
                <a:gd name="connsiteX963" fmla="*/ 2722586 w 11022602"/>
                <a:gd name="connsiteY963" fmla="*/ 5020909 h 9326349"/>
                <a:gd name="connsiteX964" fmla="*/ 2871816 w 11022602"/>
                <a:gd name="connsiteY964" fmla="*/ 4875653 h 9326349"/>
                <a:gd name="connsiteX965" fmla="*/ 3927602 w 11022602"/>
                <a:gd name="connsiteY965" fmla="*/ 4875653 h 9326349"/>
                <a:gd name="connsiteX966" fmla="*/ 4076831 w 11022602"/>
                <a:gd name="connsiteY966" fmla="*/ 5020909 h 9326349"/>
                <a:gd name="connsiteX967" fmla="*/ 3927602 w 11022602"/>
                <a:gd name="connsiteY967" fmla="*/ 5166165 h 9326349"/>
                <a:gd name="connsiteX968" fmla="*/ 3778372 w 11022602"/>
                <a:gd name="connsiteY968" fmla="*/ 5020909 h 9326349"/>
                <a:gd name="connsiteX969" fmla="*/ 3927602 w 11022602"/>
                <a:gd name="connsiteY969" fmla="*/ 4875653 h 9326349"/>
                <a:gd name="connsiteX970" fmla="*/ 4983388 w 11022602"/>
                <a:gd name="connsiteY970" fmla="*/ 4875653 h 9326349"/>
                <a:gd name="connsiteX971" fmla="*/ 5132617 w 11022602"/>
                <a:gd name="connsiteY971" fmla="*/ 5020909 h 9326349"/>
                <a:gd name="connsiteX972" fmla="*/ 4983388 w 11022602"/>
                <a:gd name="connsiteY972" fmla="*/ 5166165 h 9326349"/>
                <a:gd name="connsiteX973" fmla="*/ 4834158 w 11022602"/>
                <a:gd name="connsiteY973" fmla="*/ 5020909 h 9326349"/>
                <a:gd name="connsiteX974" fmla="*/ 4983388 w 11022602"/>
                <a:gd name="connsiteY974" fmla="*/ 4875653 h 9326349"/>
                <a:gd name="connsiteX975" fmla="*/ 6039174 w 11022602"/>
                <a:gd name="connsiteY975" fmla="*/ 4875653 h 9326349"/>
                <a:gd name="connsiteX976" fmla="*/ 6188403 w 11022602"/>
                <a:gd name="connsiteY976" fmla="*/ 5020909 h 9326349"/>
                <a:gd name="connsiteX977" fmla="*/ 6039174 w 11022602"/>
                <a:gd name="connsiteY977" fmla="*/ 5166165 h 9326349"/>
                <a:gd name="connsiteX978" fmla="*/ 5889944 w 11022602"/>
                <a:gd name="connsiteY978" fmla="*/ 5020909 h 9326349"/>
                <a:gd name="connsiteX979" fmla="*/ 6039174 w 11022602"/>
                <a:gd name="connsiteY979" fmla="*/ 4875653 h 9326349"/>
                <a:gd name="connsiteX980" fmla="*/ 7094959 w 11022602"/>
                <a:gd name="connsiteY980" fmla="*/ 4875653 h 9326349"/>
                <a:gd name="connsiteX981" fmla="*/ 7244188 w 11022602"/>
                <a:gd name="connsiteY981" fmla="*/ 5020909 h 9326349"/>
                <a:gd name="connsiteX982" fmla="*/ 7094959 w 11022602"/>
                <a:gd name="connsiteY982" fmla="*/ 5166165 h 9326349"/>
                <a:gd name="connsiteX983" fmla="*/ 6945730 w 11022602"/>
                <a:gd name="connsiteY983" fmla="*/ 5020909 h 9326349"/>
                <a:gd name="connsiteX984" fmla="*/ 7094959 w 11022602"/>
                <a:gd name="connsiteY984" fmla="*/ 4875653 h 9326349"/>
                <a:gd name="connsiteX985" fmla="*/ 8150745 w 11022602"/>
                <a:gd name="connsiteY985" fmla="*/ 4875653 h 9326349"/>
                <a:gd name="connsiteX986" fmla="*/ 8299975 w 11022602"/>
                <a:gd name="connsiteY986" fmla="*/ 5020909 h 9326349"/>
                <a:gd name="connsiteX987" fmla="*/ 8150745 w 11022602"/>
                <a:gd name="connsiteY987" fmla="*/ 5166165 h 9326349"/>
                <a:gd name="connsiteX988" fmla="*/ 8001516 w 11022602"/>
                <a:gd name="connsiteY988" fmla="*/ 5020909 h 9326349"/>
                <a:gd name="connsiteX989" fmla="*/ 8150745 w 11022602"/>
                <a:gd name="connsiteY989" fmla="*/ 4875653 h 9326349"/>
                <a:gd name="connsiteX990" fmla="*/ 9206530 w 11022602"/>
                <a:gd name="connsiteY990" fmla="*/ 4875653 h 9326349"/>
                <a:gd name="connsiteX991" fmla="*/ 9355759 w 11022602"/>
                <a:gd name="connsiteY991" fmla="*/ 5020909 h 9326349"/>
                <a:gd name="connsiteX992" fmla="*/ 9206530 w 11022602"/>
                <a:gd name="connsiteY992" fmla="*/ 5166165 h 9326349"/>
                <a:gd name="connsiteX993" fmla="*/ 9057301 w 11022602"/>
                <a:gd name="connsiteY993" fmla="*/ 5020909 h 9326349"/>
                <a:gd name="connsiteX994" fmla="*/ 9206530 w 11022602"/>
                <a:gd name="connsiteY994" fmla="*/ 4875653 h 9326349"/>
                <a:gd name="connsiteX995" fmla="*/ 10262316 w 11022602"/>
                <a:gd name="connsiteY995" fmla="*/ 4875653 h 9326349"/>
                <a:gd name="connsiteX996" fmla="*/ 10411546 w 11022602"/>
                <a:gd name="connsiteY996" fmla="*/ 5020909 h 9326349"/>
                <a:gd name="connsiteX997" fmla="*/ 10262316 w 11022602"/>
                <a:gd name="connsiteY997" fmla="*/ 5166165 h 9326349"/>
                <a:gd name="connsiteX998" fmla="*/ 10113087 w 11022602"/>
                <a:gd name="connsiteY998" fmla="*/ 5020909 h 9326349"/>
                <a:gd name="connsiteX999" fmla="*/ 10262316 w 11022602"/>
                <a:gd name="connsiteY999" fmla="*/ 4875653 h 9326349"/>
                <a:gd name="connsiteX1000" fmla="*/ 760227 w 11022602"/>
                <a:gd name="connsiteY1000" fmla="*/ 4418936 h 9326349"/>
                <a:gd name="connsiteX1001" fmla="*/ 671479 w 11022602"/>
                <a:gd name="connsiteY1001" fmla="*/ 4505322 h 9326349"/>
                <a:gd name="connsiteX1002" fmla="*/ 582731 w 11022602"/>
                <a:gd name="connsiteY1002" fmla="*/ 4418936 h 9326349"/>
                <a:gd name="connsiteX1003" fmla="*/ 1816015 w 11022602"/>
                <a:gd name="connsiteY1003" fmla="*/ 4418936 h 9326349"/>
                <a:gd name="connsiteX1004" fmla="*/ 1727266 w 11022602"/>
                <a:gd name="connsiteY1004" fmla="*/ 4505322 h 9326349"/>
                <a:gd name="connsiteX1005" fmla="*/ 1638518 w 11022602"/>
                <a:gd name="connsiteY1005" fmla="*/ 4418936 h 9326349"/>
                <a:gd name="connsiteX1006" fmla="*/ 2871800 w 11022602"/>
                <a:gd name="connsiteY1006" fmla="*/ 4418936 h 9326349"/>
                <a:gd name="connsiteX1007" fmla="*/ 2783052 w 11022602"/>
                <a:gd name="connsiteY1007" fmla="*/ 4505322 h 9326349"/>
                <a:gd name="connsiteX1008" fmla="*/ 2694304 w 11022602"/>
                <a:gd name="connsiteY1008" fmla="*/ 4418936 h 9326349"/>
                <a:gd name="connsiteX1009" fmla="*/ 3927586 w 11022602"/>
                <a:gd name="connsiteY1009" fmla="*/ 4418936 h 9326349"/>
                <a:gd name="connsiteX1010" fmla="*/ 3838838 w 11022602"/>
                <a:gd name="connsiteY1010" fmla="*/ 4505322 h 9326349"/>
                <a:gd name="connsiteX1011" fmla="*/ 3750090 w 11022602"/>
                <a:gd name="connsiteY1011" fmla="*/ 4418936 h 9326349"/>
                <a:gd name="connsiteX1012" fmla="*/ 4983372 w 11022602"/>
                <a:gd name="connsiteY1012" fmla="*/ 4418936 h 9326349"/>
                <a:gd name="connsiteX1013" fmla="*/ 4894624 w 11022602"/>
                <a:gd name="connsiteY1013" fmla="*/ 4505322 h 9326349"/>
                <a:gd name="connsiteX1014" fmla="*/ 4805876 w 11022602"/>
                <a:gd name="connsiteY1014" fmla="*/ 4418936 h 9326349"/>
                <a:gd name="connsiteX1015" fmla="*/ 6039158 w 11022602"/>
                <a:gd name="connsiteY1015" fmla="*/ 4418936 h 9326349"/>
                <a:gd name="connsiteX1016" fmla="*/ 5950410 w 11022602"/>
                <a:gd name="connsiteY1016" fmla="*/ 4505322 h 9326349"/>
                <a:gd name="connsiteX1017" fmla="*/ 5861662 w 11022602"/>
                <a:gd name="connsiteY1017" fmla="*/ 4418936 h 9326349"/>
                <a:gd name="connsiteX1018" fmla="*/ 7094944 w 11022602"/>
                <a:gd name="connsiteY1018" fmla="*/ 4418936 h 9326349"/>
                <a:gd name="connsiteX1019" fmla="*/ 7006195 w 11022602"/>
                <a:gd name="connsiteY1019" fmla="*/ 4505322 h 9326349"/>
                <a:gd name="connsiteX1020" fmla="*/ 6917447 w 11022602"/>
                <a:gd name="connsiteY1020" fmla="*/ 4418936 h 9326349"/>
                <a:gd name="connsiteX1021" fmla="*/ 8150730 w 11022602"/>
                <a:gd name="connsiteY1021" fmla="*/ 4418936 h 9326349"/>
                <a:gd name="connsiteX1022" fmla="*/ 8061982 w 11022602"/>
                <a:gd name="connsiteY1022" fmla="*/ 4505322 h 9326349"/>
                <a:gd name="connsiteX1023" fmla="*/ 7973234 w 11022602"/>
                <a:gd name="connsiteY1023" fmla="*/ 4418936 h 9326349"/>
                <a:gd name="connsiteX1024" fmla="*/ 9206514 w 11022602"/>
                <a:gd name="connsiteY1024" fmla="*/ 4418936 h 9326349"/>
                <a:gd name="connsiteX1025" fmla="*/ 9117768 w 11022602"/>
                <a:gd name="connsiteY1025" fmla="*/ 4505322 h 9326349"/>
                <a:gd name="connsiteX1026" fmla="*/ 9029020 w 11022602"/>
                <a:gd name="connsiteY1026" fmla="*/ 4418936 h 9326349"/>
                <a:gd name="connsiteX1027" fmla="*/ 10262301 w 11022602"/>
                <a:gd name="connsiteY1027" fmla="*/ 4418936 h 9326349"/>
                <a:gd name="connsiteX1028" fmla="*/ 10173553 w 11022602"/>
                <a:gd name="connsiteY1028" fmla="*/ 4505322 h 9326349"/>
                <a:gd name="connsiteX1029" fmla="*/ 10084805 w 11022602"/>
                <a:gd name="connsiteY1029" fmla="*/ 4418936 h 9326349"/>
                <a:gd name="connsiteX1030" fmla="*/ 935308 w 11022602"/>
                <a:gd name="connsiteY1030" fmla="*/ 2976914 h 9326349"/>
                <a:gd name="connsiteX1031" fmla="*/ 935463 w 11022602"/>
                <a:gd name="connsiteY1031" fmla="*/ 2976945 h 9326349"/>
                <a:gd name="connsiteX1032" fmla="*/ 937754 w 11022602"/>
                <a:gd name="connsiteY1032" fmla="*/ 2976945 h 9326349"/>
                <a:gd name="connsiteX1033" fmla="*/ 937754 w 11022602"/>
                <a:gd name="connsiteY1033" fmla="*/ 2977395 h 9326349"/>
                <a:gd name="connsiteX1034" fmla="*/ 991953 w 11022602"/>
                <a:gd name="connsiteY1034" fmla="*/ 2988044 h 9326349"/>
                <a:gd name="connsiteX1035" fmla="*/ 1069393 w 11022602"/>
                <a:gd name="connsiteY1035" fmla="*/ 3063411 h 9326349"/>
                <a:gd name="connsiteX1036" fmla="*/ 1078625 w 11022602"/>
                <a:gd name="connsiteY1036" fmla="*/ 3107913 h 9326349"/>
                <a:gd name="connsiteX1037" fmla="*/ 1080787 w 11022602"/>
                <a:gd name="connsiteY1037" fmla="*/ 3107913 h 9326349"/>
                <a:gd name="connsiteX1038" fmla="*/ 1080787 w 11022602"/>
                <a:gd name="connsiteY1038" fmla="*/ 3118332 h 9326349"/>
                <a:gd name="connsiteX1039" fmla="*/ 1080830 w 11022602"/>
                <a:gd name="connsiteY1039" fmla="*/ 3118537 h 9326349"/>
                <a:gd name="connsiteX1040" fmla="*/ 1080787 w 11022602"/>
                <a:gd name="connsiteY1040" fmla="*/ 3118743 h 9326349"/>
                <a:gd name="connsiteX1041" fmla="*/ 1080787 w 11022602"/>
                <a:gd name="connsiteY1041" fmla="*/ 3665920 h 9326349"/>
                <a:gd name="connsiteX1042" fmla="*/ 937754 w 11022602"/>
                <a:gd name="connsiteY1042" fmla="*/ 3665920 h 9326349"/>
                <a:gd name="connsiteX1043" fmla="*/ 937754 w 11022602"/>
                <a:gd name="connsiteY1043" fmla="*/ 3665921 h 9326349"/>
                <a:gd name="connsiteX1044" fmla="*/ 1080830 w 11022602"/>
                <a:gd name="connsiteY1044" fmla="*/ 3665921 h 9326349"/>
                <a:gd name="connsiteX1045" fmla="*/ 1008070 w 11022602"/>
                <a:gd name="connsiteY1045" fmla="*/ 3736745 h 9326349"/>
                <a:gd name="connsiteX1046" fmla="*/ 941027 w 11022602"/>
                <a:gd name="connsiteY1046" fmla="*/ 3693489 h 9326349"/>
                <a:gd name="connsiteX1047" fmla="*/ 937754 w 11022602"/>
                <a:gd name="connsiteY1047" fmla="*/ 3677715 h 9326349"/>
                <a:gd name="connsiteX1048" fmla="*/ 937754 w 11022602"/>
                <a:gd name="connsiteY1048" fmla="*/ 4418921 h 9326349"/>
                <a:gd name="connsiteX1049" fmla="*/ 848991 w 11022602"/>
                <a:gd name="connsiteY1049" fmla="*/ 4505322 h 9326349"/>
                <a:gd name="connsiteX1050" fmla="*/ 760227 w 11022602"/>
                <a:gd name="connsiteY1050" fmla="*/ 4418921 h 9326349"/>
                <a:gd name="connsiteX1051" fmla="*/ 760227 w 11022602"/>
                <a:gd name="connsiteY1051" fmla="*/ 4418906 h 9326349"/>
                <a:gd name="connsiteX1052" fmla="*/ 582716 w 11022602"/>
                <a:gd name="connsiteY1052" fmla="*/ 4418906 h 9326349"/>
                <a:gd name="connsiteX1053" fmla="*/ 582716 w 11022602"/>
                <a:gd name="connsiteY1053" fmla="*/ 3677997 h 9326349"/>
                <a:gd name="connsiteX1054" fmla="*/ 579502 w 11022602"/>
                <a:gd name="connsiteY1054" fmla="*/ 3693489 h 9326349"/>
                <a:gd name="connsiteX1055" fmla="*/ 512459 w 11022602"/>
                <a:gd name="connsiteY1055" fmla="*/ 3736745 h 9326349"/>
                <a:gd name="connsiteX1056" fmla="*/ 439699 w 11022602"/>
                <a:gd name="connsiteY1056" fmla="*/ 3665921 h 9326349"/>
                <a:gd name="connsiteX1057" fmla="*/ 582716 w 11022602"/>
                <a:gd name="connsiteY1057" fmla="*/ 3665921 h 9326349"/>
                <a:gd name="connsiteX1058" fmla="*/ 582716 w 11022602"/>
                <a:gd name="connsiteY1058" fmla="*/ 3665920 h 9326349"/>
                <a:gd name="connsiteX1059" fmla="*/ 439699 w 11022602"/>
                <a:gd name="connsiteY1059" fmla="*/ 3665920 h 9326349"/>
                <a:gd name="connsiteX1060" fmla="*/ 439699 w 11022602"/>
                <a:gd name="connsiteY1060" fmla="*/ 3107913 h 9326349"/>
                <a:gd name="connsiteX1061" fmla="*/ 441904 w 11022602"/>
                <a:gd name="connsiteY1061" fmla="*/ 3107913 h 9326349"/>
                <a:gd name="connsiteX1062" fmla="*/ 451136 w 11022602"/>
                <a:gd name="connsiteY1062" fmla="*/ 3063411 h 9326349"/>
                <a:gd name="connsiteX1063" fmla="*/ 528576 w 11022602"/>
                <a:gd name="connsiteY1063" fmla="*/ 2988044 h 9326349"/>
                <a:gd name="connsiteX1064" fmla="*/ 582716 w 11022602"/>
                <a:gd name="connsiteY1064" fmla="*/ 2977407 h 9326349"/>
                <a:gd name="connsiteX1065" fmla="*/ 582716 w 11022602"/>
                <a:gd name="connsiteY1065" fmla="*/ 2976945 h 9326349"/>
                <a:gd name="connsiteX1066" fmla="*/ 585065 w 11022602"/>
                <a:gd name="connsiteY1066" fmla="*/ 2976945 h 9326349"/>
                <a:gd name="connsiteX1067" fmla="*/ 585220 w 11022602"/>
                <a:gd name="connsiteY1067" fmla="*/ 2976914 h 9326349"/>
                <a:gd name="connsiteX1068" fmla="*/ 585220 w 11022602"/>
                <a:gd name="connsiteY1068" fmla="*/ 2976945 h 9326349"/>
                <a:gd name="connsiteX1069" fmla="*/ 760227 w 11022602"/>
                <a:gd name="connsiteY1069" fmla="*/ 2976945 h 9326349"/>
                <a:gd name="connsiteX1070" fmla="*/ 760243 w 11022602"/>
                <a:gd name="connsiteY1070" fmla="*/ 2976945 h 9326349"/>
                <a:gd name="connsiteX1071" fmla="*/ 935308 w 11022602"/>
                <a:gd name="connsiteY1071" fmla="*/ 2976945 h 9326349"/>
                <a:gd name="connsiteX1072" fmla="*/ 1991095 w 11022602"/>
                <a:gd name="connsiteY1072" fmla="*/ 2976914 h 9326349"/>
                <a:gd name="connsiteX1073" fmla="*/ 1991250 w 11022602"/>
                <a:gd name="connsiteY1073" fmla="*/ 2976945 h 9326349"/>
                <a:gd name="connsiteX1074" fmla="*/ 1993541 w 11022602"/>
                <a:gd name="connsiteY1074" fmla="*/ 2976945 h 9326349"/>
                <a:gd name="connsiteX1075" fmla="*/ 1993541 w 11022602"/>
                <a:gd name="connsiteY1075" fmla="*/ 2977395 h 9326349"/>
                <a:gd name="connsiteX1076" fmla="*/ 2047739 w 11022602"/>
                <a:gd name="connsiteY1076" fmla="*/ 2988044 h 9326349"/>
                <a:gd name="connsiteX1077" fmla="*/ 2125181 w 11022602"/>
                <a:gd name="connsiteY1077" fmla="*/ 3063411 h 9326349"/>
                <a:gd name="connsiteX1078" fmla="*/ 2134412 w 11022602"/>
                <a:gd name="connsiteY1078" fmla="*/ 3107913 h 9326349"/>
                <a:gd name="connsiteX1079" fmla="*/ 2136574 w 11022602"/>
                <a:gd name="connsiteY1079" fmla="*/ 3107913 h 9326349"/>
                <a:gd name="connsiteX1080" fmla="*/ 2136574 w 11022602"/>
                <a:gd name="connsiteY1080" fmla="*/ 3118332 h 9326349"/>
                <a:gd name="connsiteX1081" fmla="*/ 2136617 w 11022602"/>
                <a:gd name="connsiteY1081" fmla="*/ 3118537 h 9326349"/>
                <a:gd name="connsiteX1082" fmla="*/ 2136574 w 11022602"/>
                <a:gd name="connsiteY1082" fmla="*/ 3118743 h 9326349"/>
                <a:gd name="connsiteX1083" fmla="*/ 2136574 w 11022602"/>
                <a:gd name="connsiteY1083" fmla="*/ 3665920 h 9326349"/>
                <a:gd name="connsiteX1084" fmla="*/ 1993541 w 11022602"/>
                <a:gd name="connsiteY1084" fmla="*/ 3665920 h 9326349"/>
                <a:gd name="connsiteX1085" fmla="*/ 1993541 w 11022602"/>
                <a:gd name="connsiteY1085" fmla="*/ 3665921 h 9326349"/>
                <a:gd name="connsiteX1086" fmla="*/ 2136617 w 11022602"/>
                <a:gd name="connsiteY1086" fmla="*/ 3665921 h 9326349"/>
                <a:gd name="connsiteX1087" fmla="*/ 2063857 w 11022602"/>
                <a:gd name="connsiteY1087" fmla="*/ 3736745 h 9326349"/>
                <a:gd name="connsiteX1088" fmla="*/ 1996814 w 11022602"/>
                <a:gd name="connsiteY1088" fmla="*/ 3693489 h 9326349"/>
                <a:gd name="connsiteX1089" fmla="*/ 1993541 w 11022602"/>
                <a:gd name="connsiteY1089" fmla="*/ 3677715 h 9326349"/>
                <a:gd name="connsiteX1090" fmla="*/ 1993541 w 11022602"/>
                <a:gd name="connsiteY1090" fmla="*/ 4418921 h 9326349"/>
                <a:gd name="connsiteX1091" fmla="*/ 1904778 w 11022602"/>
                <a:gd name="connsiteY1091" fmla="*/ 4505322 h 9326349"/>
                <a:gd name="connsiteX1092" fmla="*/ 1816015 w 11022602"/>
                <a:gd name="connsiteY1092" fmla="*/ 4418921 h 9326349"/>
                <a:gd name="connsiteX1093" fmla="*/ 1816015 w 11022602"/>
                <a:gd name="connsiteY1093" fmla="*/ 4418906 h 9326349"/>
                <a:gd name="connsiteX1094" fmla="*/ 1638503 w 11022602"/>
                <a:gd name="connsiteY1094" fmla="*/ 4418906 h 9326349"/>
                <a:gd name="connsiteX1095" fmla="*/ 1638503 w 11022602"/>
                <a:gd name="connsiteY1095" fmla="*/ 3677997 h 9326349"/>
                <a:gd name="connsiteX1096" fmla="*/ 1635289 w 11022602"/>
                <a:gd name="connsiteY1096" fmla="*/ 3693489 h 9326349"/>
                <a:gd name="connsiteX1097" fmla="*/ 1568246 w 11022602"/>
                <a:gd name="connsiteY1097" fmla="*/ 3736745 h 9326349"/>
                <a:gd name="connsiteX1098" fmla="*/ 1495486 w 11022602"/>
                <a:gd name="connsiteY1098" fmla="*/ 3665921 h 9326349"/>
                <a:gd name="connsiteX1099" fmla="*/ 1638503 w 11022602"/>
                <a:gd name="connsiteY1099" fmla="*/ 3665921 h 9326349"/>
                <a:gd name="connsiteX1100" fmla="*/ 1638503 w 11022602"/>
                <a:gd name="connsiteY1100" fmla="*/ 3665920 h 9326349"/>
                <a:gd name="connsiteX1101" fmla="*/ 1495486 w 11022602"/>
                <a:gd name="connsiteY1101" fmla="*/ 3665920 h 9326349"/>
                <a:gd name="connsiteX1102" fmla="*/ 1495486 w 11022602"/>
                <a:gd name="connsiteY1102" fmla="*/ 3107913 h 9326349"/>
                <a:gd name="connsiteX1103" fmla="*/ 1497691 w 11022602"/>
                <a:gd name="connsiteY1103" fmla="*/ 3107913 h 9326349"/>
                <a:gd name="connsiteX1104" fmla="*/ 1506923 w 11022602"/>
                <a:gd name="connsiteY1104" fmla="*/ 3063411 h 9326349"/>
                <a:gd name="connsiteX1105" fmla="*/ 1584363 w 11022602"/>
                <a:gd name="connsiteY1105" fmla="*/ 2988044 h 9326349"/>
                <a:gd name="connsiteX1106" fmla="*/ 1638503 w 11022602"/>
                <a:gd name="connsiteY1106" fmla="*/ 2977407 h 9326349"/>
                <a:gd name="connsiteX1107" fmla="*/ 1638503 w 11022602"/>
                <a:gd name="connsiteY1107" fmla="*/ 2976945 h 9326349"/>
                <a:gd name="connsiteX1108" fmla="*/ 1640852 w 11022602"/>
                <a:gd name="connsiteY1108" fmla="*/ 2976945 h 9326349"/>
                <a:gd name="connsiteX1109" fmla="*/ 1641007 w 11022602"/>
                <a:gd name="connsiteY1109" fmla="*/ 2976914 h 9326349"/>
                <a:gd name="connsiteX1110" fmla="*/ 1641007 w 11022602"/>
                <a:gd name="connsiteY1110" fmla="*/ 2976945 h 9326349"/>
                <a:gd name="connsiteX1111" fmla="*/ 1816015 w 11022602"/>
                <a:gd name="connsiteY1111" fmla="*/ 2976945 h 9326349"/>
                <a:gd name="connsiteX1112" fmla="*/ 1816030 w 11022602"/>
                <a:gd name="connsiteY1112" fmla="*/ 2976945 h 9326349"/>
                <a:gd name="connsiteX1113" fmla="*/ 1991095 w 11022602"/>
                <a:gd name="connsiteY1113" fmla="*/ 2976945 h 9326349"/>
                <a:gd name="connsiteX1114" fmla="*/ 3046881 w 11022602"/>
                <a:gd name="connsiteY1114" fmla="*/ 2976914 h 9326349"/>
                <a:gd name="connsiteX1115" fmla="*/ 3047036 w 11022602"/>
                <a:gd name="connsiteY1115" fmla="*/ 2976945 h 9326349"/>
                <a:gd name="connsiteX1116" fmla="*/ 3049327 w 11022602"/>
                <a:gd name="connsiteY1116" fmla="*/ 2976945 h 9326349"/>
                <a:gd name="connsiteX1117" fmla="*/ 3049327 w 11022602"/>
                <a:gd name="connsiteY1117" fmla="*/ 2977395 h 9326349"/>
                <a:gd name="connsiteX1118" fmla="*/ 3103525 w 11022602"/>
                <a:gd name="connsiteY1118" fmla="*/ 2988044 h 9326349"/>
                <a:gd name="connsiteX1119" fmla="*/ 3180966 w 11022602"/>
                <a:gd name="connsiteY1119" fmla="*/ 3063411 h 9326349"/>
                <a:gd name="connsiteX1120" fmla="*/ 3190198 w 11022602"/>
                <a:gd name="connsiteY1120" fmla="*/ 3107913 h 9326349"/>
                <a:gd name="connsiteX1121" fmla="*/ 3192360 w 11022602"/>
                <a:gd name="connsiteY1121" fmla="*/ 3107913 h 9326349"/>
                <a:gd name="connsiteX1122" fmla="*/ 3192360 w 11022602"/>
                <a:gd name="connsiteY1122" fmla="*/ 3118332 h 9326349"/>
                <a:gd name="connsiteX1123" fmla="*/ 3192403 w 11022602"/>
                <a:gd name="connsiteY1123" fmla="*/ 3118537 h 9326349"/>
                <a:gd name="connsiteX1124" fmla="*/ 3192360 w 11022602"/>
                <a:gd name="connsiteY1124" fmla="*/ 3118743 h 9326349"/>
                <a:gd name="connsiteX1125" fmla="*/ 3192360 w 11022602"/>
                <a:gd name="connsiteY1125" fmla="*/ 3665920 h 9326349"/>
                <a:gd name="connsiteX1126" fmla="*/ 3049327 w 11022602"/>
                <a:gd name="connsiteY1126" fmla="*/ 3665920 h 9326349"/>
                <a:gd name="connsiteX1127" fmla="*/ 3049327 w 11022602"/>
                <a:gd name="connsiteY1127" fmla="*/ 3665921 h 9326349"/>
                <a:gd name="connsiteX1128" fmla="*/ 3192403 w 11022602"/>
                <a:gd name="connsiteY1128" fmla="*/ 3665921 h 9326349"/>
                <a:gd name="connsiteX1129" fmla="*/ 3119642 w 11022602"/>
                <a:gd name="connsiteY1129" fmla="*/ 3736745 h 9326349"/>
                <a:gd name="connsiteX1130" fmla="*/ 3052599 w 11022602"/>
                <a:gd name="connsiteY1130" fmla="*/ 3693489 h 9326349"/>
                <a:gd name="connsiteX1131" fmla="*/ 3049327 w 11022602"/>
                <a:gd name="connsiteY1131" fmla="*/ 3677715 h 9326349"/>
                <a:gd name="connsiteX1132" fmla="*/ 3049327 w 11022602"/>
                <a:gd name="connsiteY1132" fmla="*/ 4418921 h 9326349"/>
                <a:gd name="connsiteX1133" fmla="*/ 2960564 w 11022602"/>
                <a:gd name="connsiteY1133" fmla="*/ 4505322 h 9326349"/>
                <a:gd name="connsiteX1134" fmla="*/ 2871800 w 11022602"/>
                <a:gd name="connsiteY1134" fmla="*/ 4418921 h 9326349"/>
                <a:gd name="connsiteX1135" fmla="*/ 2871800 w 11022602"/>
                <a:gd name="connsiteY1135" fmla="*/ 4418906 h 9326349"/>
                <a:gd name="connsiteX1136" fmla="*/ 2694289 w 11022602"/>
                <a:gd name="connsiteY1136" fmla="*/ 4418906 h 9326349"/>
                <a:gd name="connsiteX1137" fmla="*/ 2694289 w 11022602"/>
                <a:gd name="connsiteY1137" fmla="*/ 3677997 h 9326349"/>
                <a:gd name="connsiteX1138" fmla="*/ 2691075 w 11022602"/>
                <a:gd name="connsiteY1138" fmla="*/ 3693489 h 9326349"/>
                <a:gd name="connsiteX1139" fmla="*/ 2624032 w 11022602"/>
                <a:gd name="connsiteY1139" fmla="*/ 3736745 h 9326349"/>
                <a:gd name="connsiteX1140" fmla="*/ 2551272 w 11022602"/>
                <a:gd name="connsiteY1140" fmla="*/ 3665921 h 9326349"/>
                <a:gd name="connsiteX1141" fmla="*/ 2694289 w 11022602"/>
                <a:gd name="connsiteY1141" fmla="*/ 3665921 h 9326349"/>
                <a:gd name="connsiteX1142" fmla="*/ 2694289 w 11022602"/>
                <a:gd name="connsiteY1142" fmla="*/ 3665920 h 9326349"/>
                <a:gd name="connsiteX1143" fmla="*/ 2551272 w 11022602"/>
                <a:gd name="connsiteY1143" fmla="*/ 3665920 h 9326349"/>
                <a:gd name="connsiteX1144" fmla="*/ 2551272 w 11022602"/>
                <a:gd name="connsiteY1144" fmla="*/ 3107913 h 9326349"/>
                <a:gd name="connsiteX1145" fmla="*/ 2553477 w 11022602"/>
                <a:gd name="connsiteY1145" fmla="*/ 3107913 h 9326349"/>
                <a:gd name="connsiteX1146" fmla="*/ 2562709 w 11022602"/>
                <a:gd name="connsiteY1146" fmla="*/ 3063411 h 9326349"/>
                <a:gd name="connsiteX1147" fmla="*/ 2640149 w 11022602"/>
                <a:gd name="connsiteY1147" fmla="*/ 2988044 h 9326349"/>
                <a:gd name="connsiteX1148" fmla="*/ 2694289 w 11022602"/>
                <a:gd name="connsiteY1148" fmla="*/ 2977407 h 9326349"/>
                <a:gd name="connsiteX1149" fmla="*/ 2694289 w 11022602"/>
                <a:gd name="connsiteY1149" fmla="*/ 2976945 h 9326349"/>
                <a:gd name="connsiteX1150" fmla="*/ 2696638 w 11022602"/>
                <a:gd name="connsiteY1150" fmla="*/ 2976945 h 9326349"/>
                <a:gd name="connsiteX1151" fmla="*/ 2696793 w 11022602"/>
                <a:gd name="connsiteY1151" fmla="*/ 2976914 h 9326349"/>
                <a:gd name="connsiteX1152" fmla="*/ 2696793 w 11022602"/>
                <a:gd name="connsiteY1152" fmla="*/ 2976945 h 9326349"/>
                <a:gd name="connsiteX1153" fmla="*/ 2871800 w 11022602"/>
                <a:gd name="connsiteY1153" fmla="*/ 2976945 h 9326349"/>
                <a:gd name="connsiteX1154" fmla="*/ 2871816 w 11022602"/>
                <a:gd name="connsiteY1154" fmla="*/ 2976945 h 9326349"/>
                <a:gd name="connsiteX1155" fmla="*/ 3046881 w 11022602"/>
                <a:gd name="connsiteY1155" fmla="*/ 2976945 h 9326349"/>
                <a:gd name="connsiteX1156" fmla="*/ 4102667 w 11022602"/>
                <a:gd name="connsiteY1156" fmla="*/ 2976914 h 9326349"/>
                <a:gd name="connsiteX1157" fmla="*/ 4102822 w 11022602"/>
                <a:gd name="connsiteY1157" fmla="*/ 2976945 h 9326349"/>
                <a:gd name="connsiteX1158" fmla="*/ 4105113 w 11022602"/>
                <a:gd name="connsiteY1158" fmla="*/ 2976945 h 9326349"/>
                <a:gd name="connsiteX1159" fmla="*/ 4105113 w 11022602"/>
                <a:gd name="connsiteY1159" fmla="*/ 2977395 h 9326349"/>
                <a:gd name="connsiteX1160" fmla="*/ 4159311 w 11022602"/>
                <a:gd name="connsiteY1160" fmla="*/ 2988044 h 9326349"/>
                <a:gd name="connsiteX1161" fmla="*/ 4236752 w 11022602"/>
                <a:gd name="connsiteY1161" fmla="*/ 3063411 h 9326349"/>
                <a:gd name="connsiteX1162" fmla="*/ 4245984 w 11022602"/>
                <a:gd name="connsiteY1162" fmla="*/ 3107913 h 9326349"/>
                <a:gd name="connsiteX1163" fmla="*/ 4248146 w 11022602"/>
                <a:gd name="connsiteY1163" fmla="*/ 3107913 h 9326349"/>
                <a:gd name="connsiteX1164" fmla="*/ 4248146 w 11022602"/>
                <a:gd name="connsiteY1164" fmla="*/ 3118332 h 9326349"/>
                <a:gd name="connsiteX1165" fmla="*/ 4248189 w 11022602"/>
                <a:gd name="connsiteY1165" fmla="*/ 3118537 h 9326349"/>
                <a:gd name="connsiteX1166" fmla="*/ 4248146 w 11022602"/>
                <a:gd name="connsiteY1166" fmla="*/ 3118743 h 9326349"/>
                <a:gd name="connsiteX1167" fmla="*/ 4248146 w 11022602"/>
                <a:gd name="connsiteY1167" fmla="*/ 3665920 h 9326349"/>
                <a:gd name="connsiteX1168" fmla="*/ 4105113 w 11022602"/>
                <a:gd name="connsiteY1168" fmla="*/ 3665920 h 9326349"/>
                <a:gd name="connsiteX1169" fmla="*/ 4105113 w 11022602"/>
                <a:gd name="connsiteY1169" fmla="*/ 3665921 h 9326349"/>
                <a:gd name="connsiteX1170" fmla="*/ 4248189 w 11022602"/>
                <a:gd name="connsiteY1170" fmla="*/ 3665921 h 9326349"/>
                <a:gd name="connsiteX1171" fmla="*/ 4175428 w 11022602"/>
                <a:gd name="connsiteY1171" fmla="*/ 3736745 h 9326349"/>
                <a:gd name="connsiteX1172" fmla="*/ 4108385 w 11022602"/>
                <a:gd name="connsiteY1172" fmla="*/ 3693489 h 9326349"/>
                <a:gd name="connsiteX1173" fmla="*/ 4105113 w 11022602"/>
                <a:gd name="connsiteY1173" fmla="*/ 3677715 h 9326349"/>
                <a:gd name="connsiteX1174" fmla="*/ 4105113 w 11022602"/>
                <a:gd name="connsiteY1174" fmla="*/ 4418921 h 9326349"/>
                <a:gd name="connsiteX1175" fmla="*/ 4016350 w 11022602"/>
                <a:gd name="connsiteY1175" fmla="*/ 4505322 h 9326349"/>
                <a:gd name="connsiteX1176" fmla="*/ 3927586 w 11022602"/>
                <a:gd name="connsiteY1176" fmla="*/ 4418921 h 9326349"/>
                <a:gd name="connsiteX1177" fmla="*/ 3927586 w 11022602"/>
                <a:gd name="connsiteY1177" fmla="*/ 4418906 h 9326349"/>
                <a:gd name="connsiteX1178" fmla="*/ 3750075 w 11022602"/>
                <a:gd name="connsiteY1178" fmla="*/ 4418906 h 9326349"/>
                <a:gd name="connsiteX1179" fmla="*/ 3750075 w 11022602"/>
                <a:gd name="connsiteY1179" fmla="*/ 3677997 h 9326349"/>
                <a:gd name="connsiteX1180" fmla="*/ 3746861 w 11022602"/>
                <a:gd name="connsiteY1180" fmla="*/ 3693489 h 9326349"/>
                <a:gd name="connsiteX1181" fmla="*/ 3679818 w 11022602"/>
                <a:gd name="connsiteY1181" fmla="*/ 3736745 h 9326349"/>
                <a:gd name="connsiteX1182" fmla="*/ 3607058 w 11022602"/>
                <a:gd name="connsiteY1182" fmla="*/ 3665921 h 9326349"/>
                <a:gd name="connsiteX1183" fmla="*/ 3750075 w 11022602"/>
                <a:gd name="connsiteY1183" fmla="*/ 3665921 h 9326349"/>
                <a:gd name="connsiteX1184" fmla="*/ 3750075 w 11022602"/>
                <a:gd name="connsiteY1184" fmla="*/ 3665920 h 9326349"/>
                <a:gd name="connsiteX1185" fmla="*/ 3607058 w 11022602"/>
                <a:gd name="connsiteY1185" fmla="*/ 3665920 h 9326349"/>
                <a:gd name="connsiteX1186" fmla="*/ 3607058 w 11022602"/>
                <a:gd name="connsiteY1186" fmla="*/ 3107913 h 9326349"/>
                <a:gd name="connsiteX1187" fmla="*/ 3609262 w 11022602"/>
                <a:gd name="connsiteY1187" fmla="*/ 3107913 h 9326349"/>
                <a:gd name="connsiteX1188" fmla="*/ 3618494 w 11022602"/>
                <a:gd name="connsiteY1188" fmla="*/ 3063411 h 9326349"/>
                <a:gd name="connsiteX1189" fmla="*/ 3695935 w 11022602"/>
                <a:gd name="connsiteY1189" fmla="*/ 2988044 h 9326349"/>
                <a:gd name="connsiteX1190" fmla="*/ 3750075 w 11022602"/>
                <a:gd name="connsiteY1190" fmla="*/ 2977407 h 9326349"/>
                <a:gd name="connsiteX1191" fmla="*/ 3750075 w 11022602"/>
                <a:gd name="connsiteY1191" fmla="*/ 2976945 h 9326349"/>
                <a:gd name="connsiteX1192" fmla="*/ 3752423 w 11022602"/>
                <a:gd name="connsiteY1192" fmla="*/ 2976945 h 9326349"/>
                <a:gd name="connsiteX1193" fmla="*/ 3752578 w 11022602"/>
                <a:gd name="connsiteY1193" fmla="*/ 2976914 h 9326349"/>
                <a:gd name="connsiteX1194" fmla="*/ 3752578 w 11022602"/>
                <a:gd name="connsiteY1194" fmla="*/ 2976945 h 9326349"/>
                <a:gd name="connsiteX1195" fmla="*/ 3927586 w 11022602"/>
                <a:gd name="connsiteY1195" fmla="*/ 2976945 h 9326349"/>
                <a:gd name="connsiteX1196" fmla="*/ 3927602 w 11022602"/>
                <a:gd name="connsiteY1196" fmla="*/ 2976945 h 9326349"/>
                <a:gd name="connsiteX1197" fmla="*/ 4102667 w 11022602"/>
                <a:gd name="connsiteY1197" fmla="*/ 2976945 h 9326349"/>
                <a:gd name="connsiteX1198" fmla="*/ 5158453 w 11022602"/>
                <a:gd name="connsiteY1198" fmla="*/ 2976914 h 9326349"/>
                <a:gd name="connsiteX1199" fmla="*/ 5158608 w 11022602"/>
                <a:gd name="connsiteY1199" fmla="*/ 2976945 h 9326349"/>
                <a:gd name="connsiteX1200" fmla="*/ 5160899 w 11022602"/>
                <a:gd name="connsiteY1200" fmla="*/ 2976945 h 9326349"/>
                <a:gd name="connsiteX1201" fmla="*/ 5160899 w 11022602"/>
                <a:gd name="connsiteY1201" fmla="*/ 2977395 h 9326349"/>
                <a:gd name="connsiteX1202" fmla="*/ 5215097 w 11022602"/>
                <a:gd name="connsiteY1202" fmla="*/ 2988044 h 9326349"/>
                <a:gd name="connsiteX1203" fmla="*/ 5292538 w 11022602"/>
                <a:gd name="connsiteY1203" fmla="*/ 3063411 h 9326349"/>
                <a:gd name="connsiteX1204" fmla="*/ 5301770 w 11022602"/>
                <a:gd name="connsiteY1204" fmla="*/ 3107913 h 9326349"/>
                <a:gd name="connsiteX1205" fmla="*/ 5303932 w 11022602"/>
                <a:gd name="connsiteY1205" fmla="*/ 3107913 h 9326349"/>
                <a:gd name="connsiteX1206" fmla="*/ 5303932 w 11022602"/>
                <a:gd name="connsiteY1206" fmla="*/ 3118332 h 9326349"/>
                <a:gd name="connsiteX1207" fmla="*/ 5303975 w 11022602"/>
                <a:gd name="connsiteY1207" fmla="*/ 3118537 h 9326349"/>
                <a:gd name="connsiteX1208" fmla="*/ 5303932 w 11022602"/>
                <a:gd name="connsiteY1208" fmla="*/ 3118743 h 9326349"/>
                <a:gd name="connsiteX1209" fmla="*/ 5303932 w 11022602"/>
                <a:gd name="connsiteY1209" fmla="*/ 3665920 h 9326349"/>
                <a:gd name="connsiteX1210" fmla="*/ 5160899 w 11022602"/>
                <a:gd name="connsiteY1210" fmla="*/ 3665920 h 9326349"/>
                <a:gd name="connsiteX1211" fmla="*/ 5160899 w 11022602"/>
                <a:gd name="connsiteY1211" fmla="*/ 3665921 h 9326349"/>
                <a:gd name="connsiteX1212" fmla="*/ 5303975 w 11022602"/>
                <a:gd name="connsiteY1212" fmla="*/ 3665921 h 9326349"/>
                <a:gd name="connsiteX1213" fmla="*/ 5231214 w 11022602"/>
                <a:gd name="connsiteY1213" fmla="*/ 3736745 h 9326349"/>
                <a:gd name="connsiteX1214" fmla="*/ 5164171 w 11022602"/>
                <a:gd name="connsiteY1214" fmla="*/ 3693489 h 9326349"/>
                <a:gd name="connsiteX1215" fmla="*/ 5160899 w 11022602"/>
                <a:gd name="connsiteY1215" fmla="*/ 3677715 h 9326349"/>
                <a:gd name="connsiteX1216" fmla="*/ 5160899 w 11022602"/>
                <a:gd name="connsiteY1216" fmla="*/ 4418921 h 9326349"/>
                <a:gd name="connsiteX1217" fmla="*/ 5072136 w 11022602"/>
                <a:gd name="connsiteY1217" fmla="*/ 4505322 h 9326349"/>
                <a:gd name="connsiteX1218" fmla="*/ 4983372 w 11022602"/>
                <a:gd name="connsiteY1218" fmla="*/ 4418921 h 9326349"/>
                <a:gd name="connsiteX1219" fmla="*/ 4983372 w 11022602"/>
                <a:gd name="connsiteY1219" fmla="*/ 4418906 h 9326349"/>
                <a:gd name="connsiteX1220" fmla="*/ 4805861 w 11022602"/>
                <a:gd name="connsiteY1220" fmla="*/ 4418906 h 9326349"/>
                <a:gd name="connsiteX1221" fmla="*/ 4805861 w 11022602"/>
                <a:gd name="connsiteY1221" fmla="*/ 3677997 h 9326349"/>
                <a:gd name="connsiteX1222" fmla="*/ 4802647 w 11022602"/>
                <a:gd name="connsiteY1222" fmla="*/ 3693489 h 9326349"/>
                <a:gd name="connsiteX1223" fmla="*/ 4735604 w 11022602"/>
                <a:gd name="connsiteY1223" fmla="*/ 3736745 h 9326349"/>
                <a:gd name="connsiteX1224" fmla="*/ 4662844 w 11022602"/>
                <a:gd name="connsiteY1224" fmla="*/ 3665921 h 9326349"/>
                <a:gd name="connsiteX1225" fmla="*/ 4805861 w 11022602"/>
                <a:gd name="connsiteY1225" fmla="*/ 3665921 h 9326349"/>
                <a:gd name="connsiteX1226" fmla="*/ 4805861 w 11022602"/>
                <a:gd name="connsiteY1226" fmla="*/ 3665920 h 9326349"/>
                <a:gd name="connsiteX1227" fmla="*/ 4662844 w 11022602"/>
                <a:gd name="connsiteY1227" fmla="*/ 3665920 h 9326349"/>
                <a:gd name="connsiteX1228" fmla="*/ 4662844 w 11022602"/>
                <a:gd name="connsiteY1228" fmla="*/ 3107913 h 9326349"/>
                <a:gd name="connsiteX1229" fmla="*/ 4665048 w 11022602"/>
                <a:gd name="connsiteY1229" fmla="*/ 3107913 h 9326349"/>
                <a:gd name="connsiteX1230" fmla="*/ 4674280 w 11022602"/>
                <a:gd name="connsiteY1230" fmla="*/ 3063411 h 9326349"/>
                <a:gd name="connsiteX1231" fmla="*/ 4751721 w 11022602"/>
                <a:gd name="connsiteY1231" fmla="*/ 2988044 h 9326349"/>
                <a:gd name="connsiteX1232" fmla="*/ 4805861 w 11022602"/>
                <a:gd name="connsiteY1232" fmla="*/ 2977407 h 9326349"/>
                <a:gd name="connsiteX1233" fmla="*/ 4805861 w 11022602"/>
                <a:gd name="connsiteY1233" fmla="*/ 2976945 h 9326349"/>
                <a:gd name="connsiteX1234" fmla="*/ 4808209 w 11022602"/>
                <a:gd name="connsiteY1234" fmla="*/ 2976945 h 9326349"/>
                <a:gd name="connsiteX1235" fmla="*/ 4808364 w 11022602"/>
                <a:gd name="connsiteY1235" fmla="*/ 2976914 h 9326349"/>
                <a:gd name="connsiteX1236" fmla="*/ 4808364 w 11022602"/>
                <a:gd name="connsiteY1236" fmla="*/ 2976945 h 9326349"/>
                <a:gd name="connsiteX1237" fmla="*/ 4983372 w 11022602"/>
                <a:gd name="connsiteY1237" fmla="*/ 2976945 h 9326349"/>
                <a:gd name="connsiteX1238" fmla="*/ 4983388 w 11022602"/>
                <a:gd name="connsiteY1238" fmla="*/ 2976945 h 9326349"/>
                <a:gd name="connsiteX1239" fmla="*/ 5158453 w 11022602"/>
                <a:gd name="connsiteY1239" fmla="*/ 2976945 h 9326349"/>
                <a:gd name="connsiteX1240" fmla="*/ 6214239 w 11022602"/>
                <a:gd name="connsiteY1240" fmla="*/ 2976914 h 9326349"/>
                <a:gd name="connsiteX1241" fmla="*/ 6214394 w 11022602"/>
                <a:gd name="connsiteY1241" fmla="*/ 2976945 h 9326349"/>
                <a:gd name="connsiteX1242" fmla="*/ 6216685 w 11022602"/>
                <a:gd name="connsiteY1242" fmla="*/ 2976945 h 9326349"/>
                <a:gd name="connsiteX1243" fmla="*/ 6216685 w 11022602"/>
                <a:gd name="connsiteY1243" fmla="*/ 2977395 h 9326349"/>
                <a:gd name="connsiteX1244" fmla="*/ 6270883 w 11022602"/>
                <a:gd name="connsiteY1244" fmla="*/ 2988044 h 9326349"/>
                <a:gd name="connsiteX1245" fmla="*/ 6348324 w 11022602"/>
                <a:gd name="connsiteY1245" fmla="*/ 3063411 h 9326349"/>
                <a:gd name="connsiteX1246" fmla="*/ 6357556 w 11022602"/>
                <a:gd name="connsiteY1246" fmla="*/ 3107913 h 9326349"/>
                <a:gd name="connsiteX1247" fmla="*/ 6359718 w 11022602"/>
                <a:gd name="connsiteY1247" fmla="*/ 3107913 h 9326349"/>
                <a:gd name="connsiteX1248" fmla="*/ 6359718 w 11022602"/>
                <a:gd name="connsiteY1248" fmla="*/ 3118332 h 9326349"/>
                <a:gd name="connsiteX1249" fmla="*/ 6359761 w 11022602"/>
                <a:gd name="connsiteY1249" fmla="*/ 3118537 h 9326349"/>
                <a:gd name="connsiteX1250" fmla="*/ 6359718 w 11022602"/>
                <a:gd name="connsiteY1250" fmla="*/ 3118743 h 9326349"/>
                <a:gd name="connsiteX1251" fmla="*/ 6359718 w 11022602"/>
                <a:gd name="connsiteY1251" fmla="*/ 3665920 h 9326349"/>
                <a:gd name="connsiteX1252" fmla="*/ 6216685 w 11022602"/>
                <a:gd name="connsiteY1252" fmla="*/ 3665920 h 9326349"/>
                <a:gd name="connsiteX1253" fmla="*/ 6216685 w 11022602"/>
                <a:gd name="connsiteY1253" fmla="*/ 3665921 h 9326349"/>
                <a:gd name="connsiteX1254" fmla="*/ 6359761 w 11022602"/>
                <a:gd name="connsiteY1254" fmla="*/ 3665921 h 9326349"/>
                <a:gd name="connsiteX1255" fmla="*/ 6287000 w 11022602"/>
                <a:gd name="connsiteY1255" fmla="*/ 3736745 h 9326349"/>
                <a:gd name="connsiteX1256" fmla="*/ 6219957 w 11022602"/>
                <a:gd name="connsiteY1256" fmla="*/ 3693489 h 9326349"/>
                <a:gd name="connsiteX1257" fmla="*/ 6216685 w 11022602"/>
                <a:gd name="connsiteY1257" fmla="*/ 3677715 h 9326349"/>
                <a:gd name="connsiteX1258" fmla="*/ 6216685 w 11022602"/>
                <a:gd name="connsiteY1258" fmla="*/ 4418921 h 9326349"/>
                <a:gd name="connsiteX1259" fmla="*/ 6127922 w 11022602"/>
                <a:gd name="connsiteY1259" fmla="*/ 4505322 h 9326349"/>
                <a:gd name="connsiteX1260" fmla="*/ 6039158 w 11022602"/>
                <a:gd name="connsiteY1260" fmla="*/ 4418921 h 9326349"/>
                <a:gd name="connsiteX1261" fmla="*/ 6039158 w 11022602"/>
                <a:gd name="connsiteY1261" fmla="*/ 4418906 h 9326349"/>
                <a:gd name="connsiteX1262" fmla="*/ 5861647 w 11022602"/>
                <a:gd name="connsiteY1262" fmla="*/ 4418906 h 9326349"/>
                <a:gd name="connsiteX1263" fmla="*/ 5861647 w 11022602"/>
                <a:gd name="connsiteY1263" fmla="*/ 3677997 h 9326349"/>
                <a:gd name="connsiteX1264" fmla="*/ 5858433 w 11022602"/>
                <a:gd name="connsiteY1264" fmla="*/ 3693489 h 9326349"/>
                <a:gd name="connsiteX1265" fmla="*/ 5791390 w 11022602"/>
                <a:gd name="connsiteY1265" fmla="*/ 3736745 h 9326349"/>
                <a:gd name="connsiteX1266" fmla="*/ 5718630 w 11022602"/>
                <a:gd name="connsiteY1266" fmla="*/ 3665921 h 9326349"/>
                <a:gd name="connsiteX1267" fmla="*/ 5861647 w 11022602"/>
                <a:gd name="connsiteY1267" fmla="*/ 3665921 h 9326349"/>
                <a:gd name="connsiteX1268" fmla="*/ 5861647 w 11022602"/>
                <a:gd name="connsiteY1268" fmla="*/ 3665920 h 9326349"/>
                <a:gd name="connsiteX1269" fmla="*/ 5718630 w 11022602"/>
                <a:gd name="connsiteY1269" fmla="*/ 3665920 h 9326349"/>
                <a:gd name="connsiteX1270" fmla="*/ 5718630 w 11022602"/>
                <a:gd name="connsiteY1270" fmla="*/ 3107913 h 9326349"/>
                <a:gd name="connsiteX1271" fmla="*/ 5720834 w 11022602"/>
                <a:gd name="connsiteY1271" fmla="*/ 3107913 h 9326349"/>
                <a:gd name="connsiteX1272" fmla="*/ 5730066 w 11022602"/>
                <a:gd name="connsiteY1272" fmla="*/ 3063411 h 9326349"/>
                <a:gd name="connsiteX1273" fmla="*/ 5807507 w 11022602"/>
                <a:gd name="connsiteY1273" fmla="*/ 2988044 h 9326349"/>
                <a:gd name="connsiteX1274" fmla="*/ 5861647 w 11022602"/>
                <a:gd name="connsiteY1274" fmla="*/ 2977407 h 9326349"/>
                <a:gd name="connsiteX1275" fmla="*/ 5861647 w 11022602"/>
                <a:gd name="connsiteY1275" fmla="*/ 2976945 h 9326349"/>
                <a:gd name="connsiteX1276" fmla="*/ 5863995 w 11022602"/>
                <a:gd name="connsiteY1276" fmla="*/ 2976945 h 9326349"/>
                <a:gd name="connsiteX1277" fmla="*/ 5864150 w 11022602"/>
                <a:gd name="connsiteY1277" fmla="*/ 2976914 h 9326349"/>
                <a:gd name="connsiteX1278" fmla="*/ 5864150 w 11022602"/>
                <a:gd name="connsiteY1278" fmla="*/ 2976945 h 9326349"/>
                <a:gd name="connsiteX1279" fmla="*/ 6039158 w 11022602"/>
                <a:gd name="connsiteY1279" fmla="*/ 2976945 h 9326349"/>
                <a:gd name="connsiteX1280" fmla="*/ 6039174 w 11022602"/>
                <a:gd name="connsiteY1280" fmla="*/ 2976945 h 9326349"/>
                <a:gd name="connsiteX1281" fmla="*/ 6214239 w 11022602"/>
                <a:gd name="connsiteY1281" fmla="*/ 2976945 h 9326349"/>
                <a:gd name="connsiteX1282" fmla="*/ 7270023 w 11022602"/>
                <a:gd name="connsiteY1282" fmla="*/ 2976914 h 9326349"/>
                <a:gd name="connsiteX1283" fmla="*/ 7270179 w 11022602"/>
                <a:gd name="connsiteY1283" fmla="*/ 2976945 h 9326349"/>
                <a:gd name="connsiteX1284" fmla="*/ 7272471 w 11022602"/>
                <a:gd name="connsiteY1284" fmla="*/ 2976945 h 9326349"/>
                <a:gd name="connsiteX1285" fmla="*/ 7272471 w 11022602"/>
                <a:gd name="connsiteY1285" fmla="*/ 2977395 h 9326349"/>
                <a:gd name="connsiteX1286" fmla="*/ 7326669 w 11022602"/>
                <a:gd name="connsiteY1286" fmla="*/ 2988044 h 9326349"/>
                <a:gd name="connsiteX1287" fmla="*/ 7404110 w 11022602"/>
                <a:gd name="connsiteY1287" fmla="*/ 3063411 h 9326349"/>
                <a:gd name="connsiteX1288" fmla="*/ 7413341 w 11022602"/>
                <a:gd name="connsiteY1288" fmla="*/ 3107913 h 9326349"/>
                <a:gd name="connsiteX1289" fmla="*/ 7415503 w 11022602"/>
                <a:gd name="connsiteY1289" fmla="*/ 3107913 h 9326349"/>
                <a:gd name="connsiteX1290" fmla="*/ 7415503 w 11022602"/>
                <a:gd name="connsiteY1290" fmla="*/ 3118332 h 9326349"/>
                <a:gd name="connsiteX1291" fmla="*/ 7415545 w 11022602"/>
                <a:gd name="connsiteY1291" fmla="*/ 3118537 h 9326349"/>
                <a:gd name="connsiteX1292" fmla="*/ 7415503 w 11022602"/>
                <a:gd name="connsiteY1292" fmla="*/ 3118743 h 9326349"/>
                <a:gd name="connsiteX1293" fmla="*/ 7415503 w 11022602"/>
                <a:gd name="connsiteY1293" fmla="*/ 3665920 h 9326349"/>
                <a:gd name="connsiteX1294" fmla="*/ 7272471 w 11022602"/>
                <a:gd name="connsiteY1294" fmla="*/ 3665920 h 9326349"/>
                <a:gd name="connsiteX1295" fmla="*/ 7272471 w 11022602"/>
                <a:gd name="connsiteY1295" fmla="*/ 3665921 h 9326349"/>
                <a:gd name="connsiteX1296" fmla="*/ 7415545 w 11022602"/>
                <a:gd name="connsiteY1296" fmla="*/ 3665921 h 9326349"/>
                <a:gd name="connsiteX1297" fmla="*/ 7342786 w 11022602"/>
                <a:gd name="connsiteY1297" fmla="*/ 3736745 h 9326349"/>
                <a:gd name="connsiteX1298" fmla="*/ 7275743 w 11022602"/>
                <a:gd name="connsiteY1298" fmla="*/ 3693489 h 9326349"/>
                <a:gd name="connsiteX1299" fmla="*/ 7272471 w 11022602"/>
                <a:gd name="connsiteY1299" fmla="*/ 3677715 h 9326349"/>
                <a:gd name="connsiteX1300" fmla="*/ 7272471 w 11022602"/>
                <a:gd name="connsiteY1300" fmla="*/ 4418921 h 9326349"/>
                <a:gd name="connsiteX1301" fmla="*/ 7183707 w 11022602"/>
                <a:gd name="connsiteY1301" fmla="*/ 4505322 h 9326349"/>
                <a:gd name="connsiteX1302" fmla="*/ 7094944 w 11022602"/>
                <a:gd name="connsiteY1302" fmla="*/ 4418921 h 9326349"/>
                <a:gd name="connsiteX1303" fmla="*/ 7094944 w 11022602"/>
                <a:gd name="connsiteY1303" fmla="*/ 4418906 h 9326349"/>
                <a:gd name="connsiteX1304" fmla="*/ 6917432 w 11022602"/>
                <a:gd name="connsiteY1304" fmla="*/ 4418906 h 9326349"/>
                <a:gd name="connsiteX1305" fmla="*/ 6917432 w 11022602"/>
                <a:gd name="connsiteY1305" fmla="*/ 3677997 h 9326349"/>
                <a:gd name="connsiteX1306" fmla="*/ 6914219 w 11022602"/>
                <a:gd name="connsiteY1306" fmla="*/ 3693489 h 9326349"/>
                <a:gd name="connsiteX1307" fmla="*/ 6847176 w 11022602"/>
                <a:gd name="connsiteY1307" fmla="*/ 3736745 h 9326349"/>
                <a:gd name="connsiteX1308" fmla="*/ 6774415 w 11022602"/>
                <a:gd name="connsiteY1308" fmla="*/ 3665921 h 9326349"/>
                <a:gd name="connsiteX1309" fmla="*/ 6917432 w 11022602"/>
                <a:gd name="connsiteY1309" fmla="*/ 3665921 h 9326349"/>
                <a:gd name="connsiteX1310" fmla="*/ 6917432 w 11022602"/>
                <a:gd name="connsiteY1310" fmla="*/ 3665920 h 9326349"/>
                <a:gd name="connsiteX1311" fmla="*/ 6774415 w 11022602"/>
                <a:gd name="connsiteY1311" fmla="*/ 3665920 h 9326349"/>
                <a:gd name="connsiteX1312" fmla="*/ 6774415 w 11022602"/>
                <a:gd name="connsiteY1312" fmla="*/ 3107913 h 9326349"/>
                <a:gd name="connsiteX1313" fmla="*/ 6776619 w 11022602"/>
                <a:gd name="connsiteY1313" fmla="*/ 3107913 h 9326349"/>
                <a:gd name="connsiteX1314" fmla="*/ 6785852 w 11022602"/>
                <a:gd name="connsiteY1314" fmla="*/ 3063411 h 9326349"/>
                <a:gd name="connsiteX1315" fmla="*/ 6863293 w 11022602"/>
                <a:gd name="connsiteY1315" fmla="*/ 2988044 h 9326349"/>
                <a:gd name="connsiteX1316" fmla="*/ 6917432 w 11022602"/>
                <a:gd name="connsiteY1316" fmla="*/ 2977407 h 9326349"/>
                <a:gd name="connsiteX1317" fmla="*/ 6917432 w 11022602"/>
                <a:gd name="connsiteY1317" fmla="*/ 2976945 h 9326349"/>
                <a:gd name="connsiteX1318" fmla="*/ 6919781 w 11022602"/>
                <a:gd name="connsiteY1318" fmla="*/ 2976945 h 9326349"/>
                <a:gd name="connsiteX1319" fmla="*/ 6919936 w 11022602"/>
                <a:gd name="connsiteY1319" fmla="*/ 2976914 h 9326349"/>
                <a:gd name="connsiteX1320" fmla="*/ 6919936 w 11022602"/>
                <a:gd name="connsiteY1320" fmla="*/ 2976945 h 9326349"/>
                <a:gd name="connsiteX1321" fmla="*/ 7094944 w 11022602"/>
                <a:gd name="connsiteY1321" fmla="*/ 2976945 h 9326349"/>
                <a:gd name="connsiteX1322" fmla="*/ 7094959 w 11022602"/>
                <a:gd name="connsiteY1322" fmla="*/ 2976945 h 9326349"/>
                <a:gd name="connsiteX1323" fmla="*/ 7270023 w 11022602"/>
                <a:gd name="connsiteY1323" fmla="*/ 2976945 h 9326349"/>
                <a:gd name="connsiteX1324" fmla="*/ 8325811 w 11022602"/>
                <a:gd name="connsiteY1324" fmla="*/ 2976914 h 9326349"/>
                <a:gd name="connsiteX1325" fmla="*/ 8325965 w 11022602"/>
                <a:gd name="connsiteY1325" fmla="*/ 2976945 h 9326349"/>
                <a:gd name="connsiteX1326" fmla="*/ 8328256 w 11022602"/>
                <a:gd name="connsiteY1326" fmla="*/ 2976945 h 9326349"/>
                <a:gd name="connsiteX1327" fmla="*/ 8328256 w 11022602"/>
                <a:gd name="connsiteY1327" fmla="*/ 2977395 h 9326349"/>
                <a:gd name="connsiteX1328" fmla="*/ 8382455 w 11022602"/>
                <a:gd name="connsiteY1328" fmla="*/ 2988044 h 9326349"/>
                <a:gd name="connsiteX1329" fmla="*/ 8459896 w 11022602"/>
                <a:gd name="connsiteY1329" fmla="*/ 3063411 h 9326349"/>
                <a:gd name="connsiteX1330" fmla="*/ 8469127 w 11022602"/>
                <a:gd name="connsiteY1330" fmla="*/ 3107913 h 9326349"/>
                <a:gd name="connsiteX1331" fmla="*/ 8471289 w 11022602"/>
                <a:gd name="connsiteY1331" fmla="*/ 3107913 h 9326349"/>
                <a:gd name="connsiteX1332" fmla="*/ 8471289 w 11022602"/>
                <a:gd name="connsiteY1332" fmla="*/ 3118332 h 9326349"/>
                <a:gd name="connsiteX1333" fmla="*/ 8471332 w 11022602"/>
                <a:gd name="connsiteY1333" fmla="*/ 3118537 h 9326349"/>
                <a:gd name="connsiteX1334" fmla="*/ 8471289 w 11022602"/>
                <a:gd name="connsiteY1334" fmla="*/ 3118743 h 9326349"/>
                <a:gd name="connsiteX1335" fmla="*/ 8471289 w 11022602"/>
                <a:gd name="connsiteY1335" fmla="*/ 3665920 h 9326349"/>
                <a:gd name="connsiteX1336" fmla="*/ 8328256 w 11022602"/>
                <a:gd name="connsiteY1336" fmla="*/ 3665920 h 9326349"/>
                <a:gd name="connsiteX1337" fmla="*/ 8328256 w 11022602"/>
                <a:gd name="connsiteY1337" fmla="*/ 3665921 h 9326349"/>
                <a:gd name="connsiteX1338" fmla="*/ 8471332 w 11022602"/>
                <a:gd name="connsiteY1338" fmla="*/ 3665921 h 9326349"/>
                <a:gd name="connsiteX1339" fmla="*/ 8398572 w 11022602"/>
                <a:gd name="connsiteY1339" fmla="*/ 3736745 h 9326349"/>
                <a:gd name="connsiteX1340" fmla="*/ 8331529 w 11022602"/>
                <a:gd name="connsiteY1340" fmla="*/ 3693489 h 9326349"/>
                <a:gd name="connsiteX1341" fmla="*/ 8328256 w 11022602"/>
                <a:gd name="connsiteY1341" fmla="*/ 3677715 h 9326349"/>
                <a:gd name="connsiteX1342" fmla="*/ 8328256 w 11022602"/>
                <a:gd name="connsiteY1342" fmla="*/ 4418921 h 9326349"/>
                <a:gd name="connsiteX1343" fmla="*/ 8239494 w 11022602"/>
                <a:gd name="connsiteY1343" fmla="*/ 4505322 h 9326349"/>
                <a:gd name="connsiteX1344" fmla="*/ 8150730 w 11022602"/>
                <a:gd name="connsiteY1344" fmla="*/ 4418921 h 9326349"/>
                <a:gd name="connsiteX1345" fmla="*/ 8150730 w 11022602"/>
                <a:gd name="connsiteY1345" fmla="*/ 4418906 h 9326349"/>
                <a:gd name="connsiteX1346" fmla="*/ 7973217 w 11022602"/>
                <a:gd name="connsiteY1346" fmla="*/ 4418906 h 9326349"/>
                <a:gd name="connsiteX1347" fmla="*/ 7973217 w 11022602"/>
                <a:gd name="connsiteY1347" fmla="*/ 3677997 h 9326349"/>
                <a:gd name="connsiteX1348" fmla="*/ 7970005 w 11022602"/>
                <a:gd name="connsiteY1348" fmla="*/ 3693489 h 9326349"/>
                <a:gd name="connsiteX1349" fmla="*/ 7902962 w 11022602"/>
                <a:gd name="connsiteY1349" fmla="*/ 3736745 h 9326349"/>
                <a:gd name="connsiteX1350" fmla="*/ 7830201 w 11022602"/>
                <a:gd name="connsiteY1350" fmla="*/ 3665921 h 9326349"/>
                <a:gd name="connsiteX1351" fmla="*/ 7973217 w 11022602"/>
                <a:gd name="connsiteY1351" fmla="*/ 3665921 h 9326349"/>
                <a:gd name="connsiteX1352" fmla="*/ 7973217 w 11022602"/>
                <a:gd name="connsiteY1352" fmla="*/ 3665920 h 9326349"/>
                <a:gd name="connsiteX1353" fmla="*/ 7830201 w 11022602"/>
                <a:gd name="connsiteY1353" fmla="*/ 3665920 h 9326349"/>
                <a:gd name="connsiteX1354" fmla="*/ 7830201 w 11022602"/>
                <a:gd name="connsiteY1354" fmla="*/ 3107913 h 9326349"/>
                <a:gd name="connsiteX1355" fmla="*/ 7832405 w 11022602"/>
                <a:gd name="connsiteY1355" fmla="*/ 3107913 h 9326349"/>
                <a:gd name="connsiteX1356" fmla="*/ 7841638 w 11022602"/>
                <a:gd name="connsiteY1356" fmla="*/ 3063411 h 9326349"/>
                <a:gd name="connsiteX1357" fmla="*/ 7919079 w 11022602"/>
                <a:gd name="connsiteY1357" fmla="*/ 2988044 h 9326349"/>
                <a:gd name="connsiteX1358" fmla="*/ 7973217 w 11022602"/>
                <a:gd name="connsiteY1358" fmla="*/ 2977407 h 9326349"/>
                <a:gd name="connsiteX1359" fmla="*/ 7973217 w 11022602"/>
                <a:gd name="connsiteY1359" fmla="*/ 2976945 h 9326349"/>
                <a:gd name="connsiteX1360" fmla="*/ 7975567 w 11022602"/>
                <a:gd name="connsiteY1360" fmla="*/ 2976945 h 9326349"/>
                <a:gd name="connsiteX1361" fmla="*/ 7975722 w 11022602"/>
                <a:gd name="connsiteY1361" fmla="*/ 2976914 h 9326349"/>
                <a:gd name="connsiteX1362" fmla="*/ 7975722 w 11022602"/>
                <a:gd name="connsiteY1362" fmla="*/ 2976945 h 9326349"/>
                <a:gd name="connsiteX1363" fmla="*/ 8150730 w 11022602"/>
                <a:gd name="connsiteY1363" fmla="*/ 2976945 h 9326349"/>
                <a:gd name="connsiteX1364" fmla="*/ 8150745 w 11022602"/>
                <a:gd name="connsiteY1364" fmla="*/ 2976945 h 9326349"/>
                <a:gd name="connsiteX1365" fmla="*/ 8325811 w 11022602"/>
                <a:gd name="connsiteY1365" fmla="*/ 2976945 h 9326349"/>
                <a:gd name="connsiteX1366" fmla="*/ 9381596 w 11022602"/>
                <a:gd name="connsiteY1366" fmla="*/ 2976914 h 9326349"/>
                <a:gd name="connsiteX1367" fmla="*/ 9381751 w 11022602"/>
                <a:gd name="connsiteY1367" fmla="*/ 2976945 h 9326349"/>
                <a:gd name="connsiteX1368" fmla="*/ 9384043 w 11022602"/>
                <a:gd name="connsiteY1368" fmla="*/ 2976945 h 9326349"/>
                <a:gd name="connsiteX1369" fmla="*/ 9384043 w 11022602"/>
                <a:gd name="connsiteY1369" fmla="*/ 2977395 h 9326349"/>
                <a:gd name="connsiteX1370" fmla="*/ 9438241 w 11022602"/>
                <a:gd name="connsiteY1370" fmla="*/ 2988044 h 9326349"/>
                <a:gd name="connsiteX1371" fmla="*/ 9515681 w 11022602"/>
                <a:gd name="connsiteY1371" fmla="*/ 3063411 h 9326349"/>
                <a:gd name="connsiteX1372" fmla="*/ 9524913 w 11022602"/>
                <a:gd name="connsiteY1372" fmla="*/ 3107913 h 9326349"/>
                <a:gd name="connsiteX1373" fmla="*/ 9527074 w 11022602"/>
                <a:gd name="connsiteY1373" fmla="*/ 3107913 h 9326349"/>
                <a:gd name="connsiteX1374" fmla="*/ 9527074 w 11022602"/>
                <a:gd name="connsiteY1374" fmla="*/ 3118332 h 9326349"/>
                <a:gd name="connsiteX1375" fmla="*/ 9527118 w 11022602"/>
                <a:gd name="connsiteY1375" fmla="*/ 3118537 h 9326349"/>
                <a:gd name="connsiteX1376" fmla="*/ 9527074 w 11022602"/>
                <a:gd name="connsiteY1376" fmla="*/ 3118743 h 9326349"/>
                <a:gd name="connsiteX1377" fmla="*/ 9527074 w 11022602"/>
                <a:gd name="connsiteY1377" fmla="*/ 3665920 h 9326349"/>
                <a:gd name="connsiteX1378" fmla="*/ 9384043 w 11022602"/>
                <a:gd name="connsiteY1378" fmla="*/ 3665920 h 9326349"/>
                <a:gd name="connsiteX1379" fmla="*/ 9384043 w 11022602"/>
                <a:gd name="connsiteY1379" fmla="*/ 3665921 h 9326349"/>
                <a:gd name="connsiteX1380" fmla="*/ 9527118 w 11022602"/>
                <a:gd name="connsiteY1380" fmla="*/ 3665921 h 9326349"/>
                <a:gd name="connsiteX1381" fmla="*/ 9454357 w 11022602"/>
                <a:gd name="connsiteY1381" fmla="*/ 3736745 h 9326349"/>
                <a:gd name="connsiteX1382" fmla="*/ 9387315 w 11022602"/>
                <a:gd name="connsiteY1382" fmla="*/ 3693489 h 9326349"/>
                <a:gd name="connsiteX1383" fmla="*/ 9384043 w 11022602"/>
                <a:gd name="connsiteY1383" fmla="*/ 3677715 h 9326349"/>
                <a:gd name="connsiteX1384" fmla="*/ 9384043 w 11022602"/>
                <a:gd name="connsiteY1384" fmla="*/ 4418921 h 9326349"/>
                <a:gd name="connsiteX1385" fmla="*/ 9295279 w 11022602"/>
                <a:gd name="connsiteY1385" fmla="*/ 4505322 h 9326349"/>
                <a:gd name="connsiteX1386" fmla="*/ 9206514 w 11022602"/>
                <a:gd name="connsiteY1386" fmla="*/ 4418921 h 9326349"/>
                <a:gd name="connsiteX1387" fmla="*/ 9206514 w 11022602"/>
                <a:gd name="connsiteY1387" fmla="*/ 4418906 h 9326349"/>
                <a:gd name="connsiteX1388" fmla="*/ 9029003 w 11022602"/>
                <a:gd name="connsiteY1388" fmla="*/ 4418906 h 9326349"/>
                <a:gd name="connsiteX1389" fmla="*/ 9029003 w 11022602"/>
                <a:gd name="connsiteY1389" fmla="*/ 3677997 h 9326349"/>
                <a:gd name="connsiteX1390" fmla="*/ 9025791 w 11022602"/>
                <a:gd name="connsiteY1390" fmla="*/ 3693489 h 9326349"/>
                <a:gd name="connsiteX1391" fmla="*/ 8958747 w 11022602"/>
                <a:gd name="connsiteY1391" fmla="*/ 3736745 h 9326349"/>
                <a:gd name="connsiteX1392" fmla="*/ 8885987 w 11022602"/>
                <a:gd name="connsiteY1392" fmla="*/ 3665921 h 9326349"/>
                <a:gd name="connsiteX1393" fmla="*/ 9029003 w 11022602"/>
                <a:gd name="connsiteY1393" fmla="*/ 3665921 h 9326349"/>
                <a:gd name="connsiteX1394" fmla="*/ 9029003 w 11022602"/>
                <a:gd name="connsiteY1394" fmla="*/ 3665920 h 9326349"/>
                <a:gd name="connsiteX1395" fmla="*/ 8885987 w 11022602"/>
                <a:gd name="connsiteY1395" fmla="*/ 3665920 h 9326349"/>
                <a:gd name="connsiteX1396" fmla="*/ 8885987 w 11022602"/>
                <a:gd name="connsiteY1396" fmla="*/ 3107913 h 9326349"/>
                <a:gd name="connsiteX1397" fmla="*/ 8888191 w 11022602"/>
                <a:gd name="connsiteY1397" fmla="*/ 3107913 h 9326349"/>
                <a:gd name="connsiteX1398" fmla="*/ 8897423 w 11022602"/>
                <a:gd name="connsiteY1398" fmla="*/ 3063411 h 9326349"/>
                <a:gd name="connsiteX1399" fmla="*/ 8974865 w 11022602"/>
                <a:gd name="connsiteY1399" fmla="*/ 2988044 h 9326349"/>
                <a:gd name="connsiteX1400" fmla="*/ 9029003 w 11022602"/>
                <a:gd name="connsiteY1400" fmla="*/ 2977407 h 9326349"/>
                <a:gd name="connsiteX1401" fmla="*/ 9029003 w 11022602"/>
                <a:gd name="connsiteY1401" fmla="*/ 2976945 h 9326349"/>
                <a:gd name="connsiteX1402" fmla="*/ 9031353 w 11022602"/>
                <a:gd name="connsiteY1402" fmla="*/ 2976945 h 9326349"/>
                <a:gd name="connsiteX1403" fmla="*/ 9031508 w 11022602"/>
                <a:gd name="connsiteY1403" fmla="*/ 2976914 h 9326349"/>
                <a:gd name="connsiteX1404" fmla="*/ 9031508 w 11022602"/>
                <a:gd name="connsiteY1404" fmla="*/ 2976945 h 9326349"/>
                <a:gd name="connsiteX1405" fmla="*/ 9206514 w 11022602"/>
                <a:gd name="connsiteY1405" fmla="*/ 2976945 h 9326349"/>
                <a:gd name="connsiteX1406" fmla="*/ 9206531 w 11022602"/>
                <a:gd name="connsiteY1406" fmla="*/ 2976945 h 9326349"/>
                <a:gd name="connsiteX1407" fmla="*/ 9381596 w 11022602"/>
                <a:gd name="connsiteY1407" fmla="*/ 2976945 h 9326349"/>
                <a:gd name="connsiteX1408" fmla="*/ 10437381 w 11022602"/>
                <a:gd name="connsiteY1408" fmla="*/ 2976914 h 9326349"/>
                <a:gd name="connsiteX1409" fmla="*/ 10437537 w 11022602"/>
                <a:gd name="connsiteY1409" fmla="*/ 2976945 h 9326349"/>
                <a:gd name="connsiteX1410" fmla="*/ 10439829 w 11022602"/>
                <a:gd name="connsiteY1410" fmla="*/ 2976945 h 9326349"/>
                <a:gd name="connsiteX1411" fmla="*/ 10439829 w 11022602"/>
                <a:gd name="connsiteY1411" fmla="*/ 2977395 h 9326349"/>
                <a:gd name="connsiteX1412" fmla="*/ 10494027 w 11022602"/>
                <a:gd name="connsiteY1412" fmla="*/ 2988044 h 9326349"/>
                <a:gd name="connsiteX1413" fmla="*/ 10571468 w 11022602"/>
                <a:gd name="connsiteY1413" fmla="*/ 3063411 h 9326349"/>
                <a:gd name="connsiteX1414" fmla="*/ 10580700 w 11022602"/>
                <a:gd name="connsiteY1414" fmla="*/ 3107913 h 9326349"/>
                <a:gd name="connsiteX1415" fmla="*/ 10582860 w 11022602"/>
                <a:gd name="connsiteY1415" fmla="*/ 3107913 h 9326349"/>
                <a:gd name="connsiteX1416" fmla="*/ 10582860 w 11022602"/>
                <a:gd name="connsiteY1416" fmla="*/ 3118332 h 9326349"/>
                <a:gd name="connsiteX1417" fmla="*/ 10582903 w 11022602"/>
                <a:gd name="connsiteY1417" fmla="*/ 3118537 h 9326349"/>
                <a:gd name="connsiteX1418" fmla="*/ 10582860 w 11022602"/>
                <a:gd name="connsiteY1418" fmla="*/ 3118743 h 9326349"/>
                <a:gd name="connsiteX1419" fmla="*/ 10582860 w 11022602"/>
                <a:gd name="connsiteY1419" fmla="*/ 3665920 h 9326349"/>
                <a:gd name="connsiteX1420" fmla="*/ 10439829 w 11022602"/>
                <a:gd name="connsiteY1420" fmla="*/ 3665920 h 9326349"/>
                <a:gd name="connsiteX1421" fmla="*/ 10439829 w 11022602"/>
                <a:gd name="connsiteY1421" fmla="*/ 3665921 h 9326349"/>
                <a:gd name="connsiteX1422" fmla="*/ 10582903 w 11022602"/>
                <a:gd name="connsiteY1422" fmla="*/ 3665921 h 9326349"/>
                <a:gd name="connsiteX1423" fmla="*/ 10510143 w 11022602"/>
                <a:gd name="connsiteY1423" fmla="*/ 3736745 h 9326349"/>
                <a:gd name="connsiteX1424" fmla="*/ 10443101 w 11022602"/>
                <a:gd name="connsiteY1424" fmla="*/ 3693489 h 9326349"/>
                <a:gd name="connsiteX1425" fmla="*/ 10439829 w 11022602"/>
                <a:gd name="connsiteY1425" fmla="*/ 3677715 h 9326349"/>
                <a:gd name="connsiteX1426" fmla="*/ 10439829 w 11022602"/>
                <a:gd name="connsiteY1426" fmla="*/ 4418921 h 9326349"/>
                <a:gd name="connsiteX1427" fmla="*/ 10351064 w 11022602"/>
                <a:gd name="connsiteY1427" fmla="*/ 4505322 h 9326349"/>
                <a:gd name="connsiteX1428" fmla="*/ 10262301 w 11022602"/>
                <a:gd name="connsiteY1428" fmla="*/ 4418921 h 9326349"/>
                <a:gd name="connsiteX1429" fmla="*/ 10262301 w 11022602"/>
                <a:gd name="connsiteY1429" fmla="*/ 4418906 h 9326349"/>
                <a:gd name="connsiteX1430" fmla="*/ 10084790 w 11022602"/>
                <a:gd name="connsiteY1430" fmla="*/ 4418906 h 9326349"/>
                <a:gd name="connsiteX1431" fmla="*/ 10084790 w 11022602"/>
                <a:gd name="connsiteY1431" fmla="*/ 3677997 h 9326349"/>
                <a:gd name="connsiteX1432" fmla="*/ 10081577 w 11022602"/>
                <a:gd name="connsiteY1432" fmla="*/ 3693489 h 9326349"/>
                <a:gd name="connsiteX1433" fmla="*/ 10014533 w 11022602"/>
                <a:gd name="connsiteY1433" fmla="*/ 3736745 h 9326349"/>
                <a:gd name="connsiteX1434" fmla="*/ 9941773 w 11022602"/>
                <a:gd name="connsiteY1434" fmla="*/ 3665921 h 9326349"/>
                <a:gd name="connsiteX1435" fmla="*/ 10084790 w 11022602"/>
                <a:gd name="connsiteY1435" fmla="*/ 3665921 h 9326349"/>
                <a:gd name="connsiteX1436" fmla="*/ 10084790 w 11022602"/>
                <a:gd name="connsiteY1436" fmla="*/ 3665920 h 9326349"/>
                <a:gd name="connsiteX1437" fmla="*/ 9941773 w 11022602"/>
                <a:gd name="connsiteY1437" fmla="*/ 3665920 h 9326349"/>
                <a:gd name="connsiteX1438" fmla="*/ 9941773 w 11022602"/>
                <a:gd name="connsiteY1438" fmla="*/ 3107913 h 9326349"/>
                <a:gd name="connsiteX1439" fmla="*/ 9943978 w 11022602"/>
                <a:gd name="connsiteY1439" fmla="*/ 3107913 h 9326349"/>
                <a:gd name="connsiteX1440" fmla="*/ 9953210 w 11022602"/>
                <a:gd name="connsiteY1440" fmla="*/ 3063411 h 9326349"/>
                <a:gd name="connsiteX1441" fmla="*/ 10030651 w 11022602"/>
                <a:gd name="connsiteY1441" fmla="*/ 2988044 h 9326349"/>
                <a:gd name="connsiteX1442" fmla="*/ 10084790 w 11022602"/>
                <a:gd name="connsiteY1442" fmla="*/ 2977407 h 9326349"/>
                <a:gd name="connsiteX1443" fmla="*/ 10084790 w 11022602"/>
                <a:gd name="connsiteY1443" fmla="*/ 2976945 h 9326349"/>
                <a:gd name="connsiteX1444" fmla="*/ 10087139 w 11022602"/>
                <a:gd name="connsiteY1444" fmla="*/ 2976945 h 9326349"/>
                <a:gd name="connsiteX1445" fmla="*/ 10087294 w 11022602"/>
                <a:gd name="connsiteY1445" fmla="*/ 2976914 h 9326349"/>
                <a:gd name="connsiteX1446" fmla="*/ 10087294 w 11022602"/>
                <a:gd name="connsiteY1446" fmla="*/ 2976945 h 9326349"/>
                <a:gd name="connsiteX1447" fmla="*/ 10262301 w 11022602"/>
                <a:gd name="connsiteY1447" fmla="*/ 2976945 h 9326349"/>
                <a:gd name="connsiteX1448" fmla="*/ 10262316 w 11022602"/>
                <a:gd name="connsiteY1448" fmla="*/ 2976945 h 9326349"/>
                <a:gd name="connsiteX1449" fmla="*/ 10437381 w 11022602"/>
                <a:gd name="connsiteY1449" fmla="*/ 2976945 h 9326349"/>
                <a:gd name="connsiteX1450" fmla="*/ 760243 w 11022602"/>
                <a:gd name="connsiteY1450" fmla="*/ 2634046 h 9326349"/>
                <a:gd name="connsiteX1451" fmla="*/ 909472 w 11022602"/>
                <a:gd name="connsiteY1451" fmla="*/ 2779302 h 9326349"/>
                <a:gd name="connsiteX1452" fmla="*/ 760243 w 11022602"/>
                <a:gd name="connsiteY1452" fmla="*/ 2924558 h 9326349"/>
                <a:gd name="connsiteX1453" fmla="*/ 611013 w 11022602"/>
                <a:gd name="connsiteY1453" fmla="*/ 2779302 h 9326349"/>
                <a:gd name="connsiteX1454" fmla="*/ 760243 w 11022602"/>
                <a:gd name="connsiteY1454" fmla="*/ 2634046 h 9326349"/>
                <a:gd name="connsiteX1455" fmla="*/ 1816030 w 11022602"/>
                <a:gd name="connsiteY1455" fmla="*/ 2634046 h 9326349"/>
                <a:gd name="connsiteX1456" fmla="*/ 1965259 w 11022602"/>
                <a:gd name="connsiteY1456" fmla="*/ 2779302 h 9326349"/>
                <a:gd name="connsiteX1457" fmla="*/ 1816030 w 11022602"/>
                <a:gd name="connsiteY1457" fmla="*/ 2924558 h 9326349"/>
                <a:gd name="connsiteX1458" fmla="*/ 1666800 w 11022602"/>
                <a:gd name="connsiteY1458" fmla="*/ 2779302 h 9326349"/>
                <a:gd name="connsiteX1459" fmla="*/ 1816030 w 11022602"/>
                <a:gd name="connsiteY1459" fmla="*/ 2634046 h 9326349"/>
                <a:gd name="connsiteX1460" fmla="*/ 2871816 w 11022602"/>
                <a:gd name="connsiteY1460" fmla="*/ 2634046 h 9326349"/>
                <a:gd name="connsiteX1461" fmla="*/ 3021045 w 11022602"/>
                <a:gd name="connsiteY1461" fmla="*/ 2779302 h 9326349"/>
                <a:gd name="connsiteX1462" fmla="*/ 2871816 w 11022602"/>
                <a:gd name="connsiteY1462" fmla="*/ 2924558 h 9326349"/>
                <a:gd name="connsiteX1463" fmla="*/ 2722586 w 11022602"/>
                <a:gd name="connsiteY1463" fmla="*/ 2779302 h 9326349"/>
                <a:gd name="connsiteX1464" fmla="*/ 2871816 w 11022602"/>
                <a:gd name="connsiteY1464" fmla="*/ 2634046 h 9326349"/>
                <a:gd name="connsiteX1465" fmla="*/ 3927602 w 11022602"/>
                <a:gd name="connsiteY1465" fmla="*/ 2634046 h 9326349"/>
                <a:gd name="connsiteX1466" fmla="*/ 4076831 w 11022602"/>
                <a:gd name="connsiteY1466" fmla="*/ 2779302 h 9326349"/>
                <a:gd name="connsiteX1467" fmla="*/ 3927602 w 11022602"/>
                <a:gd name="connsiteY1467" fmla="*/ 2924558 h 9326349"/>
                <a:gd name="connsiteX1468" fmla="*/ 3778372 w 11022602"/>
                <a:gd name="connsiteY1468" fmla="*/ 2779302 h 9326349"/>
                <a:gd name="connsiteX1469" fmla="*/ 3927602 w 11022602"/>
                <a:gd name="connsiteY1469" fmla="*/ 2634046 h 9326349"/>
                <a:gd name="connsiteX1470" fmla="*/ 4983388 w 11022602"/>
                <a:gd name="connsiteY1470" fmla="*/ 2634046 h 9326349"/>
                <a:gd name="connsiteX1471" fmla="*/ 5132617 w 11022602"/>
                <a:gd name="connsiteY1471" fmla="*/ 2779302 h 9326349"/>
                <a:gd name="connsiteX1472" fmla="*/ 4983388 w 11022602"/>
                <a:gd name="connsiteY1472" fmla="*/ 2924558 h 9326349"/>
                <a:gd name="connsiteX1473" fmla="*/ 4834158 w 11022602"/>
                <a:gd name="connsiteY1473" fmla="*/ 2779302 h 9326349"/>
                <a:gd name="connsiteX1474" fmla="*/ 4983388 w 11022602"/>
                <a:gd name="connsiteY1474" fmla="*/ 2634046 h 9326349"/>
                <a:gd name="connsiteX1475" fmla="*/ 6039174 w 11022602"/>
                <a:gd name="connsiteY1475" fmla="*/ 2634046 h 9326349"/>
                <a:gd name="connsiteX1476" fmla="*/ 6188403 w 11022602"/>
                <a:gd name="connsiteY1476" fmla="*/ 2779302 h 9326349"/>
                <a:gd name="connsiteX1477" fmla="*/ 6039174 w 11022602"/>
                <a:gd name="connsiteY1477" fmla="*/ 2924558 h 9326349"/>
                <a:gd name="connsiteX1478" fmla="*/ 5889944 w 11022602"/>
                <a:gd name="connsiteY1478" fmla="*/ 2779302 h 9326349"/>
                <a:gd name="connsiteX1479" fmla="*/ 6039174 w 11022602"/>
                <a:gd name="connsiteY1479" fmla="*/ 2634046 h 9326349"/>
                <a:gd name="connsiteX1480" fmla="*/ 7094959 w 11022602"/>
                <a:gd name="connsiteY1480" fmla="*/ 2634046 h 9326349"/>
                <a:gd name="connsiteX1481" fmla="*/ 7244188 w 11022602"/>
                <a:gd name="connsiteY1481" fmla="*/ 2779302 h 9326349"/>
                <a:gd name="connsiteX1482" fmla="*/ 7094959 w 11022602"/>
                <a:gd name="connsiteY1482" fmla="*/ 2924558 h 9326349"/>
                <a:gd name="connsiteX1483" fmla="*/ 6945730 w 11022602"/>
                <a:gd name="connsiteY1483" fmla="*/ 2779302 h 9326349"/>
                <a:gd name="connsiteX1484" fmla="*/ 7094959 w 11022602"/>
                <a:gd name="connsiteY1484" fmla="*/ 2634046 h 9326349"/>
                <a:gd name="connsiteX1485" fmla="*/ 8150745 w 11022602"/>
                <a:gd name="connsiteY1485" fmla="*/ 2634046 h 9326349"/>
                <a:gd name="connsiteX1486" fmla="*/ 8299975 w 11022602"/>
                <a:gd name="connsiteY1486" fmla="*/ 2779302 h 9326349"/>
                <a:gd name="connsiteX1487" fmla="*/ 8150745 w 11022602"/>
                <a:gd name="connsiteY1487" fmla="*/ 2924558 h 9326349"/>
                <a:gd name="connsiteX1488" fmla="*/ 8001516 w 11022602"/>
                <a:gd name="connsiteY1488" fmla="*/ 2779302 h 9326349"/>
                <a:gd name="connsiteX1489" fmla="*/ 8150745 w 11022602"/>
                <a:gd name="connsiteY1489" fmla="*/ 2634046 h 9326349"/>
                <a:gd name="connsiteX1490" fmla="*/ 9206531 w 11022602"/>
                <a:gd name="connsiteY1490" fmla="*/ 2634046 h 9326349"/>
                <a:gd name="connsiteX1491" fmla="*/ 9355759 w 11022602"/>
                <a:gd name="connsiteY1491" fmla="*/ 2779302 h 9326349"/>
                <a:gd name="connsiteX1492" fmla="*/ 9206531 w 11022602"/>
                <a:gd name="connsiteY1492" fmla="*/ 2924558 h 9326349"/>
                <a:gd name="connsiteX1493" fmla="*/ 9057301 w 11022602"/>
                <a:gd name="connsiteY1493" fmla="*/ 2779302 h 9326349"/>
                <a:gd name="connsiteX1494" fmla="*/ 9206531 w 11022602"/>
                <a:gd name="connsiteY1494" fmla="*/ 2634046 h 9326349"/>
                <a:gd name="connsiteX1495" fmla="*/ 10262316 w 11022602"/>
                <a:gd name="connsiteY1495" fmla="*/ 2634046 h 9326349"/>
                <a:gd name="connsiteX1496" fmla="*/ 10411547 w 11022602"/>
                <a:gd name="connsiteY1496" fmla="*/ 2779302 h 9326349"/>
                <a:gd name="connsiteX1497" fmla="*/ 10262316 w 11022602"/>
                <a:gd name="connsiteY1497" fmla="*/ 2924558 h 9326349"/>
                <a:gd name="connsiteX1498" fmla="*/ 10113087 w 11022602"/>
                <a:gd name="connsiteY1498" fmla="*/ 2779302 h 9326349"/>
                <a:gd name="connsiteX1499" fmla="*/ 10262316 w 11022602"/>
                <a:gd name="connsiteY1499" fmla="*/ 2634046 h 9326349"/>
                <a:gd name="connsiteX1500" fmla="*/ 760227 w 11022602"/>
                <a:gd name="connsiteY1500" fmla="*/ 2177329 h 9326349"/>
                <a:gd name="connsiteX1501" fmla="*/ 671479 w 11022602"/>
                <a:gd name="connsiteY1501" fmla="*/ 2263714 h 9326349"/>
                <a:gd name="connsiteX1502" fmla="*/ 582731 w 11022602"/>
                <a:gd name="connsiteY1502" fmla="*/ 2177329 h 9326349"/>
                <a:gd name="connsiteX1503" fmla="*/ 1816015 w 11022602"/>
                <a:gd name="connsiteY1503" fmla="*/ 2177329 h 9326349"/>
                <a:gd name="connsiteX1504" fmla="*/ 1727266 w 11022602"/>
                <a:gd name="connsiteY1504" fmla="*/ 2263714 h 9326349"/>
                <a:gd name="connsiteX1505" fmla="*/ 1638518 w 11022602"/>
                <a:gd name="connsiteY1505" fmla="*/ 2177329 h 9326349"/>
                <a:gd name="connsiteX1506" fmla="*/ 2871800 w 11022602"/>
                <a:gd name="connsiteY1506" fmla="*/ 2177329 h 9326349"/>
                <a:gd name="connsiteX1507" fmla="*/ 2783052 w 11022602"/>
                <a:gd name="connsiteY1507" fmla="*/ 2263714 h 9326349"/>
                <a:gd name="connsiteX1508" fmla="*/ 2694304 w 11022602"/>
                <a:gd name="connsiteY1508" fmla="*/ 2177329 h 9326349"/>
                <a:gd name="connsiteX1509" fmla="*/ 3927586 w 11022602"/>
                <a:gd name="connsiteY1509" fmla="*/ 2177329 h 9326349"/>
                <a:gd name="connsiteX1510" fmla="*/ 3838838 w 11022602"/>
                <a:gd name="connsiteY1510" fmla="*/ 2263714 h 9326349"/>
                <a:gd name="connsiteX1511" fmla="*/ 3750090 w 11022602"/>
                <a:gd name="connsiteY1511" fmla="*/ 2177329 h 9326349"/>
                <a:gd name="connsiteX1512" fmla="*/ 4983372 w 11022602"/>
                <a:gd name="connsiteY1512" fmla="*/ 2177329 h 9326349"/>
                <a:gd name="connsiteX1513" fmla="*/ 4894624 w 11022602"/>
                <a:gd name="connsiteY1513" fmla="*/ 2263714 h 9326349"/>
                <a:gd name="connsiteX1514" fmla="*/ 4805876 w 11022602"/>
                <a:gd name="connsiteY1514" fmla="*/ 2177329 h 9326349"/>
                <a:gd name="connsiteX1515" fmla="*/ 6039158 w 11022602"/>
                <a:gd name="connsiteY1515" fmla="*/ 2177329 h 9326349"/>
                <a:gd name="connsiteX1516" fmla="*/ 5950410 w 11022602"/>
                <a:gd name="connsiteY1516" fmla="*/ 2263714 h 9326349"/>
                <a:gd name="connsiteX1517" fmla="*/ 5861662 w 11022602"/>
                <a:gd name="connsiteY1517" fmla="*/ 2177329 h 9326349"/>
                <a:gd name="connsiteX1518" fmla="*/ 7094944 w 11022602"/>
                <a:gd name="connsiteY1518" fmla="*/ 2177329 h 9326349"/>
                <a:gd name="connsiteX1519" fmla="*/ 7006196 w 11022602"/>
                <a:gd name="connsiteY1519" fmla="*/ 2263714 h 9326349"/>
                <a:gd name="connsiteX1520" fmla="*/ 6917448 w 11022602"/>
                <a:gd name="connsiteY1520" fmla="*/ 2177329 h 9326349"/>
                <a:gd name="connsiteX1521" fmla="*/ 8150730 w 11022602"/>
                <a:gd name="connsiteY1521" fmla="*/ 2177329 h 9326349"/>
                <a:gd name="connsiteX1522" fmla="*/ 8061982 w 11022602"/>
                <a:gd name="connsiteY1522" fmla="*/ 2263714 h 9326349"/>
                <a:gd name="connsiteX1523" fmla="*/ 7973234 w 11022602"/>
                <a:gd name="connsiteY1523" fmla="*/ 2177329 h 9326349"/>
                <a:gd name="connsiteX1524" fmla="*/ 9206515 w 11022602"/>
                <a:gd name="connsiteY1524" fmla="*/ 2177329 h 9326349"/>
                <a:gd name="connsiteX1525" fmla="*/ 9117768 w 11022602"/>
                <a:gd name="connsiteY1525" fmla="*/ 2263714 h 9326349"/>
                <a:gd name="connsiteX1526" fmla="*/ 9029020 w 11022602"/>
                <a:gd name="connsiteY1526" fmla="*/ 2177329 h 9326349"/>
                <a:gd name="connsiteX1527" fmla="*/ 10262302 w 11022602"/>
                <a:gd name="connsiteY1527" fmla="*/ 2177329 h 9326349"/>
                <a:gd name="connsiteX1528" fmla="*/ 10173554 w 11022602"/>
                <a:gd name="connsiteY1528" fmla="*/ 2263714 h 9326349"/>
                <a:gd name="connsiteX1529" fmla="*/ 10084805 w 11022602"/>
                <a:gd name="connsiteY1529" fmla="*/ 2177329 h 9326349"/>
                <a:gd name="connsiteX1530" fmla="*/ 935308 w 11022602"/>
                <a:gd name="connsiteY1530" fmla="*/ 735307 h 9326349"/>
                <a:gd name="connsiteX1531" fmla="*/ 935463 w 11022602"/>
                <a:gd name="connsiteY1531" fmla="*/ 735338 h 9326349"/>
                <a:gd name="connsiteX1532" fmla="*/ 937754 w 11022602"/>
                <a:gd name="connsiteY1532" fmla="*/ 735338 h 9326349"/>
                <a:gd name="connsiteX1533" fmla="*/ 937754 w 11022602"/>
                <a:gd name="connsiteY1533" fmla="*/ 735788 h 9326349"/>
                <a:gd name="connsiteX1534" fmla="*/ 991953 w 11022602"/>
                <a:gd name="connsiteY1534" fmla="*/ 746437 h 9326349"/>
                <a:gd name="connsiteX1535" fmla="*/ 1069393 w 11022602"/>
                <a:gd name="connsiteY1535" fmla="*/ 821804 h 9326349"/>
                <a:gd name="connsiteX1536" fmla="*/ 1078625 w 11022602"/>
                <a:gd name="connsiteY1536" fmla="*/ 866306 h 9326349"/>
                <a:gd name="connsiteX1537" fmla="*/ 1080787 w 11022602"/>
                <a:gd name="connsiteY1537" fmla="*/ 866306 h 9326349"/>
                <a:gd name="connsiteX1538" fmla="*/ 1080787 w 11022602"/>
                <a:gd name="connsiteY1538" fmla="*/ 876725 h 9326349"/>
                <a:gd name="connsiteX1539" fmla="*/ 1080830 w 11022602"/>
                <a:gd name="connsiteY1539" fmla="*/ 876930 h 9326349"/>
                <a:gd name="connsiteX1540" fmla="*/ 1080787 w 11022602"/>
                <a:gd name="connsiteY1540" fmla="*/ 877136 h 9326349"/>
                <a:gd name="connsiteX1541" fmla="*/ 1080787 w 11022602"/>
                <a:gd name="connsiteY1541" fmla="*/ 1424313 h 9326349"/>
                <a:gd name="connsiteX1542" fmla="*/ 937754 w 11022602"/>
                <a:gd name="connsiteY1542" fmla="*/ 1424313 h 9326349"/>
                <a:gd name="connsiteX1543" fmla="*/ 937754 w 11022602"/>
                <a:gd name="connsiteY1543" fmla="*/ 1424314 h 9326349"/>
                <a:gd name="connsiteX1544" fmla="*/ 1080830 w 11022602"/>
                <a:gd name="connsiteY1544" fmla="*/ 1424314 h 9326349"/>
                <a:gd name="connsiteX1545" fmla="*/ 1008070 w 11022602"/>
                <a:gd name="connsiteY1545" fmla="*/ 1495138 h 9326349"/>
                <a:gd name="connsiteX1546" fmla="*/ 941027 w 11022602"/>
                <a:gd name="connsiteY1546" fmla="*/ 1451882 h 9326349"/>
                <a:gd name="connsiteX1547" fmla="*/ 937754 w 11022602"/>
                <a:gd name="connsiteY1547" fmla="*/ 1436108 h 9326349"/>
                <a:gd name="connsiteX1548" fmla="*/ 937754 w 11022602"/>
                <a:gd name="connsiteY1548" fmla="*/ 2177314 h 9326349"/>
                <a:gd name="connsiteX1549" fmla="*/ 848991 w 11022602"/>
                <a:gd name="connsiteY1549" fmla="*/ 2263714 h 9326349"/>
                <a:gd name="connsiteX1550" fmla="*/ 760227 w 11022602"/>
                <a:gd name="connsiteY1550" fmla="*/ 2177314 h 9326349"/>
                <a:gd name="connsiteX1551" fmla="*/ 760227 w 11022602"/>
                <a:gd name="connsiteY1551" fmla="*/ 2177299 h 9326349"/>
                <a:gd name="connsiteX1552" fmla="*/ 582716 w 11022602"/>
                <a:gd name="connsiteY1552" fmla="*/ 2177299 h 9326349"/>
                <a:gd name="connsiteX1553" fmla="*/ 582716 w 11022602"/>
                <a:gd name="connsiteY1553" fmla="*/ 1436390 h 9326349"/>
                <a:gd name="connsiteX1554" fmla="*/ 579502 w 11022602"/>
                <a:gd name="connsiteY1554" fmla="*/ 1451882 h 9326349"/>
                <a:gd name="connsiteX1555" fmla="*/ 512459 w 11022602"/>
                <a:gd name="connsiteY1555" fmla="*/ 1495138 h 9326349"/>
                <a:gd name="connsiteX1556" fmla="*/ 439699 w 11022602"/>
                <a:gd name="connsiteY1556" fmla="*/ 1424314 h 9326349"/>
                <a:gd name="connsiteX1557" fmla="*/ 582716 w 11022602"/>
                <a:gd name="connsiteY1557" fmla="*/ 1424314 h 9326349"/>
                <a:gd name="connsiteX1558" fmla="*/ 582716 w 11022602"/>
                <a:gd name="connsiteY1558" fmla="*/ 1424313 h 9326349"/>
                <a:gd name="connsiteX1559" fmla="*/ 439699 w 11022602"/>
                <a:gd name="connsiteY1559" fmla="*/ 1424313 h 9326349"/>
                <a:gd name="connsiteX1560" fmla="*/ 439699 w 11022602"/>
                <a:gd name="connsiteY1560" fmla="*/ 866306 h 9326349"/>
                <a:gd name="connsiteX1561" fmla="*/ 441904 w 11022602"/>
                <a:gd name="connsiteY1561" fmla="*/ 866306 h 9326349"/>
                <a:gd name="connsiteX1562" fmla="*/ 451136 w 11022602"/>
                <a:gd name="connsiteY1562" fmla="*/ 821804 h 9326349"/>
                <a:gd name="connsiteX1563" fmla="*/ 528576 w 11022602"/>
                <a:gd name="connsiteY1563" fmla="*/ 746437 h 9326349"/>
                <a:gd name="connsiteX1564" fmla="*/ 582716 w 11022602"/>
                <a:gd name="connsiteY1564" fmla="*/ 735800 h 9326349"/>
                <a:gd name="connsiteX1565" fmla="*/ 582716 w 11022602"/>
                <a:gd name="connsiteY1565" fmla="*/ 735338 h 9326349"/>
                <a:gd name="connsiteX1566" fmla="*/ 585065 w 11022602"/>
                <a:gd name="connsiteY1566" fmla="*/ 735338 h 9326349"/>
                <a:gd name="connsiteX1567" fmla="*/ 585220 w 11022602"/>
                <a:gd name="connsiteY1567" fmla="*/ 735307 h 9326349"/>
                <a:gd name="connsiteX1568" fmla="*/ 585220 w 11022602"/>
                <a:gd name="connsiteY1568" fmla="*/ 735338 h 9326349"/>
                <a:gd name="connsiteX1569" fmla="*/ 760227 w 11022602"/>
                <a:gd name="connsiteY1569" fmla="*/ 735338 h 9326349"/>
                <a:gd name="connsiteX1570" fmla="*/ 760243 w 11022602"/>
                <a:gd name="connsiteY1570" fmla="*/ 735338 h 9326349"/>
                <a:gd name="connsiteX1571" fmla="*/ 935308 w 11022602"/>
                <a:gd name="connsiteY1571" fmla="*/ 735338 h 9326349"/>
                <a:gd name="connsiteX1572" fmla="*/ 1991095 w 11022602"/>
                <a:gd name="connsiteY1572" fmla="*/ 735307 h 9326349"/>
                <a:gd name="connsiteX1573" fmla="*/ 1991250 w 11022602"/>
                <a:gd name="connsiteY1573" fmla="*/ 735338 h 9326349"/>
                <a:gd name="connsiteX1574" fmla="*/ 1993541 w 11022602"/>
                <a:gd name="connsiteY1574" fmla="*/ 735338 h 9326349"/>
                <a:gd name="connsiteX1575" fmla="*/ 1993541 w 11022602"/>
                <a:gd name="connsiteY1575" fmla="*/ 735788 h 9326349"/>
                <a:gd name="connsiteX1576" fmla="*/ 2047739 w 11022602"/>
                <a:gd name="connsiteY1576" fmla="*/ 746437 h 9326349"/>
                <a:gd name="connsiteX1577" fmla="*/ 2125181 w 11022602"/>
                <a:gd name="connsiteY1577" fmla="*/ 821804 h 9326349"/>
                <a:gd name="connsiteX1578" fmla="*/ 2134412 w 11022602"/>
                <a:gd name="connsiteY1578" fmla="*/ 866306 h 9326349"/>
                <a:gd name="connsiteX1579" fmla="*/ 2136574 w 11022602"/>
                <a:gd name="connsiteY1579" fmla="*/ 866306 h 9326349"/>
                <a:gd name="connsiteX1580" fmla="*/ 2136574 w 11022602"/>
                <a:gd name="connsiteY1580" fmla="*/ 876725 h 9326349"/>
                <a:gd name="connsiteX1581" fmla="*/ 2136617 w 11022602"/>
                <a:gd name="connsiteY1581" fmla="*/ 876930 h 9326349"/>
                <a:gd name="connsiteX1582" fmla="*/ 2136574 w 11022602"/>
                <a:gd name="connsiteY1582" fmla="*/ 877136 h 9326349"/>
                <a:gd name="connsiteX1583" fmla="*/ 2136574 w 11022602"/>
                <a:gd name="connsiteY1583" fmla="*/ 1424313 h 9326349"/>
                <a:gd name="connsiteX1584" fmla="*/ 1993541 w 11022602"/>
                <a:gd name="connsiteY1584" fmla="*/ 1424313 h 9326349"/>
                <a:gd name="connsiteX1585" fmla="*/ 1993541 w 11022602"/>
                <a:gd name="connsiteY1585" fmla="*/ 1424314 h 9326349"/>
                <a:gd name="connsiteX1586" fmla="*/ 2136617 w 11022602"/>
                <a:gd name="connsiteY1586" fmla="*/ 1424314 h 9326349"/>
                <a:gd name="connsiteX1587" fmla="*/ 2063857 w 11022602"/>
                <a:gd name="connsiteY1587" fmla="*/ 1495138 h 9326349"/>
                <a:gd name="connsiteX1588" fmla="*/ 1996814 w 11022602"/>
                <a:gd name="connsiteY1588" fmla="*/ 1451882 h 9326349"/>
                <a:gd name="connsiteX1589" fmla="*/ 1993541 w 11022602"/>
                <a:gd name="connsiteY1589" fmla="*/ 1436108 h 9326349"/>
                <a:gd name="connsiteX1590" fmla="*/ 1993541 w 11022602"/>
                <a:gd name="connsiteY1590" fmla="*/ 2177314 h 9326349"/>
                <a:gd name="connsiteX1591" fmla="*/ 1904778 w 11022602"/>
                <a:gd name="connsiteY1591" fmla="*/ 2263714 h 9326349"/>
                <a:gd name="connsiteX1592" fmla="*/ 1816015 w 11022602"/>
                <a:gd name="connsiteY1592" fmla="*/ 2177314 h 9326349"/>
                <a:gd name="connsiteX1593" fmla="*/ 1816015 w 11022602"/>
                <a:gd name="connsiteY1593" fmla="*/ 2177299 h 9326349"/>
                <a:gd name="connsiteX1594" fmla="*/ 1638503 w 11022602"/>
                <a:gd name="connsiteY1594" fmla="*/ 2177299 h 9326349"/>
                <a:gd name="connsiteX1595" fmla="*/ 1638503 w 11022602"/>
                <a:gd name="connsiteY1595" fmla="*/ 1436390 h 9326349"/>
                <a:gd name="connsiteX1596" fmla="*/ 1635289 w 11022602"/>
                <a:gd name="connsiteY1596" fmla="*/ 1451882 h 9326349"/>
                <a:gd name="connsiteX1597" fmla="*/ 1568246 w 11022602"/>
                <a:gd name="connsiteY1597" fmla="*/ 1495138 h 9326349"/>
                <a:gd name="connsiteX1598" fmla="*/ 1495486 w 11022602"/>
                <a:gd name="connsiteY1598" fmla="*/ 1424314 h 9326349"/>
                <a:gd name="connsiteX1599" fmla="*/ 1638503 w 11022602"/>
                <a:gd name="connsiteY1599" fmla="*/ 1424314 h 9326349"/>
                <a:gd name="connsiteX1600" fmla="*/ 1638503 w 11022602"/>
                <a:gd name="connsiteY1600" fmla="*/ 1424313 h 9326349"/>
                <a:gd name="connsiteX1601" fmla="*/ 1495486 w 11022602"/>
                <a:gd name="connsiteY1601" fmla="*/ 1424313 h 9326349"/>
                <a:gd name="connsiteX1602" fmla="*/ 1495486 w 11022602"/>
                <a:gd name="connsiteY1602" fmla="*/ 866306 h 9326349"/>
                <a:gd name="connsiteX1603" fmla="*/ 1497691 w 11022602"/>
                <a:gd name="connsiteY1603" fmla="*/ 866306 h 9326349"/>
                <a:gd name="connsiteX1604" fmla="*/ 1506923 w 11022602"/>
                <a:gd name="connsiteY1604" fmla="*/ 821804 h 9326349"/>
                <a:gd name="connsiteX1605" fmla="*/ 1584363 w 11022602"/>
                <a:gd name="connsiteY1605" fmla="*/ 746437 h 9326349"/>
                <a:gd name="connsiteX1606" fmla="*/ 1638503 w 11022602"/>
                <a:gd name="connsiteY1606" fmla="*/ 735800 h 9326349"/>
                <a:gd name="connsiteX1607" fmla="*/ 1638503 w 11022602"/>
                <a:gd name="connsiteY1607" fmla="*/ 735338 h 9326349"/>
                <a:gd name="connsiteX1608" fmla="*/ 1640852 w 11022602"/>
                <a:gd name="connsiteY1608" fmla="*/ 735338 h 9326349"/>
                <a:gd name="connsiteX1609" fmla="*/ 1641007 w 11022602"/>
                <a:gd name="connsiteY1609" fmla="*/ 735307 h 9326349"/>
                <a:gd name="connsiteX1610" fmla="*/ 1641007 w 11022602"/>
                <a:gd name="connsiteY1610" fmla="*/ 735338 h 9326349"/>
                <a:gd name="connsiteX1611" fmla="*/ 1816015 w 11022602"/>
                <a:gd name="connsiteY1611" fmla="*/ 735338 h 9326349"/>
                <a:gd name="connsiteX1612" fmla="*/ 1816030 w 11022602"/>
                <a:gd name="connsiteY1612" fmla="*/ 735338 h 9326349"/>
                <a:gd name="connsiteX1613" fmla="*/ 1991095 w 11022602"/>
                <a:gd name="connsiteY1613" fmla="*/ 735338 h 9326349"/>
                <a:gd name="connsiteX1614" fmla="*/ 3046881 w 11022602"/>
                <a:gd name="connsiteY1614" fmla="*/ 735307 h 9326349"/>
                <a:gd name="connsiteX1615" fmla="*/ 3047036 w 11022602"/>
                <a:gd name="connsiteY1615" fmla="*/ 735338 h 9326349"/>
                <a:gd name="connsiteX1616" fmla="*/ 3049327 w 11022602"/>
                <a:gd name="connsiteY1616" fmla="*/ 735338 h 9326349"/>
                <a:gd name="connsiteX1617" fmla="*/ 3049327 w 11022602"/>
                <a:gd name="connsiteY1617" fmla="*/ 735788 h 9326349"/>
                <a:gd name="connsiteX1618" fmla="*/ 3103525 w 11022602"/>
                <a:gd name="connsiteY1618" fmla="*/ 746437 h 9326349"/>
                <a:gd name="connsiteX1619" fmla="*/ 3180966 w 11022602"/>
                <a:gd name="connsiteY1619" fmla="*/ 821804 h 9326349"/>
                <a:gd name="connsiteX1620" fmla="*/ 3190198 w 11022602"/>
                <a:gd name="connsiteY1620" fmla="*/ 866306 h 9326349"/>
                <a:gd name="connsiteX1621" fmla="*/ 3192360 w 11022602"/>
                <a:gd name="connsiteY1621" fmla="*/ 866306 h 9326349"/>
                <a:gd name="connsiteX1622" fmla="*/ 3192360 w 11022602"/>
                <a:gd name="connsiteY1622" fmla="*/ 876725 h 9326349"/>
                <a:gd name="connsiteX1623" fmla="*/ 3192403 w 11022602"/>
                <a:gd name="connsiteY1623" fmla="*/ 876930 h 9326349"/>
                <a:gd name="connsiteX1624" fmla="*/ 3192360 w 11022602"/>
                <a:gd name="connsiteY1624" fmla="*/ 877136 h 9326349"/>
                <a:gd name="connsiteX1625" fmla="*/ 3192360 w 11022602"/>
                <a:gd name="connsiteY1625" fmla="*/ 1424313 h 9326349"/>
                <a:gd name="connsiteX1626" fmla="*/ 3049327 w 11022602"/>
                <a:gd name="connsiteY1626" fmla="*/ 1424313 h 9326349"/>
                <a:gd name="connsiteX1627" fmla="*/ 3049327 w 11022602"/>
                <a:gd name="connsiteY1627" fmla="*/ 1424314 h 9326349"/>
                <a:gd name="connsiteX1628" fmla="*/ 3192403 w 11022602"/>
                <a:gd name="connsiteY1628" fmla="*/ 1424314 h 9326349"/>
                <a:gd name="connsiteX1629" fmla="*/ 3119642 w 11022602"/>
                <a:gd name="connsiteY1629" fmla="*/ 1495138 h 9326349"/>
                <a:gd name="connsiteX1630" fmla="*/ 3052599 w 11022602"/>
                <a:gd name="connsiteY1630" fmla="*/ 1451882 h 9326349"/>
                <a:gd name="connsiteX1631" fmla="*/ 3049327 w 11022602"/>
                <a:gd name="connsiteY1631" fmla="*/ 1436108 h 9326349"/>
                <a:gd name="connsiteX1632" fmla="*/ 3049327 w 11022602"/>
                <a:gd name="connsiteY1632" fmla="*/ 2177314 h 9326349"/>
                <a:gd name="connsiteX1633" fmla="*/ 2960564 w 11022602"/>
                <a:gd name="connsiteY1633" fmla="*/ 2263714 h 9326349"/>
                <a:gd name="connsiteX1634" fmla="*/ 2871800 w 11022602"/>
                <a:gd name="connsiteY1634" fmla="*/ 2177314 h 9326349"/>
                <a:gd name="connsiteX1635" fmla="*/ 2871800 w 11022602"/>
                <a:gd name="connsiteY1635" fmla="*/ 2177299 h 9326349"/>
                <a:gd name="connsiteX1636" fmla="*/ 2694289 w 11022602"/>
                <a:gd name="connsiteY1636" fmla="*/ 2177299 h 9326349"/>
                <a:gd name="connsiteX1637" fmla="*/ 2694289 w 11022602"/>
                <a:gd name="connsiteY1637" fmla="*/ 1436390 h 9326349"/>
                <a:gd name="connsiteX1638" fmla="*/ 2691075 w 11022602"/>
                <a:gd name="connsiteY1638" fmla="*/ 1451882 h 9326349"/>
                <a:gd name="connsiteX1639" fmla="*/ 2624032 w 11022602"/>
                <a:gd name="connsiteY1639" fmla="*/ 1495138 h 9326349"/>
                <a:gd name="connsiteX1640" fmla="*/ 2551272 w 11022602"/>
                <a:gd name="connsiteY1640" fmla="*/ 1424314 h 9326349"/>
                <a:gd name="connsiteX1641" fmla="*/ 2694289 w 11022602"/>
                <a:gd name="connsiteY1641" fmla="*/ 1424314 h 9326349"/>
                <a:gd name="connsiteX1642" fmla="*/ 2694289 w 11022602"/>
                <a:gd name="connsiteY1642" fmla="*/ 1424313 h 9326349"/>
                <a:gd name="connsiteX1643" fmla="*/ 2551272 w 11022602"/>
                <a:gd name="connsiteY1643" fmla="*/ 1424313 h 9326349"/>
                <a:gd name="connsiteX1644" fmla="*/ 2551272 w 11022602"/>
                <a:gd name="connsiteY1644" fmla="*/ 866306 h 9326349"/>
                <a:gd name="connsiteX1645" fmla="*/ 2553477 w 11022602"/>
                <a:gd name="connsiteY1645" fmla="*/ 866306 h 9326349"/>
                <a:gd name="connsiteX1646" fmla="*/ 2562709 w 11022602"/>
                <a:gd name="connsiteY1646" fmla="*/ 821804 h 9326349"/>
                <a:gd name="connsiteX1647" fmla="*/ 2640149 w 11022602"/>
                <a:gd name="connsiteY1647" fmla="*/ 746437 h 9326349"/>
                <a:gd name="connsiteX1648" fmla="*/ 2694289 w 11022602"/>
                <a:gd name="connsiteY1648" fmla="*/ 735800 h 9326349"/>
                <a:gd name="connsiteX1649" fmla="*/ 2694289 w 11022602"/>
                <a:gd name="connsiteY1649" fmla="*/ 735338 h 9326349"/>
                <a:gd name="connsiteX1650" fmla="*/ 2696638 w 11022602"/>
                <a:gd name="connsiteY1650" fmla="*/ 735338 h 9326349"/>
                <a:gd name="connsiteX1651" fmla="*/ 2696793 w 11022602"/>
                <a:gd name="connsiteY1651" fmla="*/ 735307 h 9326349"/>
                <a:gd name="connsiteX1652" fmla="*/ 2696793 w 11022602"/>
                <a:gd name="connsiteY1652" fmla="*/ 735338 h 9326349"/>
                <a:gd name="connsiteX1653" fmla="*/ 2871800 w 11022602"/>
                <a:gd name="connsiteY1653" fmla="*/ 735338 h 9326349"/>
                <a:gd name="connsiteX1654" fmla="*/ 2871816 w 11022602"/>
                <a:gd name="connsiteY1654" fmla="*/ 735338 h 9326349"/>
                <a:gd name="connsiteX1655" fmla="*/ 3046881 w 11022602"/>
                <a:gd name="connsiteY1655" fmla="*/ 735338 h 9326349"/>
                <a:gd name="connsiteX1656" fmla="*/ 4102667 w 11022602"/>
                <a:gd name="connsiteY1656" fmla="*/ 735307 h 9326349"/>
                <a:gd name="connsiteX1657" fmla="*/ 4102822 w 11022602"/>
                <a:gd name="connsiteY1657" fmla="*/ 735338 h 9326349"/>
                <a:gd name="connsiteX1658" fmla="*/ 4105113 w 11022602"/>
                <a:gd name="connsiteY1658" fmla="*/ 735338 h 9326349"/>
                <a:gd name="connsiteX1659" fmla="*/ 4105113 w 11022602"/>
                <a:gd name="connsiteY1659" fmla="*/ 735788 h 9326349"/>
                <a:gd name="connsiteX1660" fmla="*/ 4159311 w 11022602"/>
                <a:gd name="connsiteY1660" fmla="*/ 746437 h 9326349"/>
                <a:gd name="connsiteX1661" fmla="*/ 4236752 w 11022602"/>
                <a:gd name="connsiteY1661" fmla="*/ 821804 h 9326349"/>
                <a:gd name="connsiteX1662" fmla="*/ 4245984 w 11022602"/>
                <a:gd name="connsiteY1662" fmla="*/ 866306 h 9326349"/>
                <a:gd name="connsiteX1663" fmla="*/ 4248146 w 11022602"/>
                <a:gd name="connsiteY1663" fmla="*/ 866306 h 9326349"/>
                <a:gd name="connsiteX1664" fmla="*/ 4248146 w 11022602"/>
                <a:gd name="connsiteY1664" fmla="*/ 876725 h 9326349"/>
                <a:gd name="connsiteX1665" fmla="*/ 4248189 w 11022602"/>
                <a:gd name="connsiteY1665" fmla="*/ 876930 h 9326349"/>
                <a:gd name="connsiteX1666" fmla="*/ 4248146 w 11022602"/>
                <a:gd name="connsiteY1666" fmla="*/ 877136 h 9326349"/>
                <a:gd name="connsiteX1667" fmla="*/ 4248146 w 11022602"/>
                <a:gd name="connsiteY1667" fmla="*/ 1424313 h 9326349"/>
                <a:gd name="connsiteX1668" fmla="*/ 4105113 w 11022602"/>
                <a:gd name="connsiteY1668" fmla="*/ 1424313 h 9326349"/>
                <a:gd name="connsiteX1669" fmla="*/ 4105113 w 11022602"/>
                <a:gd name="connsiteY1669" fmla="*/ 1424314 h 9326349"/>
                <a:gd name="connsiteX1670" fmla="*/ 4248189 w 11022602"/>
                <a:gd name="connsiteY1670" fmla="*/ 1424314 h 9326349"/>
                <a:gd name="connsiteX1671" fmla="*/ 4175428 w 11022602"/>
                <a:gd name="connsiteY1671" fmla="*/ 1495138 h 9326349"/>
                <a:gd name="connsiteX1672" fmla="*/ 4108385 w 11022602"/>
                <a:gd name="connsiteY1672" fmla="*/ 1451882 h 9326349"/>
                <a:gd name="connsiteX1673" fmla="*/ 4105113 w 11022602"/>
                <a:gd name="connsiteY1673" fmla="*/ 1436108 h 9326349"/>
                <a:gd name="connsiteX1674" fmla="*/ 4105113 w 11022602"/>
                <a:gd name="connsiteY1674" fmla="*/ 2177314 h 9326349"/>
                <a:gd name="connsiteX1675" fmla="*/ 4016350 w 11022602"/>
                <a:gd name="connsiteY1675" fmla="*/ 2263714 h 9326349"/>
                <a:gd name="connsiteX1676" fmla="*/ 3927586 w 11022602"/>
                <a:gd name="connsiteY1676" fmla="*/ 2177314 h 9326349"/>
                <a:gd name="connsiteX1677" fmla="*/ 3927586 w 11022602"/>
                <a:gd name="connsiteY1677" fmla="*/ 2177299 h 9326349"/>
                <a:gd name="connsiteX1678" fmla="*/ 3750075 w 11022602"/>
                <a:gd name="connsiteY1678" fmla="*/ 2177299 h 9326349"/>
                <a:gd name="connsiteX1679" fmla="*/ 3750075 w 11022602"/>
                <a:gd name="connsiteY1679" fmla="*/ 1436390 h 9326349"/>
                <a:gd name="connsiteX1680" fmla="*/ 3746861 w 11022602"/>
                <a:gd name="connsiteY1680" fmla="*/ 1451882 h 9326349"/>
                <a:gd name="connsiteX1681" fmla="*/ 3679818 w 11022602"/>
                <a:gd name="connsiteY1681" fmla="*/ 1495138 h 9326349"/>
                <a:gd name="connsiteX1682" fmla="*/ 3607058 w 11022602"/>
                <a:gd name="connsiteY1682" fmla="*/ 1424314 h 9326349"/>
                <a:gd name="connsiteX1683" fmla="*/ 3750075 w 11022602"/>
                <a:gd name="connsiteY1683" fmla="*/ 1424314 h 9326349"/>
                <a:gd name="connsiteX1684" fmla="*/ 3750075 w 11022602"/>
                <a:gd name="connsiteY1684" fmla="*/ 1424313 h 9326349"/>
                <a:gd name="connsiteX1685" fmla="*/ 3607058 w 11022602"/>
                <a:gd name="connsiteY1685" fmla="*/ 1424313 h 9326349"/>
                <a:gd name="connsiteX1686" fmla="*/ 3607058 w 11022602"/>
                <a:gd name="connsiteY1686" fmla="*/ 866306 h 9326349"/>
                <a:gd name="connsiteX1687" fmla="*/ 3609262 w 11022602"/>
                <a:gd name="connsiteY1687" fmla="*/ 866306 h 9326349"/>
                <a:gd name="connsiteX1688" fmla="*/ 3618494 w 11022602"/>
                <a:gd name="connsiteY1688" fmla="*/ 821804 h 9326349"/>
                <a:gd name="connsiteX1689" fmla="*/ 3695935 w 11022602"/>
                <a:gd name="connsiteY1689" fmla="*/ 746437 h 9326349"/>
                <a:gd name="connsiteX1690" fmla="*/ 3750075 w 11022602"/>
                <a:gd name="connsiteY1690" fmla="*/ 735800 h 9326349"/>
                <a:gd name="connsiteX1691" fmla="*/ 3750075 w 11022602"/>
                <a:gd name="connsiteY1691" fmla="*/ 735338 h 9326349"/>
                <a:gd name="connsiteX1692" fmla="*/ 3752423 w 11022602"/>
                <a:gd name="connsiteY1692" fmla="*/ 735338 h 9326349"/>
                <a:gd name="connsiteX1693" fmla="*/ 3752578 w 11022602"/>
                <a:gd name="connsiteY1693" fmla="*/ 735307 h 9326349"/>
                <a:gd name="connsiteX1694" fmla="*/ 3752578 w 11022602"/>
                <a:gd name="connsiteY1694" fmla="*/ 735338 h 9326349"/>
                <a:gd name="connsiteX1695" fmla="*/ 3927586 w 11022602"/>
                <a:gd name="connsiteY1695" fmla="*/ 735338 h 9326349"/>
                <a:gd name="connsiteX1696" fmla="*/ 3927602 w 11022602"/>
                <a:gd name="connsiteY1696" fmla="*/ 735338 h 9326349"/>
                <a:gd name="connsiteX1697" fmla="*/ 4102667 w 11022602"/>
                <a:gd name="connsiteY1697" fmla="*/ 735338 h 9326349"/>
                <a:gd name="connsiteX1698" fmla="*/ 5158453 w 11022602"/>
                <a:gd name="connsiteY1698" fmla="*/ 735307 h 9326349"/>
                <a:gd name="connsiteX1699" fmla="*/ 5158608 w 11022602"/>
                <a:gd name="connsiteY1699" fmla="*/ 735338 h 9326349"/>
                <a:gd name="connsiteX1700" fmla="*/ 5160899 w 11022602"/>
                <a:gd name="connsiteY1700" fmla="*/ 735338 h 9326349"/>
                <a:gd name="connsiteX1701" fmla="*/ 5160899 w 11022602"/>
                <a:gd name="connsiteY1701" fmla="*/ 735788 h 9326349"/>
                <a:gd name="connsiteX1702" fmla="*/ 5215097 w 11022602"/>
                <a:gd name="connsiteY1702" fmla="*/ 746437 h 9326349"/>
                <a:gd name="connsiteX1703" fmla="*/ 5292538 w 11022602"/>
                <a:gd name="connsiteY1703" fmla="*/ 821804 h 9326349"/>
                <a:gd name="connsiteX1704" fmla="*/ 5301770 w 11022602"/>
                <a:gd name="connsiteY1704" fmla="*/ 866306 h 9326349"/>
                <a:gd name="connsiteX1705" fmla="*/ 5303932 w 11022602"/>
                <a:gd name="connsiteY1705" fmla="*/ 866306 h 9326349"/>
                <a:gd name="connsiteX1706" fmla="*/ 5303932 w 11022602"/>
                <a:gd name="connsiteY1706" fmla="*/ 876725 h 9326349"/>
                <a:gd name="connsiteX1707" fmla="*/ 5303975 w 11022602"/>
                <a:gd name="connsiteY1707" fmla="*/ 876930 h 9326349"/>
                <a:gd name="connsiteX1708" fmla="*/ 5303932 w 11022602"/>
                <a:gd name="connsiteY1708" fmla="*/ 877136 h 9326349"/>
                <a:gd name="connsiteX1709" fmla="*/ 5303932 w 11022602"/>
                <a:gd name="connsiteY1709" fmla="*/ 1424313 h 9326349"/>
                <a:gd name="connsiteX1710" fmla="*/ 5160899 w 11022602"/>
                <a:gd name="connsiteY1710" fmla="*/ 1424313 h 9326349"/>
                <a:gd name="connsiteX1711" fmla="*/ 5160899 w 11022602"/>
                <a:gd name="connsiteY1711" fmla="*/ 1424314 h 9326349"/>
                <a:gd name="connsiteX1712" fmla="*/ 5303975 w 11022602"/>
                <a:gd name="connsiteY1712" fmla="*/ 1424314 h 9326349"/>
                <a:gd name="connsiteX1713" fmla="*/ 5231214 w 11022602"/>
                <a:gd name="connsiteY1713" fmla="*/ 1495138 h 9326349"/>
                <a:gd name="connsiteX1714" fmla="*/ 5164171 w 11022602"/>
                <a:gd name="connsiteY1714" fmla="*/ 1451882 h 9326349"/>
                <a:gd name="connsiteX1715" fmla="*/ 5160899 w 11022602"/>
                <a:gd name="connsiteY1715" fmla="*/ 1436108 h 9326349"/>
                <a:gd name="connsiteX1716" fmla="*/ 5160899 w 11022602"/>
                <a:gd name="connsiteY1716" fmla="*/ 2177314 h 9326349"/>
                <a:gd name="connsiteX1717" fmla="*/ 5072136 w 11022602"/>
                <a:gd name="connsiteY1717" fmla="*/ 2263714 h 9326349"/>
                <a:gd name="connsiteX1718" fmla="*/ 4983372 w 11022602"/>
                <a:gd name="connsiteY1718" fmla="*/ 2177314 h 9326349"/>
                <a:gd name="connsiteX1719" fmla="*/ 4983372 w 11022602"/>
                <a:gd name="connsiteY1719" fmla="*/ 2177299 h 9326349"/>
                <a:gd name="connsiteX1720" fmla="*/ 4805861 w 11022602"/>
                <a:gd name="connsiteY1720" fmla="*/ 2177299 h 9326349"/>
                <a:gd name="connsiteX1721" fmla="*/ 4805861 w 11022602"/>
                <a:gd name="connsiteY1721" fmla="*/ 1436390 h 9326349"/>
                <a:gd name="connsiteX1722" fmla="*/ 4802647 w 11022602"/>
                <a:gd name="connsiteY1722" fmla="*/ 1451882 h 9326349"/>
                <a:gd name="connsiteX1723" fmla="*/ 4735604 w 11022602"/>
                <a:gd name="connsiteY1723" fmla="*/ 1495138 h 9326349"/>
                <a:gd name="connsiteX1724" fmla="*/ 4662844 w 11022602"/>
                <a:gd name="connsiteY1724" fmla="*/ 1424314 h 9326349"/>
                <a:gd name="connsiteX1725" fmla="*/ 4805861 w 11022602"/>
                <a:gd name="connsiteY1725" fmla="*/ 1424314 h 9326349"/>
                <a:gd name="connsiteX1726" fmla="*/ 4805861 w 11022602"/>
                <a:gd name="connsiteY1726" fmla="*/ 1424313 h 9326349"/>
                <a:gd name="connsiteX1727" fmla="*/ 4662844 w 11022602"/>
                <a:gd name="connsiteY1727" fmla="*/ 1424313 h 9326349"/>
                <a:gd name="connsiteX1728" fmla="*/ 4662844 w 11022602"/>
                <a:gd name="connsiteY1728" fmla="*/ 866306 h 9326349"/>
                <a:gd name="connsiteX1729" fmla="*/ 4665048 w 11022602"/>
                <a:gd name="connsiteY1729" fmla="*/ 866306 h 9326349"/>
                <a:gd name="connsiteX1730" fmla="*/ 4674280 w 11022602"/>
                <a:gd name="connsiteY1730" fmla="*/ 821804 h 9326349"/>
                <a:gd name="connsiteX1731" fmla="*/ 4751721 w 11022602"/>
                <a:gd name="connsiteY1731" fmla="*/ 746437 h 9326349"/>
                <a:gd name="connsiteX1732" fmla="*/ 4805861 w 11022602"/>
                <a:gd name="connsiteY1732" fmla="*/ 735800 h 9326349"/>
                <a:gd name="connsiteX1733" fmla="*/ 4805861 w 11022602"/>
                <a:gd name="connsiteY1733" fmla="*/ 735338 h 9326349"/>
                <a:gd name="connsiteX1734" fmla="*/ 4808209 w 11022602"/>
                <a:gd name="connsiteY1734" fmla="*/ 735338 h 9326349"/>
                <a:gd name="connsiteX1735" fmla="*/ 4808364 w 11022602"/>
                <a:gd name="connsiteY1735" fmla="*/ 735307 h 9326349"/>
                <a:gd name="connsiteX1736" fmla="*/ 4808364 w 11022602"/>
                <a:gd name="connsiteY1736" fmla="*/ 735338 h 9326349"/>
                <a:gd name="connsiteX1737" fmla="*/ 4983372 w 11022602"/>
                <a:gd name="connsiteY1737" fmla="*/ 735338 h 9326349"/>
                <a:gd name="connsiteX1738" fmla="*/ 4983388 w 11022602"/>
                <a:gd name="connsiteY1738" fmla="*/ 735338 h 9326349"/>
                <a:gd name="connsiteX1739" fmla="*/ 5158453 w 11022602"/>
                <a:gd name="connsiteY1739" fmla="*/ 735338 h 9326349"/>
                <a:gd name="connsiteX1740" fmla="*/ 6214239 w 11022602"/>
                <a:gd name="connsiteY1740" fmla="*/ 735307 h 9326349"/>
                <a:gd name="connsiteX1741" fmla="*/ 6214394 w 11022602"/>
                <a:gd name="connsiteY1741" fmla="*/ 735338 h 9326349"/>
                <a:gd name="connsiteX1742" fmla="*/ 6216685 w 11022602"/>
                <a:gd name="connsiteY1742" fmla="*/ 735338 h 9326349"/>
                <a:gd name="connsiteX1743" fmla="*/ 6216685 w 11022602"/>
                <a:gd name="connsiteY1743" fmla="*/ 735788 h 9326349"/>
                <a:gd name="connsiteX1744" fmla="*/ 6270883 w 11022602"/>
                <a:gd name="connsiteY1744" fmla="*/ 746437 h 9326349"/>
                <a:gd name="connsiteX1745" fmla="*/ 6348324 w 11022602"/>
                <a:gd name="connsiteY1745" fmla="*/ 821804 h 9326349"/>
                <a:gd name="connsiteX1746" fmla="*/ 6357556 w 11022602"/>
                <a:gd name="connsiteY1746" fmla="*/ 866306 h 9326349"/>
                <a:gd name="connsiteX1747" fmla="*/ 6359718 w 11022602"/>
                <a:gd name="connsiteY1747" fmla="*/ 866306 h 9326349"/>
                <a:gd name="connsiteX1748" fmla="*/ 6359718 w 11022602"/>
                <a:gd name="connsiteY1748" fmla="*/ 876725 h 9326349"/>
                <a:gd name="connsiteX1749" fmla="*/ 6359761 w 11022602"/>
                <a:gd name="connsiteY1749" fmla="*/ 876930 h 9326349"/>
                <a:gd name="connsiteX1750" fmla="*/ 6359718 w 11022602"/>
                <a:gd name="connsiteY1750" fmla="*/ 877136 h 9326349"/>
                <a:gd name="connsiteX1751" fmla="*/ 6359718 w 11022602"/>
                <a:gd name="connsiteY1751" fmla="*/ 1424313 h 9326349"/>
                <a:gd name="connsiteX1752" fmla="*/ 6216685 w 11022602"/>
                <a:gd name="connsiteY1752" fmla="*/ 1424313 h 9326349"/>
                <a:gd name="connsiteX1753" fmla="*/ 6216685 w 11022602"/>
                <a:gd name="connsiteY1753" fmla="*/ 1424314 h 9326349"/>
                <a:gd name="connsiteX1754" fmla="*/ 6359761 w 11022602"/>
                <a:gd name="connsiteY1754" fmla="*/ 1424314 h 9326349"/>
                <a:gd name="connsiteX1755" fmla="*/ 6287000 w 11022602"/>
                <a:gd name="connsiteY1755" fmla="*/ 1495138 h 9326349"/>
                <a:gd name="connsiteX1756" fmla="*/ 6219957 w 11022602"/>
                <a:gd name="connsiteY1756" fmla="*/ 1451882 h 9326349"/>
                <a:gd name="connsiteX1757" fmla="*/ 6216685 w 11022602"/>
                <a:gd name="connsiteY1757" fmla="*/ 1436108 h 9326349"/>
                <a:gd name="connsiteX1758" fmla="*/ 6216685 w 11022602"/>
                <a:gd name="connsiteY1758" fmla="*/ 2177314 h 9326349"/>
                <a:gd name="connsiteX1759" fmla="*/ 6127922 w 11022602"/>
                <a:gd name="connsiteY1759" fmla="*/ 2263714 h 9326349"/>
                <a:gd name="connsiteX1760" fmla="*/ 6039158 w 11022602"/>
                <a:gd name="connsiteY1760" fmla="*/ 2177314 h 9326349"/>
                <a:gd name="connsiteX1761" fmla="*/ 6039158 w 11022602"/>
                <a:gd name="connsiteY1761" fmla="*/ 2177299 h 9326349"/>
                <a:gd name="connsiteX1762" fmla="*/ 5861647 w 11022602"/>
                <a:gd name="connsiteY1762" fmla="*/ 2177299 h 9326349"/>
                <a:gd name="connsiteX1763" fmla="*/ 5861647 w 11022602"/>
                <a:gd name="connsiteY1763" fmla="*/ 1436390 h 9326349"/>
                <a:gd name="connsiteX1764" fmla="*/ 5858433 w 11022602"/>
                <a:gd name="connsiteY1764" fmla="*/ 1451882 h 9326349"/>
                <a:gd name="connsiteX1765" fmla="*/ 5791390 w 11022602"/>
                <a:gd name="connsiteY1765" fmla="*/ 1495138 h 9326349"/>
                <a:gd name="connsiteX1766" fmla="*/ 5718630 w 11022602"/>
                <a:gd name="connsiteY1766" fmla="*/ 1424314 h 9326349"/>
                <a:gd name="connsiteX1767" fmla="*/ 5861647 w 11022602"/>
                <a:gd name="connsiteY1767" fmla="*/ 1424314 h 9326349"/>
                <a:gd name="connsiteX1768" fmla="*/ 5861647 w 11022602"/>
                <a:gd name="connsiteY1768" fmla="*/ 1424313 h 9326349"/>
                <a:gd name="connsiteX1769" fmla="*/ 5718630 w 11022602"/>
                <a:gd name="connsiteY1769" fmla="*/ 1424313 h 9326349"/>
                <a:gd name="connsiteX1770" fmla="*/ 5718630 w 11022602"/>
                <a:gd name="connsiteY1770" fmla="*/ 866306 h 9326349"/>
                <a:gd name="connsiteX1771" fmla="*/ 5720834 w 11022602"/>
                <a:gd name="connsiteY1771" fmla="*/ 866306 h 9326349"/>
                <a:gd name="connsiteX1772" fmla="*/ 5730066 w 11022602"/>
                <a:gd name="connsiteY1772" fmla="*/ 821804 h 9326349"/>
                <a:gd name="connsiteX1773" fmla="*/ 5807507 w 11022602"/>
                <a:gd name="connsiteY1773" fmla="*/ 746437 h 9326349"/>
                <a:gd name="connsiteX1774" fmla="*/ 5861647 w 11022602"/>
                <a:gd name="connsiteY1774" fmla="*/ 735800 h 9326349"/>
                <a:gd name="connsiteX1775" fmla="*/ 5861647 w 11022602"/>
                <a:gd name="connsiteY1775" fmla="*/ 735338 h 9326349"/>
                <a:gd name="connsiteX1776" fmla="*/ 5863995 w 11022602"/>
                <a:gd name="connsiteY1776" fmla="*/ 735338 h 9326349"/>
                <a:gd name="connsiteX1777" fmla="*/ 5864150 w 11022602"/>
                <a:gd name="connsiteY1777" fmla="*/ 735307 h 9326349"/>
                <a:gd name="connsiteX1778" fmla="*/ 5864150 w 11022602"/>
                <a:gd name="connsiteY1778" fmla="*/ 735338 h 9326349"/>
                <a:gd name="connsiteX1779" fmla="*/ 6039158 w 11022602"/>
                <a:gd name="connsiteY1779" fmla="*/ 735338 h 9326349"/>
                <a:gd name="connsiteX1780" fmla="*/ 6039174 w 11022602"/>
                <a:gd name="connsiteY1780" fmla="*/ 735338 h 9326349"/>
                <a:gd name="connsiteX1781" fmla="*/ 6214239 w 11022602"/>
                <a:gd name="connsiteY1781" fmla="*/ 735338 h 9326349"/>
                <a:gd name="connsiteX1782" fmla="*/ 7270024 w 11022602"/>
                <a:gd name="connsiteY1782" fmla="*/ 735307 h 9326349"/>
                <a:gd name="connsiteX1783" fmla="*/ 7270180 w 11022602"/>
                <a:gd name="connsiteY1783" fmla="*/ 735338 h 9326349"/>
                <a:gd name="connsiteX1784" fmla="*/ 7272471 w 11022602"/>
                <a:gd name="connsiteY1784" fmla="*/ 735338 h 9326349"/>
                <a:gd name="connsiteX1785" fmla="*/ 7272471 w 11022602"/>
                <a:gd name="connsiteY1785" fmla="*/ 735788 h 9326349"/>
                <a:gd name="connsiteX1786" fmla="*/ 7326669 w 11022602"/>
                <a:gd name="connsiteY1786" fmla="*/ 746437 h 9326349"/>
                <a:gd name="connsiteX1787" fmla="*/ 7404110 w 11022602"/>
                <a:gd name="connsiteY1787" fmla="*/ 821804 h 9326349"/>
                <a:gd name="connsiteX1788" fmla="*/ 7413342 w 11022602"/>
                <a:gd name="connsiteY1788" fmla="*/ 866306 h 9326349"/>
                <a:gd name="connsiteX1789" fmla="*/ 7415504 w 11022602"/>
                <a:gd name="connsiteY1789" fmla="*/ 866306 h 9326349"/>
                <a:gd name="connsiteX1790" fmla="*/ 7415504 w 11022602"/>
                <a:gd name="connsiteY1790" fmla="*/ 876725 h 9326349"/>
                <a:gd name="connsiteX1791" fmla="*/ 7415546 w 11022602"/>
                <a:gd name="connsiteY1791" fmla="*/ 876930 h 9326349"/>
                <a:gd name="connsiteX1792" fmla="*/ 7415504 w 11022602"/>
                <a:gd name="connsiteY1792" fmla="*/ 877136 h 9326349"/>
                <a:gd name="connsiteX1793" fmla="*/ 7415504 w 11022602"/>
                <a:gd name="connsiteY1793" fmla="*/ 1424313 h 9326349"/>
                <a:gd name="connsiteX1794" fmla="*/ 7272471 w 11022602"/>
                <a:gd name="connsiteY1794" fmla="*/ 1424313 h 9326349"/>
                <a:gd name="connsiteX1795" fmla="*/ 7272471 w 11022602"/>
                <a:gd name="connsiteY1795" fmla="*/ 1424314 h 9326349"/>
                <a:gd name="connsiteX1796" fmla="*/ 7415546 w 11022602"/>
                <a:gd name="connsiteY1796" fmla="*/ 1424314 h 9326349"/>
                <a:gd name="connsiteX1797" fmla="*/ 7342786 w 11022602"/>
                <a:gd name="connsiteY1797" fmla="*/ 1495138 h 9326349"/>
                <a:gd name="connsiteX1798" fmla="*/ 7275743 w 11022602"/>
                <a:gd name="connsiteY1798" fmla="*/ 1451882 h 9326349"/>
                <a:gd name="connsiteX1799" fmla="*/ 7272471 w 11022602"/>
                <a:gd name="connsiteY1799" fmla="*/ 1436108 h 9326349"/>
                <a:gd name="connsiteX1800" fmla="*/ 7272471 w 11022602"/>
                <a:gd name="connsiteY1800" fmla="*/ 2177314 h 9326349"/>
                <a:gd name="connsiteX1801" fmla="*/ 7183707 w 11022602"/>
                <a:gd name="connsiteY1801" fmla="*/ 2263714 h 9326349"/>
                <a:gd name="connsiteX1802" fmla="*/ 7094944 w 11022602"/>
                <a:gd name="connsiteY1802" fmla="*/ 2177314 h 9326349"/>
                <a:gd name="connsiteX1803" fmla="*/ 7094944 w 11022602"/>
                <a:gd name="connsiteY1803" fmla="*/ 2177299 h 9326349"/>
                <a:gd name="connsiteX1804" fmla="*/ 6917432 w 11022602"/>
                <a:gd name="connsiteY1804" fmla="*/ 2177299 h 9326349"/>
                <a:gd name="connsiteX1805" fmla="*/ 6917432 w 11022602"/>
                <a:gd name="connsiteY1805" fmla="*/ 1436390 h 9326349"/>
                <a:gd name="connsiteX1806" fmla="*/ 6914219 w 11022602"/>
                <a:gd name="connsiteY1806" fmla="*/ 1451882 h 9326349"/>
                <a:gd name="connsiteX1807" fmla="*/ 6847176 w 11022602"/>
                <a:gd name="connsiteY1807" fmla="*/ 1495138 h 9326349"/>
                <a:gd name="connsiteX1808" fmla="*/ 6774416 w 11022602"/>
                <a:gd name="connsiteY1808" fmla="*/ 1424314 h 9326349"/>
                <a:gd name="connsiteX1809" fmla="*/ 6917432 w 11022602"/>
                <a:gd name="connsiteY1809" fmla="*/ 1424314 h 9326349"/>
                <a:gd name="connsiteX1810" fmla="*/ 6917432 w 11022602"/>
                <a:gd name="connsiteY1810" fmla="*/ 1424313 h 9326349"/>
                <a:gd name="connsiteX1811" fmla="*/ 6774416 w 11022602"/>
                <a:gd name="connsiteY1811" fmla="*/ 1424313 h 9326349"/>
                <a:gd name="connsiteX1812" fmla="*/ 6774416 w 11022602"/>
                <a:gd name="connsiteY1812" fmla="*/ 866306 h 9326349"/>
                <a:gd name="connsiteX1813" fmla="*/ 6776620 w 11022602"/>
                <a:gd name="connsiteY1813" fmla="*/ 866306 h 9326349"/>
                <a:gd name="connsiteX1814" fmla="*/ 6785852 w 11022602"/>
                <a:gd name="connsiteY1814" fmla="*/ 821804 h 9326349"/>
                <a:gd name="connsiteX1815" fmla="*/ 6863293 w 11022602"/>
                <a:gd name="connsiteY1815" fmla="*/ 746437 h 9326349"/>
                <a:gd name="connsiteX1816" fmla="*/ 6917432 w 11022602"/>
                <a:gd name="connsiteY1816" fmla="*/ 735800 h 9326349"/>
                <a:gd name="connsiteX1817" fmla="*/ 6917432 w 11022602"/>
                <a:gd name="connsiteY1817" fmla="*/ 735338 h 9326349"/>
                <a:gd name="connsiteX1818" fmla="*/ 6919781 w 11022602"/>
                <a:gd name="connsiteY1818" fmla="*/ 735338 h 9326349"/>
                <a:gd name="connsiteX1819" fmla="*/ 6919936 w 11022602"/>
                <a:gd name="connsiteY1819" fmla="*/ 735307 h 9326349"/>
                <a:gd name="connsiteX1820" fmla="*/ 6919936 w 11022602"/>
                <a:gd name="connsiteY1820" fmla="*/ 735338 h 9326349"/>
                <a:gd name="connsiteX1821" fmla="*/ 7094944 w 11022602"/>
                <a:gd name="connsiteY1821" fmla="*/ 735338 h 9326349"/>
                <a:gd name="connsiteX1822" fmla="*/ 7094959 w 11022602"/>
                <a:gd name="connsiteY1822" fmla="*/ 735338 h 9326349"/>
                <a:gd name="connsiteX1823" fmla="*/ 7270024 w 11022602"/>
                <a:gd name="connsiteY1823" fmla="*/ 735338 h 9326349"/>
                <a:gd name="connsiteX1824" fmla="*/ 8325811 w 11022602"/>
                <a:gd name="connsiteY1824" fmla="*/ 735307 h 9326349"/>
                <a:gd name="connsiteX1825" fmla="*/ 8325966 w 11022602"/>
                <a:gd name="connsiteY1825" fmla="*/ 735338 h 9326349"/>
                <a:gd name="connsiteX1826" fmla="*/ 8328256 w 11022602"/>
                <a:gd name="connsiteY1826" fmla="*/ 735338 h 9326349"/>
                <a:gd name="connsiteX1827" fmla="*/ 8328256 w 11022602"/>
                <a:gd name="connsiteY1827" fmla="*/ 735788 h 9326349"/>
                <a:gd name="connsiteX1828" fmla="*/ 8382455 w 11022602"/>
                <a:gd name="connsiteY1828" fmla="*/ 746437 h 9326349"/>
                <a:gd name="connsiteX1829" fmla="*/ 8459896 w 11022602"/>
                <a:gd name="connsiteY1829" fmla="*/ 821804 h 9326349"/>
                <a:gd name="connsiteX1830" fmla="*/ 8469128 w 11022602"/>
                <a:gd name="connsiteY1830" fmla="*/ 866306 h 9326349"/>
                <a:gd name="connsiteX1831" fmla="*/ 8471290 w 11022602"/>
                <a:gd name="connsiteY1831" fmla="*/ 866306 h 9326349"/>
                <a:gd name="connsiteX1832" fmla="*/ 8471290 w 11022602"/>
                <a:gd name="connsiteY1832" fmla="*/ 876725 h 9326349"/>
                <a:gd name="connsiteX1833" fmla="*/ 8471332 w 11022602"/>
                <a:gd name="connsiteY1833" fmla="*/ 876930 h 9326349"/>
                <a:gd name="connsiteX1834" fmla="*/ 8471290 w 11022602"/>
                <a:gd name="connsiteY1834" fmla="*/ 877136 h 9326349"/>
                <a:gd name="connsiteX1835" fmla="*/ 8471290 w 11022602"/>
                <a:gd name="connsiteY1835" fmla="*/ 1424313 h 9326349"/>
                <a:gd name="connsiteX1836" fmla="*/ 8328256 w 11022602"/>
                <a:gd name="connsiteY1836" fmla="*/ 1424313 h 9326349"/>
                <a:gd name="connsiteX1837" fmla="*/ 8328256 w 11022602"/>
                <a:gd name="connsiteY1837" fmla="*/ 1424314 h 9326349"/>
                <a:gd name="connsiteX1838" fmla="*/ 8471332 w 11022602"/>
                <a:gd name="connsiteY1838" fmla="*/ 1424314 h 9326349"/>
                <a:gd name="connsiteX1839" fmla="*/ 8398572 w 11022602"/>
                <a:gd name="connsiteY1839" fmla="*/ 1495138 h 9326349"/>
                <a:gd name="connsiteX1840" fmla="*/ 8331529 w 11022602"/>
                <a:gd name="connsiteY1840" fmla="*/ 1451882 h 9326349"/>
                <a:gd name="connsiteX1841" fmla="*/ 8328256 w 11022602"/>
                <a:gd name="connsiteY1841" fmla="*/ 1436108 h 9326349"/>
                <a:gd name="connsiteX1842" fmla="*/ 8328256 w 11022602"/>
                <a:gd name="connsiteY1842" fmla="*/ 2177314 h 9326349"/>
                <a:gd name="connsiteX1843" fmla="*/ 8239494 w 11022602"/>
                <a:gd name="connsiteY1843" fmla="*/ 2263714 h 9326349"/>
                <a:gd name="connsiteX1844" fmla="*/ 8150730 w 11022602"/>
                <a:gd name="connsiteY1844" fmla="*/ 2177314 h 9326349"/>
                <a:gd name="connsiteX1845" fmla="*/ 8150730 w 11022602"/>
                <a:gd name="connsiteY1845" fmla="*/ 2177299 h 9326349"/>
                <a:gd name="connsiteX1846" fmla="*/ 7973218 w 11022602"/>
                <a:gd name="connsiteY1846" fmla="*/ 2177299 h 9326349"/>
                <a:gd name="connsiteX1847" fmla="*/ 7973218 w 11022602"/>
                <a:gd name="connsiteY1847" fmla="*/ 1436390 h 9326349"/>
                <a:gd name="connsiteX1848" fmla="*/ 7970005 w 11022602"/>
                <a:gd name="connsiteY1848" fmla="*/ 1451882 h 9326349"/>
                <a:gd name="connsiteX1849" fmla="*/ 7902962 w 11022602"/>
                <a:gd name="connsiteY1849" fmla="*/ 1495138 h 9326349"/>
                <a:gd name="connsiteX1850" fmla="*/ 7830201 w 11022602"/>
                <a:gd name="connsiteY1850" fmla="*/ 1424314 h 9326349"/>
                <a:gd name="connsiteX1851" fmla="*/ 7973218 w 11022602"/>
                <a:gd name="connsiteY1851" fmla="*/ 1424314 h 9326349"/>
                <a:gd name="connsiteX1852" fmla="*/ 7973218 w 11022602"/>
                <a:gd name="connsiteY1852" fmla="*/ 1424313 h 9326349"/>
                <a:gd name="connsiteX1853" fmla="*/ 7830201 w 11022602"/>
                <a:gd name="connsiteY1853" fmla="*/ 1424313 h 9326349"/>
                <a:gd name="connsiteX1854" fmla="*/ 7830201 w 11022602"/>
                <a:gd name="connsiteY1854" fmla="*/ 866306 h 9326349"/>
                <a:gd name="connsiteX1855" fmla="*/ 7832406 w 11022602"/>
                <a:gd name="connsiteY1855" fmla="*/ 866306 h 9326349"/>
                <a:gd name="connsiteX1856" fmla="*/ 7841638 w 11022602"/>
                <a:gd name="connsiteY1856" fmla="*/ 821804 h 9326349"/>
                <a:gd name="connsiteX1857" fmla="*/ 7919079 w 11022602"/>
                <a:gd name="connsiteY1857" fmla="*/ 746437 h 9326349"/>
                <a:gd name="connsiteX1858" fmla="*/ 7973218 w 11022602"/>
                <a:gd name="connsiteY1858" fmla="*/ 735800 h 9326349"/>
                <a:gd name="connsiteX1859" fmla="*/ 7973218 w 11022602"/>
                <a:gd name="connsiteY1859" fmla="*/ 735338 h 9326349"/>
                <a:gd name="connsiteX1860" fmla="*/ 7975567 w 11022602"/>
                <a:gd name="connsiteY1860" fmla="*/ 735338 h 9326349"/>
                <a:gd name="connsiteX1861" fmla="*/ 7975722 w 11022602"/>
                <a:gd name="connsiteY1861" fmla="*/ 735307 h 9326349"/>
                <a:gd name="connsiteX1862" fmla="*/ 7975722 w 11022602"/>
                <a:gd name="connsiteY1862" fmla="*/ 735338 h 9326349"/>
                <a:gd name="connsiteX1863" fmla="*/ 8150730 w 11022602"/>
                <a:gd name="connsiteY1863" fmla="*/ 735338 h 9326349"/>
                <a:gd name="connsiteX1864" fmla="*/ 8150746 w 11022602"/>
                <a:gd name="connsiteY1864" fmla="*/ 735338 h 9326349"/>
                <a:gd name="connsiteX1865" fmla="*/ 8325811 w 11022602"/>
                <a:gd name="connsiteY1865" fmla="*/ 735338 h 9326349"/>
                <a:gd name="connsiteX1866" fmla="*/ 9381596 w 11022602"/>
                <a:gd name="connsiteY1866" fmla="*/ 735307 h 9326349"/>
                <a:gd name="connsiteX1867" fmla="*/ 9381751 w 11022602"/>
                <a:gd name="connsiteY1867" fmla="*/ 735338 h 9326349"/>
                <a:gd name="connsiteX1868" fmla="*/ 9384043 w 11022602"/>
                <a:gd name="connsiteY1868" fmla="*/ 735338 h 9326349"/>
                <a:gd name="connsiteX1869" fmla="*/ 9384043 w 11022602"/>
                <a:gd name="connsiteY1869" fmla="*/ 735788 h 9326349"/>
                <a:gd name="connsiteX1870" fmla="*/ 9438241 w 11022602"/>
                <a:gd name="connsiteY1870" fmla="*/ 746437 h 9326349"/>
                <a:gd name="connsiteX1871" fmla="*/ 9515682 w 11022602"/>
                <a:gd name="connsiteY1871" fmla="*/ 821804 h 9326349"/>
                <a:gd name="connsiteX1872" fmla="*/ 9524914 w 11022602"/>
                <a:gd name="connsiteY1872" fmla="*/ 866306 h 9326349"/>
                <a:gd name="connsiteX1873" fmla="*/ 9527075 w 11022602"/>
                <a:gd name="connsiteY1873" fmla="*/ 866306 h 9326349"/>
                <a:gd name="connsiteX1874" fmla="*/ 9527075 w 11022602"/>
                <a:gd name="connsiteY1874" fmla="*/ 876725 h 9326349"/>
                <a:gd name="connsiteX1875" fmla="*/ 9527118 w 11022602"/>
                <a:gd name="connsiteY1875" fmla="*/ 876930 h 9326349"/>
                <a:gd name="connsiteX1876" fmla="*/ 9527075 w 11022602"/>
                <a:gd name="connsiteY1876" fmla="*/ 877136 h 9326349"/>
                <a:gd name="connsiteX1877" fmla="*/ 9527075 w 11022602"/>
                <a:gd name="connsiteY1877" fmla="*/ 1424313 h 9326349"/>
                <a:gd name="connsiteX1878" fmla="*/ 9384043 w 11022602"/>
                <a:gd name="connsiteY1878" fmla="*/ 1424313 h 9326349"/>
                <a:gd name="connsiteX1879" fmla="*/ 9384043 w 11022602"/>
                <a:gd name="connsiteY1879" fmla="*/ 1424314 h 9326349"/>
                <a:gd name="connsiteX1880" fmla="*/ 9527118 w 11022602"/>
                <a:gd name="connsiteY1880" fmla="*/ 1424314 h 9326349"/>
                <a:gd name="connsiteX1881" fmla="*/ 9454358 w 11022602"/>
                <a:gd name="connsiteY1881" fmla="*/ 1495138 h 9326349"/>
                <a:gd name="connsiteX1882" fmla="*/ 9387315 w 11022602"/>
                <a:gd name="connsiteY1882" fmla="*/ 1451882 h 9326349"/>
                <a:gd name="connsiteX1883" fmla="*/ 9384043 w 11022602"/>
                <a:gd name="connsiteY1883" fmla="*/ 1436108 h 9326349"/>
                <a:gd name="connsiteX1884" fmla="*/ 9384043 w 11022602"/>
                <a:gd name="connsiteY1884" fmla="*/ 2177314 h 9326349"/>
                <a:gd name="connsiteX1885" fmla="*/ 9295279 w 11022602"/>
                <a:gd name="connsiteY1885" fmla="*/ 2263714 h 9326349"/>
                <a:gd name="connsiteX1886" fmla="*/ 9206515 w 11022602"/>
                <a:gd name="connsiteY1886" fmla="*/ 2177314 h 9326349"/>
                <a:gd name="connsiteX1887" fmla="*/ 9206515 w 11022602"/>
                <a:gd name="connsiteY1887" fmla="*/ 2177299 h 9326349"/>
                <a:gd name="connsiteX1888" fmla="*/ 9029004 w 11022602"/>
                <a:gd name="connsiteY1888" fmla="*/ 2177299 h 9326349"/>
                <a:gd name="connsiteX1889" fmla="*/ 9029004 w 11022602"/>
                <a:gd name="connsiteY1889" fmla="*/ 1436390 h 9326349"/>
                <a:gd name="connsiteX1890" fmla="*/ 9025791 w 11022602"/>
                <a:gd name="connsiteY1890" fmla="*/ 1451882 h 9326349"/>
                <a:gd name="connsiteX1891" fmla="*/ 8958747 w 11022602"/>
                <a:gd name="connsiteY1891" fmla="*/ 1495138 h 9326349"/>
                <a:gd name="connsiteX1892" fmla="*/ 8885987 w 11022602"/>
                <a:gd name="connsiteY1892" fmla="*/ 1424314 h 9326349"/>
                <a:gd name="connsiteX1893" fmla="*/ 9029004 w 11022602"/>
                <a:gd name="connsiteY1893" fmla="*/ 1424314 h 9326349"/>
                <a:gd name="connsiteX1894" fmla="*/ 9029004 w 11022602"/>
                <a:gd name="connsiteY1894" fmla="*/ 1424313 h 9326349"/>
                <a:gd name="connsiteX1895" fmla="*/ 8885987 w 11022602"/>
                <a:gd name="connsiteY1895" fmla="*/ 1424313 h 9326349"/>
                <a:gd name="connsiteX1896" fmla="*/ 8885987 w 11022602"/>
                <a:gd name="connsiteY1896" fmla="*/ 866306 h 9326349"/>
                <a:gd name="connsiteX1897" fmla="*/ 8888192 w 11022602"/>
                <a:gd name="connsiteY1897" fmla="*/ 866306 h 9326349"/>
                <a:gd name="connsiteX1898" fmla="*/ 8897424 w 11022602"/>
                <a:gd name="connsiteY1898" fmla="*/ 821804 h 9326349"/>
                <a:gd name="connsiteX1899" fmla="*/ 8974865 w 11022602"/>
                <a:gd name="connsiteY1899" fmla="*/ 746437 h 9326349"/>
                <a:gd name="connsiteX1900" fmla="*/ 9029004 w 11022602"/>
                <a:gd name="connsiteY1900" fmla="*/ 735800 h 9326349"/>
                <a:gd name="connsiteX1901" fmla="*/ 9029004 w 11022602"/>
                <a:gd name="connsiteY1901" fmla="*/ 735338 h 9326349"/>
                <a:gd name="connsiteX1902" fmla="*/ 9031353 w 11022602"/>
                <a:gd name="connsiteY1902" fmla="*/ 735338 h 9326349"/>
                <a:gd name="connsiteX1903" fmla="*/ 9031508 w 11022602"/>
                <a:gd name="connsiteY1903" fmla="*/ 735307 h 9326349"/>
                <a:gd name="connsiteX1904" fmla="*/ 9031508 w 11022602"/>
                <a:gd name="connsiteY1904" fmla="*/ 735338 h 9326349"/>
                <a:gd name="connsiteX1905" fmla="*/ 9206515 w 11022602"/>
                <a:gd name="connsiteY1905" fmla="*/ 735338 h 9326349"/>
                <a:gd name="connsiteX1906" fmla="*/ 9206531 w 11022602"/>
                <a:gd name="connsiteY1906" fmla="*/ 735338 h 9326349"/>
                <a:gd name="connsiteX1907" fmla="*/ 9381596 w 11022602"/>
                <a:gd name="connsiteY1907" fmla="*/ 735338 h 9326349"/>
                <a:gd name="connsiteX1908" fmla="*/ 10437382 w 11022602"/>
                <a:gd name="connsiteY1908" fmla="*/ 735307 h 9326349"/>
                <a:gd name="connsiteX1909" fmla="*/ 10437537 w 11022602"/>
                <a:gd name="connsiteY1909" fmla="*/ 735338 h 9326349"/>
                <a:gd name="connsiteX1910" fmla="*/ 10439829 w 11022602"/>
                <a:gd name="connsiteY1910" fmla="*/ 735338 h 9326349"/>
                <a:gd name="connsiteX1911" fmla="*/ 10439829 w 11022602"/>
                <a:gd name="connsiteY1911" fmla="*/ 735788 h 9326349"/>
                <a:gd name="connsiteX1912" fmla="*/ 10494027 w 11022602"/>
                <a:gd name="connsiteY1912" fmla="*/ 746437 h 9326349"/>
                <a:gd name="connsiteX1913" fmla="*/ 10571468 w 11022602"/>
                <a:gd name="connsiteY1913" fmla="*/ 821804 h 9326349"/>
                <a:gd name="connsiteX1914" fmla="*/ 10580700 w 11022602"/>
                <a:gd name="connsiteY1914" fmla="*/ 866306 h 9326349"/>
                <a:gd name="connsiteX1915" fmla="*/ 10582861 w 11022602"/>
                <a:gd name="connsiteY1915" fmla="*/ 866306 h 9326349"/>
                <a:gd name="connsiteX1916" fmla="*/ 10582861 w 11022602"/>
                <a:gd name="connsiteY1916" fmla="*/ 876725 h 9326349"/>
                <a:gd name="connsiteX1917" fmla="*/ 10582904 w 11022602"/>
                <a:gd name="connsiteY1917" fmla="*/ 876930 h 9326349"/>
                <a:gd name="connsiteX1918" fmla="*/ 10582861 w 11022602"/>
                <a:gd name="connsiteY1918" fmla="*/ 877136 h 9326349"/>
                <a:gd name="connsiteX1919" fmla="*/ 10582861 w 11022602"/>
                <a:gd name="connsiteY1919" fmla="*/ 1424313 h 9326349"/>
                <a:gd name="connsiteX1920" fmla="*/ 10439829 w 11022602"/>
                <a:gd name="connsiteY1920" fmla="*/ 1424313 h 9326349"/>
                <a:gd name="connsiteX1921" fmla="*/ 10439829 w 11022602"/>
                <a:gd name="connsiteY1921" fmla="*/ 1424314 h 9326349"/>
                <a:gd name="connsiteX1922" fmla="*/ 10582904 w 11022602"/>
                <a:gd name="connsiteY1922" fmla="*/ 1424314 h 9326349"/>
                <a:gd name="connsiteX1923" fmla="*/ 10510144 w 11022602"/>
                <a:gd name="connsiteY1923" fmla="*/ 1495138 h 9326349"/>
                <a:gd name="connsiteX1924" fmla="*/ 10443101 w 11022602"/>
                <a:gd name="connsiteY1924" fmla="*/ 1451882 h 9326349"/>
                <a:gd name="connsiteX1925" fmla="*/ 10439829 w 11022602"/>
                <a:gd name="connsiteY1925" fmla="*/ 1436108 h 9326349"/>
                <a:gd name="connsiteX1926" fmla="*/ 10439829 w 11022602"/>
                <a:gd name="connsiteY1926" fmla="*/ 2177314 h 9326349"/>
                <a:gd name="connsiteX1927" fmla="*/ 10351065 w 11022602"/>
                <a:gd name="connsiteY1927" fmla="*/ 2263714 h 9326349"/>
                <a:gd name="connsiteX1928" fmla="*/ 10262302 w 11022602"/>
                <a:gd name="connsiteY1928" fmla="*/ 2177314 h 9326349"/>
                <a:gd name="connsiteX1929" fmla="*/ 10262302 w 11022602"/>
                <a:gd name="connsiteY1929" fmla="*/ 2177299 h 9326349"/>
                <a:gd name="connsiteX1930" fmla="*/ 10084790 w 11022602"/>
                <a:gd name="connsiteY1930" fmla="*/ 2177299 h 9326349"/>
                <a:gd name="connsiteX1931" fmla="*/ 10084790 w 11022602"/>
                <a:gd name="connsiteY1931" fmla="*/ 1436390 h 9326349"/>
                <a:gd name="connsiteX1932" fmla="*/ 10081577 w 11022602"/>
                <a:gd name="connsiteY1932" fmla="*/ 1451882 h 9326349"/>
                <a:gd name="connsiteX1933" fmla="*/ 10014534 w 11022602"/>
                <a:gd name="connsiteY1933" fmla="*/ 1495138 h 9326349"/>
                <a:gd name="connsiteX1934" fmla="*/ 9941773 w 11022602"/>
                <a:gd name="connsiteY1934" fmla="*/ 1424314 h 9326349"/>
                <a:gd name="connsiteX1935" fmla="*/ 10084790 w 11022602"/>
                <a:gd name="connsiteY1935" fmla="*/ 1424314 h 9326349"/>
                <a:gd name="connsiteX1936" fmla="*/ 10084790 w 11022602"/>
                <a:gd name="connsiteY1936" fmla="*/ 1424313 h 9326349"/>
                <a:gd name="connsiteX1937" fmla="*/ 9941773 w 11022602"/>
                <a:gd name="connsiteY1937" fmla="*/ 1424313 h 9326349"/>
                <a:gd name="connsiteX1938" fmla="*/ 9941773 w 11022602"/>
                <a:gd name="connsiteY1938" fmla="*/ 866306 h 9326349"/>
                <a:gd name="connsiteX1939" fmla="*/ 9943978 w 11022602"/>
                <a:gd name="connsiteY1939" fmla="*/ 866306 h 9326349"/>
                <a:gd name="connsiteX1940" fmla="*/ 9953210 w 11022602"/>
                <a:gd name="connsiteY1940" fmla="*/ 821804 h 9326349"/>
                <a:gd name="connsiteX1941" fmla="*/ 10030651 w 11022602"/>
                <a:gd name="connsiteY1941" fmla="*/ 746437 h 9326349"/>
                <a:gd name="connsiteX1942" fmla="*/ 10084790 w 11022602"/>
                <a:gd name="connsiteY1942" fmla="*/ 735800 h 9326349"/>
                <a:gd name="connsiteX1943" fmla="*/ 10084790 w 11022602"/>
                <a:gd name="connsiteY1943" fmla="*/ 735338 h 9326349"/>
                <a:gd name="connsiteX1944" fmla="*/ 10087139 w 11022602"/>
                <a:gd name="connsiteY1944" fmla="*/ 735338 h 9326349"/>
                <a:gd name="connsiteX1945" fmla="*/ 10087294 w 11022602"/>
                <a:gd name="connsiteY1945" fmla="*/ 735307 h 9326349"/>
                <a:gd name="connsiteX1946" fmla="*/ 10087294 w 11022602"/>
                <a:gd name="connsiteY1946" fmla="*/ 735338 h 9326349"/>
                <a:gd name="connsiteX1947" fmla="*/ 10262302 w 11022602"/>
                <a:gd name="connsiteY1947" fmla="*/ 735338 h 9326349"/>
                <a:gd name="connsiteX1948" fmla="*/ 10262317 w 11022602"/>
                <a:gd name="connsiteY1948" fmla="*/ 735338 h 9326349"/>
                <a:gd name="connsiteX1949" fmla="*/ 10437382 w 11022602"/>
                <a:gd name="connsiteY1949" fmla="*/ 735338 h 9326349"/>
                <a:gd name="connsiteX1950" fmla="*/ 760243 w 11022602"/>
                <a:gd name="connsiteY1950" fmla="*/ 392439 h 9326349"/>
                <a:gd name="connsiteX1951" fmla="*/ 909472 w 11022602"/>
                <a:gd name="connsiteY1951" fmla="*/ 537695 h 9326349"/>
                <a:gd name="connsiteX1952" fmla="*/ 760243 w 11022602"/>
                <a:gd name="connsiteY1952" fmla="*/ 682951 h 9326349"/>
                <a:gd name="connsiteX1953" fmla="*/ 611013 w 11022602"/>
                <a:gd name="connsiteY1953" fmla="*/ 537695 h 9326349"/>
                <a:gd name="connsiteX1954" fmla="*/ 760243 w 11022602"/>
                <a:gd name="connsiteY1954" fmla="*/ 392439 h 9326349"/>
                <a:gd name="connsiteX1955" fmla="*/ 1816030 w 11022602"/>
                <a:gd name="connsiteY1955" fmla="*/ 392439 h 9326349"/>
                <a:gd name="connsiteX1956" fmla="*/ 1965259 w 11022602"/>
                <a:gd name="connsiteY1956" fmla="*/ 537695 h 9326349"/>
                <a:gd name="connsiteX1957" fmla="*/ 1816030 w 11022602"/>
                <a:gd name="connsiteY1957" fmla="*/ 682951 h 9326349"/>
                <a:gd name="connsiteX1958" fmla="*/ 1666800 w 11022602"/>
                <a:gd name="connsiteY1958" fmla="*/ 537695 h 9326349"/>
                <a:gd name="connsiteX1959" fmla="*/ 1816030 w 11022602"/>
                <a:gd name="connsiteY1959" fmla="*/ 392439 h 9326349"/>
                <a:gd name="connsiteX1960" fmla="*/ 2871816 w 11022602"/>
                <a:gd name="connsiteY1960" fmla="*/ 392439 h 9326349"/>
                <a:gd name="connsiteX1961" fmla="*/ 3021045 w 11022602"/>
                <a:gd name="connsiteY1961" fmla="*/ 537695 h 9326349"/>
                <a:gd name="connsiteX1962" fmla="*/ 2871816 w 11022602"/>
                <a:gd name="connsiteY1962" fmla="*/ 682951 h 9326349"/>
                <a:gd name="connsiteX1963" fmla="*/ 2722586 w 11022602"/>
                <a:gd name="connsiteY1963" fmla="*/ 537695 h 9326349"/>
                <a:gd name="connsiteX1964" fmla="*/ 2871816 w 11022602"/>
                <a:gd name="connsiteY1964" fmla="*/ 392439 h 9326349"/>
                <a:gd name="connsiteX1965" fmla="*/ 3927602 w 11022602"/>
                <a:gd name="connsiteY1965" fmla="*/ 392439 h 9326349"/>
                <a:gd name="connsiteX1966" fmla="*/ 4076831 w 11022602"/>
                <a:gd name="connsiteY1966" fmla="*/ 537695 h 9326349"/>
                <a:gd name="connsiteX1967" fmla="*/ 3927602 w 11022602"/>
                <a:gd name="connsiteY1967" fmla="*/ 682951 h 9326349"/>
                <a:gd name="connsiteX1968" fmla="*/ 3778372 w 11022602"/>
                <a:gd name="connsiteY1968" fmla="*/ 537695 h 9326349"/>
                <a:gd name="connsiteX1969" fmla="*/ 3927602 w 11022602"/>
                <a:gd name="connsiteY1969" fmla="*/ 392439 h 9326349"/>
                <a:gd name="connsiteX1970" fmla="*/ 4983388 w 11022602"/>
                <a:gd name="connsiteY1970" fmla="*/ 392439 h 9326349"/>
                <a:gd name="connsiteX1971" fmla="*/ 5132617 w 11022602"/>
                <a:gd name="connsiteY1971" fmla="*/ 537695 h 9326349"/>
                <a:gd name="connsiteX1972" fmla="*/ 4983388 w 11022602"/>
                <a:gd name="connsiteY1972" fmla="*/ 682951 h 9326349"/>
                <a:gd name="connsiteX1973" fmla="*/ 4834158 w 11022602"/>
                <a:gd name="connsiteY1973" fmla="*/ 537695 h 9326349"/>
                <a:gd name="connsiteX1974" fmla="*/ 4983388 w 11022602"/>
                <a:gd name="connsiteY1974" fmla="*/ 392439 h 9326349"/>
                <a:gd name="connsiteX1975" fmla="*/ 6039174 w 11022602"/>
                <a:gd name="connsiteY1975" fmla="*/ 392439 h 9326349"/>
                <a:gd name="connsiteX1976" fmla="*/ 6188403 w 11022602"/>
                <a:gd name="connsiteY1976" fmla="*/ 537695 h 9326349"/>
                <a:gd name="connsiteX1977" fmla="*/ 6039174 w 11022602"/>
                <a:gd name="connsiteY1977" fmla="*/ 682951 h 9326349"/>
                <a:gd name="connsiteX1978" fmla="*/ 5889944 w 11022602"/>
                <a:gd name="connsiteY1978" fmla="*/ 537695 h 9326349"/>
                <a:gd name="connsiteX1979" fmla="*/ 6039174 w 11022602"/>
                <a:gd name="connsiteY1979" fmla="*/ 392439 h 9326349"/>
                <a:gd name="connsiteX1980" fmla="*/ 7094959 w 11022602"/>
                <a:gd name="connsiteY1980" fmla="*/ 392439 h 9326349"/>
                <a:gd name="connsiteX1981" fmla="*/ 7244189 w 11022602"/>
                <a:gd name="connsiteY1981" fmla="*/ 537695 h 9326349"/>
                <a:gd name="connsiteX1982" fmla="*/ 7094959 w 11022602"/>
                <a:gd name="connsiteY1982" fmla="*/ 682951 h 9326349"/>
                <a:gd name="connsiteX1983" fmla="*/ 6945730 w 11022602"/>
                <a:gd name="connsiteY1983" fmla="*/ 537695 h 9326349"/>
                <a:gd name="connsiteX1984" fmla="*/ 7094959 w 11022602"/>
                <a:gd name="connsiteY1984" fmla="*/ 392439 h 9326349"/>
                <a:gd name="connsiteX1985" fmla="*/ 8150746 w 11022602"/>
                <a:gd name="connsiteY1985" fmla="*/ 392439 h 9326349"/>
                <a:gd name="connsiteX1986" fmla="*/ 8299975 w 11022602"/>
                <a:gd name="connsiteY1986" fmla="*/ 537695 h 9326349"/>
                <a:gd name="connsiteX1987" fmla="*/ 8150746 w 11022602"/>
                <a:gd name="connsiteY1987" fmla="*/ 682951 h 9326349"/>
                <a:gd name="connsiteX1988" fmla="*/ 8001516 w 11022602"/>
                <a:gd name="connsiteY1988" fmla="*/ 537695 h 9326349"/>
                <a:gd name="connsiteX1989" fmla="*/ 8150746 w 11022602"/>
                <a:gd name="connsiteY1989" fmla="*/ 392439 h 9326349"/>
                <a:gd name="connsiteX1990" fmla="*/ 9206531 w 11022602"/>
                <a:gd name="connsiteY1990" fmla="*/ 392439 h 9326349"/>
                <a:gd name="connsiteX1991" fmla="*/ 9355760 w 11022602"/>
                <a:gd name="connsiteY1991" fmla="*/ 537695 h 9326349"/>
                <a:gd name="connsiteX1992" fmla="*/ 9206531 w 11022602"/>
                <a:gd name="connsiteY1992" fmla="*/ 682951 h 9326349"/>
                <a:gd name="connsiteX1993" fmla="*/ 9057302 w 11022602"/>
                <a:gd name="connsiteY1993" fmla="*/ 537695 h 9326349"/>
                <a:gd name="connsiteX1994" fmla="*/ 9206531 w 11022602"/>
                <a:gd name="connsiteY1994" fmla="*/ 392439 h 9326349"/>
                <a:gd name="connsiteX1995" fmla="*/ 10262317 w 11022602"/>
                <a:gd name="connsiteY1995" fmla="*/ 392439 h 9326349"/>
                <a:gd name="connsiteX1996" fmla="*/ 10411547 w 11022602"/>
                <a:gd name="connsiteY1996" fmla="*/ 537695 h 9326349"/>
                <a:gd name="connsiteX1997" fmla="*/ 10262317 w 11022602"/>
                <a:gd name="connsiteY1997" fmla="*/ 682951 h 9326349"/>
                <a:gd name="connsiteX1998" fmla="*/ 10113088 w 11022602"/>
                <a:gd name="connsiteY1998" fmla="*/ 537695 h 9326349"/>
                <a:gd name="connsiteX1999" fmla="*/ 10262317 w 11022602"/>
                <a:gd name="connsiteY1999" fmla="*/ 392439 h 9326349"/>
                <a:gd name="connsiteX2000" fmla="*/ 11022602 w 11022602"/>
                <a:gd name="connsiteY2000" fmla="*/ 0 h 9326349"/>
                <a:gd name="connsiteX2001" fmla="*/ 0 w 11022602"/>
                <a:gd name="connsiteY2001" fmla="*/ 0 h 9326349"/>
                <a:gd name="connsiteX2002" fmla="*/ 0 w 11022602"/>
                <a:gd name="connsiteY2002" fmla="*/ 9326349 h 9326349"/>
                <a:gd name="connsiteX2003" fmla="*/ 11022602 w 11022602"/>
                <a:gd name="connsiteY2003" fmla="*/ 9326349 h 932634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  <a:cxn ang="0">
                  <a:pos x="connsiteX96" y="connsiteY96"/>
                </a:cxn>
                <a:cxn ang="0">
                  <a:pos x="connsiteX97" y="connsiteY97"/>
                </a:cxn>
                <a:cxn ang="0">
                  <a:pos x="connsiteX98" y="connsiteY98"/>
                </a:cxn>
                <a:cxn ang="0">
                  <a:pos x="connsiteX99" y="connsiteY99"/>
                </a:cxn>
                <a:cxn ang="0">
                  <a:pos x="connsiteX100" y="connsiteY100"/>
                </a:cxn>
                <a:cxn ang="0">
                  <a:pos x="connsiteX101" y="connsiteY101"/>
                </a:cxn>
                <a:cxn ang="0">
                  <a:pos x="connsiteX102" y="connsiteY102"/>
                </a:cxn>
                <a:cxn ang="0">
                  <a:pos x="connsiteX103" y="connsiteY103"/>
                </a:cxn>
                <a:cxn ang="0">
                  <a:pos x="connsiteX104" y="connsiteY104"/>
                </a:cxn>
                <a:cxn ang="0">
                  <a:pos x="connsiteX105" y="connsiteY105"/>
                </a:cxn>
                <a:cxn ang="0">
                  <a:pos x="connsiteX106" y="connsiteY106"/>
                </a:cxn>
                <a:cxn ang="0">
                  <a:pos x="connsiteX107" y="connsiteY107"/>
                </a:cxn>
                <a:cxn ang="0">
                  <a:pos x="connsiteX108" y="connsiteY108"/>
                </a:cxn>
                <a:cxn ang="0">
                  <a:pos x="connsiteX109" y="connsiteY109"/>
                </a:cxn>
                <a:cxn ang="0">
                  <a:pos x="connsiteX110" y="connsiteY110"/>
                </a:cxn>
                <a:cxn ang="0">
                  <a:pos x="connsiteX111" y="connsiteY111"/>
                </a:cxn>
                <a:cxn ang="0">
                  <a:pos x="connsiteX112" y="connsiteY112"/>
                </a:cxn>
                <a:cxn ang="0">
                  <a:pos x="connsiteX113" y="connsiteY113"/>
                </a:cxn>
                <a:cxn ang="0">
                  <a:pos x="connsiteX114" y="connsiteY114"/>
                </a:cxn>
                <a:cxn ang="0">
                  <a:pos x="connsiteX115" y="connsiteY115"/>
                </a:cxn>
                <a:cxn ang="0">
                  <a:pos x="connsiteX116" y="connsiteY116"/>
                </a:cxn>
                <a:cxn ang="0">
                  <a:pos x="connsiteX117" y="connsiteY117"/>
                </a:cxn>
                <a:cxn ang="0">
                  <a:pos x="connsiteX118" y="connsiteY118"/>
                </a:cxn>
                <a:cxn ang="0">
                  <a:pos x="connsiteX119" y="connsiteY119"/>
                </a:cxn>
                <a:cxn ang="0">
                  <a:pos x="connsiteX120" y="connsiteY120"/>
                </a:cxn>
                <a:cxn ang="0">
                  <a:pos x="connsiteX121" y="connsiteY121"/>
                </a:cxn>
                <a:cxn ang="0">
                  <a:pos x="connsiteX122" y="connsiteY122"/>
                </a:cxn>
                <a:cxn ang="0">
                  <a:pos x="connsiteX123" y="connsiteY123"/>
                </a:cxn>
                <a:cxn ang="0">
                  <a:pos x="connsiteX124" y="connsiteY124"/>
                </a:cxn>
                <a:cxn ang="0">
                  <a:pos x="connsiteX125" y="connsiteY125"/>
                </a:cxn>
                <a:cxn ang="0">
                  <a:pos x="connsiteX126" y="connsiteY126"/>
                </a:cxn>
                <a:cxn ang="0">
                  <a:pos x="connsiteX127" y="connsiteY127"/>
                </a:cxn>
                <a:cxn ang="0">
                  <a:pos x="connsiteX128" y="connsiteY128"/>
                </a:cxn>
                <a:cxn ang="0">
                  <a:pos x="connsiteX129" y="connsiteY129"/>
                </a:cxn>
                <a:cxn ang="0">
                  <a:pos x="connsiteX130" y="connsiteY130"/>
                </a:cxn>
                <a:cxn ang="0">
                  <a:pos x="connsiteX131" y="connsiteY131"/>
                </a:cxn>
                <a:cxn ang="0">
                  <a:pos x="connsiteX132" y="connsiteY132"/>
                </a:cxn>
                <a:cxn ang="0">
                  <a:pos x="connsiteX133" y="connsiteY133"/>
                </a:cxn>
                <a:cxn ang="0">
                  <a:pos x="connsiteX134" y="connsiteY134"/>
                </a:cxn>
                <a:cxn ang="0">
                  <a:pos x="connsiteX135" y="connsiteY135"/>
                </a:cxn>
                <a:cxn ang="0">
                  <a:pos x="connsiteX136" y="connsiteY136"/>
                </a:cxn>
                <a:cxn ang="0">
                  <a:pos x="connsiteX137" y="connsiteY137"/>
                </a:cxn>
                <a:cxn ang="0">
                  <a:pos x="connsiteX138" y="connsiteY138"/>
                </a:cxn>
                <a:cxn ang="0">
                  <a:pos x="connsiteX139" y="connsiteY139"/>
                </a:cxn>
                <a:cxn ang="0">
                  <a:pos x="connsiteX140" y="connsiteY140"/>
                </a:cxn>
                <a:cxn ang="0">
                  <a:pos x="connsiteX141" y="connsiteY141"/>
                </a:cxn>
                <a:cxn ang="0">
                  <a:pos x="connsiteX142" y="connsiteY142"/>
                </a:cxn>
                <a:cxn ang="0">
                  <a:pos x="connsiteX143" y="connsiteY143"/>
                </a:cxn>
                <a:cxn ang="0">
                  <a:pos x="connsiteX144" y="connsiteY144"/>
                </a:cxn>
                <a:cxn ang="0">
                  <a:pos x="connsiteX145" y="connsiteY145"/>
                </a:cxn>
                <a:cxn ang="0">
                  <a:pos x="connsiteX146" y="connsiteY146"/>
                </a:cxn>
                <a:cxn ang="0">
                  <a:pos x="connsiteX147" y="connsiteY147"/>
                </a:cxn>
                <a:cxn ang="0">
                  <a:pos x="connsiteX148" y="connsiteY148"/>
                </a:cxn>
                <a:cxn ang="0">
                  <a:pos x="connsiteX149" y="connsiteY149"/>
                </a:cxn>
                <a:cxn ang="0">
                  <a:pos x="connsiteX150" y="connsiteY150"/>
                </a:cxn>
                <a:cxn ang="0">
                  <a:pos x="connsiteX151" y="connsiteY151"/>
                </a:cxn>
                <a:cxn ang="0">
                  <a:pos x="connsiteX152" y="connsiteY152"/>
                </a:cxn>
                <a:cxn ang="0">
                  <a:pos x="connsiteX153" y="connsiteY153"/>
                </a:cxn>
                <a:cxn ang="0">
                  <a:pos x="connsiteX154" y="connsiteY154"/>
                </a:cxn>
                <a:cxn ang="0">
                  <a:pos x="connsiteX155" y="connsiteY155"/>
                </a:cxn>
                <a:cxn ang="0">
                  <a:pos x="connsiteX156" y="connsiteY156"/>
                </a:cxn>
                <a:cxn ang="0">
                  <a:pos x="connsiteX157" y="connsiteY157"/>
                </a:cxn>
                <a:cxn ang="0">
                  <a:pos x="connsiteX158" y="connsiteY158"/>
                </a:cxn>
                <a:cxn ang="0">
                  <a:pos x="connsiteX159" y="connsiteY159"/>
                </a:cxn>
                <a:cxn ang="0">
                  <a:pos x="connsiteX160" y="connsiteY160"/>
                </a:cxn>
                <a:cxn ang="0">
                  <a:pos x="connsiteX161" y="connsiteY161"/>
                </a:cxn>
                <a:cxn ang="0">
                  <a:pos x="connsiteX162" y="connsiteY162"/>
                </a:cxn>
                <a:cxn ang="0">
                  <a:pos x="connsiteX163" y="connsiteY163"/>
                </a:cxn>
                <a:cxn ang="0">
                  <a:pos x="connsiteX164" y="connsiteY164"/>
                </a:cxn>
                <a:cxn ang="0">
                  <a:pos x="connsiteX165" y="connsiteY165"/>
                </a:cxn>
                <a:cxn ang="0">
                  <a:pos x="connsiteX166" y="connsiteY166"/>
                </a:cxn>
                <a:cxn ang="0">
                  <a:pos x="connsiteX167" y="connsiteY167"/>
                </a:cxn>
                <a:cxn ang="0">
                  <a:pos x="connsiteX168" y="connsiteY168"/>
                </a:cxn>
                <a:cxn ang="0">
                  <a:pos x="connsiteX169" y="connsiteY169"/>
                </a:cxn>
                <a:cxn ang="0">
                  <a:pos x="connsiteX170" y="connsiteY170"/>
                </a:cxn>
                <a:cxn ang="0">
                  <a:pos x="connsiteX171" y="connsiteY171"/>
                </a:cxn>
                <a:cxn ang="0">
                  <a:pos x="connsiteX172" y="connsiteY172"/>
                </a:cxn>
                <a:cxn ang="0">
                  <a:pos x="connsiteX173" y="connsiteY173"/>
                </a:cxn>
                <a:cxn ang="0">
                  <a:pos x="connsiteX174" y="connsiteY174"/>
                </a:cxn>
                <a:cxn ang="0">
                  <a:pos x="connsiteX175" y="connsiteY175"/>
                </a:cxn>
                <a:cxn ang="0">
                  <a:pos x="connsiteX176" y="connsiteY176"/>
                </a:cxn>
                <a:cxn ang="0">
                  <a:pos x="connsiteX177" y="connsiteY177"/>
                </a:cxn>
                <a:cxn ang="0">
                  <a:pos x="connsiteX178" y="connsiteY178"/>
                </a:cxn>
                <a:cxn ang="0">
                  <a:pos x="connsiteX179" y="connsiteY179"/>
                </a:cxn>
                <a:cxn ang="0">
                  <a:pos x="connsiteX180" y="connsiteY180"/>
                </a:cxn>
                <a:cxn ang="0">
                  <a:pos x="connsiteX181" y="connsiteY181"/>
                </a:cxn>
                <a:cxn ang="0">
                  <a:pos x="connsiteX182" y="connsiteY182"/>
                </a:cxn>
                <a:cxn ang="0">
                  <a:pos x="connsiteX183" y="connsiteY183"/>
                </a:cxn>
                <a:cxn ang="0">
                  <a:pos x="connsiteX184" y="connsiteY184"/>
                </a:cxn>
                <a:cxn ang="0">
                  <a:pos x="connsiteX185" y="connsiteY185"/>
                </a:cxn>
                <a:cxn ang="0">
                  <a:pos x="connsiteX186" y="connsiteY186"/>
                </a:cxn>
                <a:cxn ang="0">
                  <a:pos x="connsiteX187" y="connsiteY187"/>
                </a:cxn>
                <a:cxn ang="0">
                  <a:pos x="connsiteX188" y="connsiteY188"/>
                </a:cxn>
                <a:cxn ang="0">
                  <a:pos x="connsiteX189" y="connsiteY189"/>
                </a:cxn>
                <a:cxn ang="0">
                  <a:pos x="connsiteX190" y="connsiteY190"/>
                </a:cxn>
                <a:cxn ang="0">
                  <a:pos x="connsiteX191" y="connsiteY191"/>
                </a:cxn>
                <a:cxn ang="0">
                  <a:pos x="connsiteX192" y="connsiteY192"/>
                </a:cxn>
                <a:cxn ang="0">
                  <a:pos x="connsiteX193" y="connsiteY193"/>
                </a:cxn>
                <a:cxn ang="0">
                  <a:pos x="connsiteX194" y="connsiteY194"/>
                </a:cxn>
                <a:cxn ang="0">
                  <a:pos x="connsiteX195" y="connsiteY195"/>
                </a:cxn>
                <a:cxn ang="0">
                  <a:pos x="connsiteX196" y="connsiteY196"/>
                </a:cxn>
                <a:cxn ang="0">
                  <a:pos x="connsiteX197" y="connsiteY197"/>
                </a:cxn>
                <a:cxn ang="0">
                  <a:pos x="connsiteX198" y="connsiteY198"/>
                </a:cxn>
                <a:cxn ang="0">
                  <a:pos x="connsiteX199" y="connsiteY199"/>
                </a:cxn>
                <a:cxn ang="0">
                  <a:pos x="connsiteX200" y="connsiteY200"/>
                </a:cxn>
                <a:cxn ang="0">
                  <a:pos x="connsiteX201" y="connsiteY201"/>
                </a:cxn>
                <a:cxn ang="0">
                  <a:pos x="connsiteX202" y="connsiteY202"/>
                </a:cxn>
                <a:cxn ang="0">
                  <a:pos x="connsiteX203" y="connsiteY203"/>
                </a:cxn>
                <a:cxn ang="0">
                  <a:pos x="connsiteX204" y="connsiteY204"/>
                </a:cxn>
                <a:cxn ang="0">
                  <a:pos x="connsiteX205" y="connsiteY205"/>
                </a:cxn>
                <a:cxn ang="0">
                  <a:pos x="connsiteX206" y="connsiteY206"/>
                </a:cxn>
                <a:cxn ang="0">
                  <a:pos x="connsiteX207" y="connsiteY207"/>
                </a:cxn>
                <a:cxn ang="0">
                  <a:pos x="connsiteX208" y="connsiteY208"/>
                </a:cxn>
                <a:cxn ang="0">
                  <a:pos x="connsiteX209" y="connsiteY209"/>
                </a:cxn>
                <a:cxn ang="0">
                  <a:pos x="connsiteX210" y="connsiteY210"/>
                </a:cxn>
                <a:cxn ang="0">
                  <a:pos x="connsiteX211" y="connsiteY211"/>
                </a:cxn>
                <a:cxn ang="0">
                  <a:pos x="connsiteX212" y="connsiteY212"/>
                </a:cxn>
                <a:cxn ang="0">
                  <a:pos x="connsiteX213" y="connsiteY213"/>
                </a:cxn>
                <a:cxn ang="0">
                  <a:pos x="connsiteX214" y="connsiteY214"/>
                </a:cxn>
                <a:cxn ang="0">
                  <a:pos x="connsiteX215" y="connsiteY215"/>
                </a:cxn>
                <a:cxn ang="0">
                  <a:pos x="connsiteX216" y="connsiteY216"/>
                </a:cxn>
                <a:cxn ang="0">
                  <a:pos x="connsiteX217" y="connsiteY217"/>
                </a:cxn>
                <a:cxn ang="0">
                  <a:pos x="connsiteX218" y="connsiteY218"/>
                </a:cxn>
                <a:cxn ang="0">
                  <a:pos x="connsiteX219" y="connsiteY219"/>
                </a:cxn>
                <a:cxn ang="0">
                  <a:pos x="connsiteX220" y="connsiteY220"/>
                </a:cxn>
                <a:cxn ang="0">
                  <a:pos x="connsiteX221" y="connsiteY221"/>
                </a:cxn>
                <a:cxn ang="0">
                  <a:pos x="connsiteX222" y="connsiteY222"/>
                </a:cxn>
                <a:cxn ang="0">
                  <a:pos x="connsiteX223" y="connsiteY223"/>
                </a:cxn>
                <a:cxn ang="0">
                  <a:pos x="connsiteX224" y="connsiteY224"/>
                </a:cxn>
                <a:cxn ang="0">
                  <a:pos x="connsiteX225" y="connsiteY225"/>
                </a:cxn>
                <a:cxn ang="0">
                  <a:pos x="connsiteX226" y="connsiteY226"/>
                </a:cxn>
                <a:cxn ang="0">
                  <a:pos x="connsiteX227" y="connsiteY227"/>
                </a:cxn>
                <a:cxn ang="0">
                  <a:pos x="connsiteX228" y="connsiteY228"/>
                </a:cxn>
                <a:cxn ang="0">
                  <a:pos x="connsiteX229" y="connsiteY229"/>
                </a:cxn>
                <a:cxn ang="0">
                  <a:pos x="connsiteX230" y="connsiteY230"/>
                </a:cxn>
                <a:cxn ang="0">
                  <a:pos x="connsiteX231" y="connsiteY231"/>
                </a:cxn>
                <a:cxn ang="0">
                  <a:pos x="connsiteX232" y="connsiteY232"/>
                </a:cxn>
                <a:cxn ang="0">
                  <a:pos x="connsiteX233" y="connsiteY233"/>
                </a:cxn>
                <a:cxn ang="0">
                  <a:pos x="connsiteX234" y="connsiteY234"/>
                </a:cxn>
                <a:cxn ang="0">
                  <a:pos x="connsiteX235" y="connsiteY235"/>
                </a:cxn>
                <a:cxn ang="0">
                  <a:pos x="connsiteX236" y="connsiteY236"/>
                </a:cxn>
                <a:cxn ang="0">
                  <a:pos x="connsiteX237" y="connsiteY237"/>
                </a:cxn>
                <a:cxn ang="0">
                  <a:pos x="connsiteX238" y="connsiteY238"/>
                </a:cxn>
                <a:cxn ang="0">
                  <a:pos x="connsiteX239" y="connsiteY239"/>
                </a:cxn>
                <a:cxn ang="0">
                  <a:pos x="connsiteX240" y="connsiteY240"/>
                </a:cxn>
                <a:cxn ang="0">
                  <a:pos x="connsiteX241" y="connsiteY241"/>
                </a:cxn>
                <a:cxn ang="0">
                  <a:pos x="connsiteX242" y="connsiteY242"/>
                </a:cxn>
                <a:cxn ang="0">
                  <a:pos x="connsiteX243" y="connsiteY243"/>
                </a:cxn>
                <a:cxn ang="0">
                  <a:pos x="connsiteX244" y="connsiteY244"/>
                </a:cxn>
                <a:cxn ang="0">
                  <a:pos x="connsiteX245" y="connsiteY245"/>
                </a:cxn>
                <a:cxn ang="0">
                  <a:pos x="connsiteX246" y="connsiteY246"/>
                </a:cxn>
                <a:cxn ang="0">
                  <a:pos x="connsiteX247" y="connsiteY247"/>
                </a:cxn>
                <a:cxn ang="0">
                  <a:pos x="connsiteX248" y="connsiteY248"/>
                </a:cxn>
                <a:cxn ang="0">
                  <a:pos x="connsiteX249" y="connsiteY249"/>
                </a:cxn>
                <a:cxn ang="0">
                  <a:pos x="connsiteX250" y="connsiteY250"/>
                </a:cxn>
                <a:cxn ang="0">
                  <a:pos x="connsiteX251" y="connsiteY251"/>
                </a:cxn>
                <a:cxn ang="0">
                  <a:pos x="connsiteX252" y="connsiteY252"/>
                </a:cxn>
                <a:cxn ang="0">
                  <a:pos x="connsiteX253" y="connsiteY253"/>
                </a:cxn>
                <a:cxn ang="0">
                  <a:pos x="connsiteX254" y="connsiteY254"/>
                </a:cxn>
                <a:cxn ang="0">
                  <a:pos x="connsiteX255" y="connsiteY255"/>
                </a:cxn>
                <a:cxn ang="0">
                  <a:pos x="connsiteX256" y="connsiteY256"/>
                </a:cxn>
                <a:cxn ang="0">
                  <a:pos x="connsiteX257" y="connsiteY257"/>
                </a:cxn>
                <a:cxn ang="0">
                  <a:pos x="connsiteX258" y="connsiteY258"/>
                </a:cxn>
                <a:cxn ang="0">
                  <a:pos x="connsiteX259" y="connsiteY259"/>
                </a:cxn>
                <a:cxn ang="0">
                  <a:pos x="connsiteX260" y="connsiteY260"/>
                </a:cxn>
                <a:cxn ang="0">
                  <a:pos x="connsiteX261" y="connsiteY261"/>
                </a:cxn>
                <a:cxn ang="0">
                  <a:pos x="connsiteX262" y="connsiteY262"/>
                </a:cxn>
                <a:cxn ang="0">
                  <a:pos x="connsiteX263" y="connsiteY263"/>
                </a:cxn>
                <a:cxn ang="0">
                  <a:pos x="connsiteX264" y="connsiteY264"/>
                </a:cxn>
                <a:cxn ang="0">
                  <a:pos x="connsiteX265" y="connsiteY265"/>
                </a:cxn>
                <a:cxn ang="0">
                  <a:pos x="connsiteX266" y="connsiteY266"/>
                </a:cxn>
                <a:cxn ang="0">
                  <a:pos x="connsiteX267" y="connsiteY267"/>
                </a:cxn>
                <a:cxn ang="0">
                  <a:pos x="connsiteX268" y="connsiteY268"/>
                </a:cxn>
                <a:cxn ang="0">
                  <a:pos x="connsiteX269" y="connsiteY269"/>
                </a:cxn>
                <a:cxn ang="0">
                  <a:pos x="connsiteX270" y="connsiteY270"/>
                </a:cxn>
                <a:cxn ang="0">
                  <a:pos x="connsiteX271" y="connsiteY271"/>
                </a:cxn>
                <a:cxn ang="0">
                  <a:pos x="connsiteX272" y="connsiteY272"/>
                </a:cxn>
                <a:cxn ang="0">
                  <a:pos x="connsiteX273" y="connsiteY273"/>
                </a:cxn>
                <a:cxn ang="0">
                  <a:pos x="connsiteX274" y="connsiteY274"/>
                </a:cxn>
                <a:cxn ang="0">
                  <a:pos x="connsiteX275" y="connsiteY275"/>
                </a:cxn>
                <a:cxn ang="0">
                  <a:pos x="connsiteX276" y="connsiteY276"/>
                </a:cxn>
                <a:cxn ang="0">
                  <a:pos x="connsiteX277" y="connsiteY277"/>
                </a:cxn>
                <a:cxn ang="0">
                  <a:pos x="connsiteX278" y="connsiteY278"/>
                </a:cxn>
                <a:cxn ang="0">
                  <a:pos x="connsiteX279" y="connsiteY279"/>
                </a:cxn>
                <a:cxn ang="0">
                  <a:pos x="connsiteX280" y="connsiteY280"/>
                </a:cxn>
                <a:cxn ang="0">
                  <a:pos x="connsiteX281" y="connsiteY281"/>
                </a:cxn>
                <a:cxn ang="0">
                  <a:pos x="connsiteX282" y="connsiteY282"/>
                </a:cxn>
                <a:cxn ang="0">
                  <a:pos x="connsiteX283" y="connsiteY283"/>
                </a:cxn>
                <a:cxn ang="0">
                  <a:pos x="connsiteX284" y="connsiteY284"/>
                </a:cxn>
                <a:cxn ang="0">
                  <a:pos x="connsiteX285" y="connsiteY285"/>
                </a:cxn>
                <a:cxn ang="0">
                  <a:pos x="connsiteX286" y="connsiteY286"/>
                </a:cxn>
                <a:cxn ang="0">
                  <a:pos x="connsiteX287" y="connsiteY287"/>
                </a:cxn>
                <a:cxn ang="0">
                  <a:pos x="connsiteX288" y="connsiteY288"/>
                </a:cxn>
                <a:cxn ang="0">
                  <a:pos x="connsiteX289" y="connsiteY289"/>
                </a:cxn>
                <a:cxn ang="0">
                  <a:pos x="connsiteX290" y="connsiteY290"/>
                </a:cxn>
                <a:cxn ang="0">
                  <a:pos x="connsiteX291" y="connsiteY291"/>
                </a:cxn>
                <a:cxn ang="0">
                  <a:pos x="connsiteX292" y="connsiteY292"/>
                </a:cxn>
                <a:cxn ang="0">
                  <a:pos x="connsiteX293" y="connsiteY293"/>
                </a:cxn>
                <a:cxn ang="0">
                  <a:pos x="connsiteX294" y="connsiteY294"/>
                </a:cxn>
                <a:cxn ang="0">
                  <a:pos x="connsiteX295" y="connsiteY295"/>
                </a:cxn>
                <a:cxn ang="0">
                  <a:pos x="connsiteX296" y="connsiteY296"/>
                </a:cxn>
                <a:cxn ang="0">
                  <a:pos x="connsiteX297" y="connsiteY297"/>
                </a:cxn>
                <a:cxn ang="0">
                  <a:pos x="connsiteX298" y="connsiteY298"/>
                </a:cxn>
                <a:cxn ang="0">
                  <a:pos x="connsiteX299" y="connsiteY299"/>
                </a:cxn>
                <a:cxn ang="0">
                  <a:pos x="connsiteX300" y="connsiteY300"/>
                </a:cxn>
                <a:cxn ang="0">
                  <a:pos x="connsiteX301" y="connsiteY301"/>
                </a:cxn>
                <a:cxn ang="0">
                  <a:pos x="connsiteX302" y="connsiteY302"/>
                </a:cxn>
                <a:cxn ang="0">
                  <a:pos x="connsiteX303" y="connsiteY303"/>
                </a:cxn>
                <a:cxn ang="0">
                  <a:pos x="connsiteX304" y="connsiteY304"/>
                </a:cxn>
                <a:cxn ang="0">
                  <a:pos x="connsiteX305" y="connsiteY305"/>
                </a:cxn>
                <a:cxn ang="0">
                  <a:pos x="connsiteX306" y="connsiteY306"/>
                </a:cxn>
                <a:cxn ang="0">
                  <a:pos x="connsiteX307" y="connsiteY307"/>
                </a:cxn>
                <a:cxn ang="0">
                  <a:pos x="connsiteX308" y="connsiteY308"/>
                </a:cxn>
                <a:cxn ang="0">
                  <a:pos x="connsiteX309" y="connsiteY309"/>
                </a:cxn>
                <a:cxn ang="0">
                  <a:pos x="connsiteX310" y="connsiteY310"/>
                </a:cxn>
                <a:cxn ang="0">
                  <a:pos x="connsiteX311" y="connsiteY311"/>
                </a:cxn>
                <a:cxn ang="0">
                  <a:pos x="connsiteX312" y="connsiteY312"/>
                </a:cxn>
                <a:cxn ang="0">
                  <a:pos x="connsiteX313" y="connsiteY313"/>
                </a:cxn>
                <a:cxn ang="0">
                  <a:pos x="connsiteX314" y="connsiteY314"/>
                </a:cxn>
                <a:cxn ang="0">
                  <a:pos x="connsiteX315" y="connsiteY315"/>
                </a:cxn>
                <a:cxn ang="0">
                  <a:pos x="connsiteX316" y="connsiteY316"/>
                </a:cxn>
                <a:cxn ang="0">
                  <a:pos x="connsiteX317" y="connsiteY317"/>
                </a:cxn>
                <a:cxn ang="0">
                  <a:pos x="connsiteX318" y="connsiteY318"/>
                </a:cxn>
                <a:cxn ang="0">
                  <a:pos x="connsiteX319" y="connsiteY319"/>
                </a:cxn>
                <a:cxn ang="0">
                  <a:pos x="connsiteX320" y="connsiteY320"/>
                </a:cxn>
                <a:cxn ang="0">
                  <a:pos x="connsiteX321" y="connsiteY321"/>
                </a:cxn>
                <a:cxn ang="0">
                  <a:pos x="connsiteX322" y="connsiteY322"/>
                </a:cxn>
                <a:cxn ang="0">
                  <a:pos x="connsiteX323" y="connsiteY323"/>
                </a:cxn>
                <a:cxn ang="0">
                  <a:pos x="connsiteX324" y="connsiteY324"/>
                </a:cxn>
                <a:cxn ang="0">
                  <a:pos x="connsiteX325" y="connsiteY325"/>
                </a:cxn>
                <a:cxn ang="0">
                  <a:pos x="connsiteX326" y="connsiteY326"/>
                </a:cxn>
                <a:cxn ang="0">
                  <a:pos x="connsiteX327" y="connsiteY327"/>
                </a:cxn>
                <a:cxn ang="0">
                  <a:pos x="connsiteX328" y="connsiteY328"/>
                </a:cxn>
                <a:cxn ang="0">
                  <a:pos x="connsiteX329" y="connsiteY329"/>
                </a:cxn>
                <a:cxn ang="0">
                  <a:pos x="connsiteX330" y="connsiteY330"/>
                </a:cxn>
                <a:cxn ang="0">
                  <a:pos x="connsiteX331" y="connsiteY331"/>
                </a:cxn>
                <a:cxn ang="0">
                  <a:pos x="connsiteX332" y="connsiteY332"/>
                </a:cxn>
                <a:cxn ang="0">
                  <a:pos x="connsiteX333" y="connsiteY333"/>
                </a:cxn>
                <a:cxn ang="0">
                  <a:pos x="connsiteX334" y="connsiteY334"/>
                </a:cxn>
                <a:cxn ang="0">
                  <a:pos x="connsiteX335" y="connsiteY335"/>
                </a:cxn>
                <a:cxn ang="0">
                  <a:pos x="connsiteX336" y="connsiteY336"/>
                </a:cxn>
                <a:cxn ang="0">
                  <a:pos x="connsiteX337" y="connsiteY337"/>
                </a:cxn>
                <a:cxn ang="0">
                  <a:pos x="connsiteX338" y="connsiteY338"/>
                </a:cxn>
                <a:cxn ang="0">
                  <a:pos x="connsiteX339" y="connsiteY339"/>
                </a:cxn>
                <a:cxn ang="0">
                  <a:pos x="connsiteX340" y="connsiteY340"/>
                </a:cxn>
                <a:cxn ang="0">
                  <a:pos x="connsiteX341" y="connsiteY341"/>
                </a:cxn>
                <a:cxn ang="0">
                  <a:pos x="connsiteX342" y="connsiteY342"/>
                </a:cxn>
                <a:cxn ang="0">
                  <a:pos x="connsiteX343" y="connsiteY343"/>
                </a:cxn>
                <a:cxn ang="0">
                  <a:pos x="connsiteX344" y="connsiteY344"/>
                </a:cxn>
                <a:cxn ang="0">
                  <a:pos x="connsiteX345" y="connsiteY345"/>
                </a:cxn>
                <a:cxn ang="0">
                  <a:pos x="connsiteX346" y="connsiteY346"/>
                </a:cxn>
                <a:cxn ang="0">
                  <a:pos x="connsiteX347" y="connsiteY347"/>
                </a:cxn>
                <a:cxn ang="0">
                  <a:pos x="connsiteX348" y="connsiteY348"/>
                </a:cxn>
                <a:cxn ang="0">
                  <a:pos x="connsiteX349" y="connsiteY349"/>
                </a:cxn>
                <a:cxn ang="0">
                  <a:pos x="connsiteX350" y="connsiteY350"/>
                </a:cxn>
                <a:cxn ang="0">
                  <a:pos x="connsiteX351" y="connsiteY351"/>
                </a:cxn>
                <a:cxn ang="0">
                  <a:pos x="connsiteX352" y="connsiteY352"/>
                </a:cxn>
                <a:cxn ang="0">
                  <a:pos x="connsiteX353" y="connsiteY353"/>
                </a:cxn>
                <a:cxn ang="0">
                  <a:pos x="connsiteX354" y="connsiteY354"/>
                </a:cxn>
                <a:cxn ang="0">
                  <a:pos x="connsiteX355" y="connsiteY355"/>
                </a:cxn>
                <a:cxn ang="0">
                  <a:pos x="connsiteX356" y="connsiteY356"/>
                </a:cxn>
                <a:cxn ang="0">
                  <a:pos x="connsiteX357" y="connsiteY357"/>
                </a:cxn>
                <a:cxn ang="0">
                  <a:pos x="connsiteX358" y="connsiteY358"/>
                </a:cxn>
                <a:cxn ang="0">
                  <a:pos x="connsiteX359" y="connsiteY359"/>
                </a:cxn>
                <a:cxn ang="0">
                  <a:pos x="connsiteX360" y="connsiteY360"/>
                </a:cxn>
                <a:cxn ang="0">
                  <a:pos x="connsiteX361" y="connsiteY361"/>
                </a:cxn>
                <a:cxn ang="0">
                  <a:pos x="connsiteX362" y="connsiteY362"/>
                </a:cxn>
                <a:cxn ang="0">
                  <a:pos x="connsiteX363" y="connsiteY363"/>
                </a:cxn>
                <a:cxn ang="0">
                  <a:pos x="connsiteX364" y="connsiteY364"/>
                </a:cxn>
                <a:cxn ang="0">
                  <a:pos x="connsiteX365" y="connsiteY365"/>
                </a:cxn>
                <a:cxn ang="0">
                  <a:pos x="connsiteX366" y="connsiteY366"/>
                </a:cxn>
                <a:cxn ang="0">
                  <a:pos x="connsiteX367" y="connsiteY367"/>
                </a:cxn>
                <a:cxn ang="0">
                  <a:pos x="connsiteX368" y="connsiteY368"/>
                </a:cxn>
                <a:cxn ang="0">
                  <a:pos x="connsiteX369" y="connsiteY369"/>
                </a:cxn>
                <a:cxn ang="0">
                  <a:pos x="connsiteX370" y="connsiteY370"/>
                </a:cxn>
                <a:cxn ang="0">
                  <a:pos x="connsiteX371" y="connsiteY371"/>
                </a:cxn>
                <a:cxn ang="0">
                  <a:pos x="connsiteX372" y="connsiteY372"/>
                </a:cxn>
                <a:cxn ang="0">
                  <a:pos x="connsiteX373" y="connsiteY373"/>
                </a:cxn>
                <a:cxn ang="0">
                  <a:pos x="connsiteX374" y="connsiteY374"/>
                </a:cxn>
                <a:cxn ang="0">
                  <a:pos x="connsiteX375" y="connsiteY375"/>
                </a:cxn>
                <a:cxn ang="0">
                  <a:pos x="connsiteX376" y="connsiteY376"/>
                </a:cxn>
                <a:cxn ang="0">
                  <a:pos x="connsiteX377" y="connsiteY377"/>
                </a:cxn>
                <a:cxn ang="0">
                  <a:pos x="connsiteX378" y="connsiteY378"/>
                </a:cxn>
                <a:cxn ang="0">
                  <a:pos x="connsiteX379" y="connsiteY379"/>
                </a:cxn>
                <a:cxn ang="0">
                  <a:pos x="connsiteX380" y="connsiteY380"/>
                </a:cxn>
                <a:cxn ang="0">
                  <a:pos x="connsiteX381" y="connsiteY381"/>
                </a:cxn>
                <a:cxn ang="0">
                  <a:pos x="connsiteX382" y="connsiteY382"/>
                </a:cxn>
                <a:cxn ang="0">
                  <a:pos x="connsiteX383" y="connsiteY383"/>
                </a:cxn>
                <a:cxn ang="0">
                  <a:pos x="connsiteX384" y="connsiteY384"/>
                </a:cxn>
                <a:cxn ang="0">
                  <a:pos x="connsiteX385" y="connsiteY385"/>
                </a:cxn>
                <a:cxn ang="0">
                  <a:pos x="connsiteX386" y="connsiteY386"/>
                </a:cxn>
                <a:cxn ang="0">
                  <a:pos x="connsiteX387" y="connsiteY387"/>
                </a:cxn>
                <a:cxn ang="0">
                  <a:pos x="connsiteX388" y="connsiteY388"/>
                </a:cxn>
                <a:cxn ang="0">
                  <a:pos x="connsiteX389" y="connsiteY389"/>
                </a:cxn>
                <a:cxn ang="0">
                  <a:pos x="connsiteX390" y="connsiteY390"/>
                </a:cxn>
                <a:cxn ang="0">
                  <a:pos x="connsiteX391" y="connsiteY391"/>
                </a:cxn>
                <a:cxn ang="0">
                  <a:pos x="connsiteX392" y="connsiteY392"/>
                </a:cxn>
                <a:cxn ang="0">
                  <a:pos x="connsiteX393" y="connsiteY393"/>
                </a:cxn>
                <a:cxn ang="0">
                  <a:pos x="connsiteX394" y="connsiteY394"/>
                </a:cxn>
                <a:cxn ang="0">
                  <a:pos x="connsiteX395" y="connsiteY395"/>
                </a:cxn>
                <a:cxn ang="0">
                  <a:pos x="connsiteX396" y="connsiteY396"/>
                </a:cxn>
                <a:cxn ang="0">
                  <a:pos x="connsiteX397" y="connsiteY397"/>
                </a:cxn>
                <a:cxn ang="0">
                  <a:pos x="connsiteX398" y="connsiteY398"/>
                </a:cxn>
                <a:cxn ang="0">
                  <a:pos x="connsiteX399" y="connsiteY399"/>
                </a:cxn>
                <a:cxn ang="0">
                  <a:pos x="connsiteX400" y="connsiteY400"/>
                </a:cxn>
                <a:cxn ang="0">
                  <a:pos x="connsiteX401" y="connsiteY401"/>
                </a:cxn>
                <a:cxn ang="0">
                  <a:pos x="connsiteX402" y="connsiteY402"/>
                </a:cxn>
                <a:cxn ang="0">
                  <a:pos x="connsiteX403" y="connsiteY403"/>
                </a:cxn>
                <a:cxn ang="0">
                  <a:pos x="connsiteX404" y="connsiteY404"/>
                </a:cxn>
                <a:cxn ang="0">
                  <a:pos x="connsiteX405" y="connsiteY405"/>
                </a:cxn>
                <a:cxn ang="0">
                  <a:pos x="connsiteX406" y="connsiteY406"/>
                </a:cxn>
                <a:cxn ang="0">
                  <a:pos x="connsiteX407" y="connsiteY407"/>
                </a:cxn>
                <a:cxn ang="0">
                  <a:pos x="connsiteX408" y="connsiteY408"/>
                </a:cxn>
                <a:cxn ang="0">
                  <a:pos x="connsiteX409" y="connsiteY409"/>
                </a:cxn>
                <a:cxn ang="0">
                  <a:pos x="connsiteX410" y="connsiteY410"/>
                </a:cxn>
                <a:cxn ang="0">
                  <a:pos x="connsiteX411" y="connsiteY411"/>
                </a:cxn>
                <a:cxn ang="0">
                  <a:pos x="connsiteX412" y="connsiteY412"/>
                </a:cxn>
                <a:cxn ang="0">
                  <a:pos x="connsiteX413" y="connsiteY413"/>
                </a:cxn>
                <a:cxn ang="0">
                  <a:pos x="connsiteX414" y="connsiteY414"/>
                </a:cxn>
                <a:cxn ang="0">
                  <a:pos x="connsiteX415" y="connsiteY415"/>
                </a:cxn>
                <a:cxn ang="0">
                  <a:pos x="connsiteX416" y="connsiteY416"/>
                </a:cxn>
                <a:cxn ang="0">
                  <a:pos x="connsiteX417" y="connsiteY417"/>
                </a:cxn>
                <a:cxn ang="0">
                  <a:pos x="connsiteX418" y="connsiteY418"/>
                </a:cxn>
                <a:cxn ang="0">
                  <a:pos x="connsiteX419" y="connsiteY419"/>
                </a:cxn>
                <a:cxn ang="0">
                  <a:pos x="connsiteX420" y="connsiteY420"/>
                </a:cxn>
                <a:cxn ang="0">
                  <a:pos x="connsiteX421" y="connsiteY421"/>
                </a:cxn>
                <a:cxn ang="0">
                  <a:pos x="connsiteX422" y="connsiteY422"/>
                </a:cxn>
                <a:cxn ang="0">
                  <a:pos x="connsiteX423" y="connsiteY423"/>
                </a:cxn>
                <a:cxn ang="0">
                  <a:pos x="connsiteX424" y="connsiteY424"/>
                </a:cxn>
                <a:cxn ang="0">
                  <a:pos x="connsiteX425" y="connsiteY425"/>
                </a:cxn>
                <a:cxn ang="0">
                  <a:pos x="connsiteX426" y="connsiteY426"/>
                </a:cxn>
                <a:cxn ang="0">
                  <a:pos x="connsiteX427" y="connsiteY427"/>
                </a:cxn>
                <a:cxn ang="0">
                  <a:pos x="connsiteX428" y="connsiteY428"/>
                </a:cxn>
                <a:cxn ang="0">
                  <a:pos x="connsiteX429" y="connsiteY429"/>
                </a:cxn>
                <a:cxn ang="0">
                  <a:pos x="connsiteX430" y="connsiteY430"/>
                </a:cxn>
                <a:cxn ang="0">
                  <a:pos x="connsiteX431" y="connsiteY431"/>
                </a:cxn>
                <a:cxn ang="0">
                  <a:pos x="connsiteX432" y="connsiteY432"/>
                </a:cxn>
                <a:cxn ang="0">
                  <a:pos x="connsiteX433" y="connsiteY433"/>
                </a:cxn>
                <a:cxn ang="0">
                  <a:pos x="connsiteX434" y="connsiteY434"/>
                </a:cxn>
                <a:cxn ang="0">
                  <a:pos x="connsiteX435" y="connsiteY435"/>
                </a:cxn>
                <a:cxn ang="0">
                  <a:pos x="connsiteX436" y="connsiteY436"/>
                </a:cxn>
                <a:cxn ang="0">
                  <a:pos x="connsiteX437" y="connsiteY437"/>
                </a:cxn>
                <a:cxn ang="0">
                  <a:pos x="connsiteX438" y="connsiteY438"/>
                </a:cxn>
                <a:cxn ang="0">
                  <a:pos x="connsiteX439" y="connsiteY439"/>
                </a:cxn>
                <a:cxn ang="0">
                  <a:pos x="connsiteX440" y="connsiteY440"/>
                </a:cxn>
                <a:cxn ang="0">
                  <a:pos x="connsiteX441" y="connsiteY441"/>
                </a:cxn>
                <a:cxn ang="0">
                  <a:pos x="connsiteX442" y="connsiteY442"/>
                </a:cxn>
                <a:cxn ang="0">
                  <a:pos x="connsiteX443" y="connsiteY443"/>
                </a:cxn>
                <a:cxn ang="0">
                  <a:pos x="connsiteX444" y="connsiteY444"/>
                </a:cxn>
                <a:cxn ang="0">
                  <a:pos x="connsiteX445" y="connsiteY445"/>
                </a:cxn>
                <a:cxn ang="0">
                  <a:pos x="connsiteX446" y="connsiteY446"/>
                </a:cxn>
                <a:cxn ang="0">
                  <a:pos x="connsiteX447" y="connsiteY447"/>
                </a:cxn>
                <a:cxn ang="0">
                  <a:pos x="connsiteX448" y="connsiteY448"/>
                </a:cxn>
                <a:cxn ang="0">
                  <a:pos x="connsiteX449" y="connsiteY449"/>
                </a:cxn>
                <a:cxn ang="0">
                  <a:pos x="connsiteX450" y="connsiteY450"/>
                </a:cxn>
                <a:cxn ang="0">
                  <a:pos x="connsiteX451" y="connsiteY451"/>
                </a:cxn>
                <a:cxn ang="0">
                  <a:pos x="connsiteX452" y="connsiteY452"/>
                </a:cxn>
                <a:cxn ang="0">
                  <a:pos x="connsiteX453" y="connsiteY453"/>
                </a:cxn>
                <a:cxn ang="0">
                  <a:pos x="connsiteX454" y="connsiteY454"/>
                </a:cxn>
                <a:cxn ang="0">
                  <a:pos x="connsiteX455" y="connsiteY455"/>
                </a:cxn>
                <a:cxn ang="0">
                  <a:pos x="connsiteX456" y="connsiteY456"/>
                </a:cxn>
                <a:cxn ang="0">
                  <a:pos x="connsiteX457" y="connsiteY457"/>
                </a:cxn>
                <a:cxn ang="0">
                  <a:pos x="connsiteX458" y="connsiteY458"/>
                </a:cxn>
                <a:cxn ang="0">
                  <a:pos x="connsiteX459" y="connsiteY459"/>
                </a:cxn>
                <a:cxn ang="0">
                  <a:pos x="connsiteX460" y="connsiteY460"/>
                </a:cxn>
                <a:cxn ang="0">
                  <a:pos x="connsiteX461" y="connsiteY461"/>
                </a:cxn>
                <a:cxn ang="0">
                  <a:pos x="connsiteX462" y="connsiteY462"/>
                </a:cxn>
                <a:cxn ang="0">
                  <a:pos x="connsiteX463" y="connsiteY463"/>
                </a:cxn>
                <a:cxn ang="0">
                  <a:pos x="connsiteX464" y="connsiteY464"/>
                </a:cxn>
                <a:cxn ang="0">
                  <a:pos x="connsiteX465" y="connsiteY465"/>
                </a:cxn>
                <a:cxn ang="0">
                  <a:pos x="connsiteX466" y="connsiteY466"/>
                </a:cxn>
                <a:cxn ang="0">
                  <a:pos x="connsiteX467" y="connsiteY467"/>
                </a:cxn>
                <a:cxn ang="0">
                  <a:pos x="connsiteX468" y="connsiteY468"/>
                </a:cxn>
                <a:cxn ang="0">
                  <a:pos x="connsiteX469" y="connsiteY469"/>
                </a:cxn>
                <a:cxn ang="0">
                  <a:pos x="connsiteX470" y="connsiteY470"/>
                </a:cxn>
                <a:cxn ang="0">
                  <a:pos x="connsiteX471" y="connsiteY471"/>
                </a:cxn>
                <a:cxn ang="0">
                  <a:pos x="connsiteX472" y="connsiteY472"/>
                </a:cxn>
                <a:cxn ang="0">
                  <a:pos x="connsiteX473" y="connsiteY473"/>
                </a:cxn>
                <a:cxn ang="0">
                  <a:pos x="connsiteX474" y="connsiteY474"/>
                </a:cxn>
                <a:cxn ang="0">
                  <a:pos x="connsiteX475" y="connsiteY475"/>
                </a:cxn>
                <a:cxn ang="0">
                  <a:pos x="connsiteX476" y="connsiteY476"/>
                </a:cxn>
                <a:cxn ang="0">
                  <a:pos x="connsiteX477" y="connsiteY477"/>
                </a:cxn>
                <a:cxn ang="0">
                  <a:pos x="connsiteX478" y="connsiteY478"/>
                </a:cxn>
                <a:cxn ang="0">
                  <a:pos x="connsiteX479" y="connsiteY479"/>
                </a:cxn>
                <a:cxn ang="0">
                  <a:pos x="connsiteX480" y="connsiteY480"/>
                </a:cxn>
                <a:cxn ang="0">
                  <a:pos x="connsiteX481" y="connsiteY481"/>
                </a:cxn>
                <a:cxn ang="0">
                  <a:pos x="connsiteX482" y="connsiteY482"/>
                </a:cxn>
                <a:cxn ang="0">
                  <a:pos x="connsiteX483" y="connsiteY483"/>
                </a:cxn>
                <a:cxn ang="0">
                  <a:pos x="connsiteX484" y="connsiteY484"/>
                </a:cxn>
                <a:cxn ang="0">
                  <a:pos x="connsiteX485" y="connsiteY485"/>
                </a:cxn>
                <a:cxn ang="0">
                  <a:pos x="connsiteX486" y="connsiteY486"/>
                </a:cxn>
                <a:cxn ang="0">
                  <a:pos x="connsiteX487" y="connsiteY487"/>
                </a:cxn>
                <a:cxn ang="0">
                  <a:pos x="connsiteX488" y="connsiteY488"/>
                </a:cxn>
                <a:cxn ang="0">
                  <a:pos x="connsiteX489" y="connsiteY489"/>
                </a:cxn>
                <a:cxn ang="0">
                  <a:pos x="connsiteX490" y="connsiteY490"/>
                </a:cxn>
                <a:cxn ang="0">
                  <a:pos x="connsiteX491" y="connsiteY491"/>
                </a:cxn>
                <a:cxn ang="0">
                  <a:pos x="connsiteX492" y="connsiteY492"/>
                </a:cxn>
                <a:cxn ang="0">
                  <a:pos x="connsiteX493" y="connsiteY493"/>
                </a:cxn>
                <a:cxn ang="0">
                  <a:pos x="connsiteX494" y="connsiteY494"/>
                </a:cxn>
                <a:cxn ang="0">
                  <a:pos x="connsiteX495" y="connsiteY495"/>
                </a:cxn>
                <a:cxn ang="0">
                  <a:pos x="connsiteX496" y="connsiteY496"/>
                </a:cxn>
                <a:cxn ang="0">
                  <a:pos x="connsiteX497" y="connsiteY497"/>
                </a:cxn>
                <a:cxn ang="0">
                  <a:pos x="connsiteX498" y="connsiteY498"/>
                </a:cxn>
                <a:cxn ang="0">
                  <a:pos x="connsiteX499" y="connsiteY499"/>
                </a:cxn>
                <a:cxn ang="0">
                  <a:pos x="connsiteX500" y="connsiteY500"/>
                </a:cxn>
                <a:cxn ang="0">
                  <a:pos x="connsiteX501" y="connsiteY501"/>
                </a:cxn>
                <a:cxn ang="0">
                  <a:pos x="connsiteX502" y="connsiteY502"/>
                </a:cxn>
                <a:cxn ang="0">
                  <a:pos x="connsiteX503" y="connsiteY503"/>
                </a:cxn>
                <a:cxn ang="0">
                  <a:pos x="connsiteX504" y="connsiteY504"/>
                </a:cxn>
                <a:cxn ang="0">
                  <a:pos x="connsiteX505" y="connsiteY505"/>
                </a:cxn>
                <a:cxn ang="0">
                  <a:pos x="connsiteX506" y="connsiteY506"/>
                </a:cxn>
                <a:cxn ang="0">
                  <a:pos x="connsiteX507" y="connsiteY507"/>
                </a:cxn>
                <a:cxn ang="0">
                  <a:pos x="connsiteX508" y="connsiteY508"/>
                </a:cxn>
                <a:cxn ang="0">
                  <a:pos x="connsiteX509" y="connsiteY509"/>
                </a:cxn>
                <a:cxn ang="0">
                  <a:pos x="connsiteX510" y="connsiteY510"/>
                </a:cxn>
                <a:cxn ang="0">
                  <a:pos x="connsiteX511" y="connsiteY511"/>
                </a:cxn>
                <a:cxn ang="0">
                  <a:pos x="connsiteX512" y="connsiteY512"/>
                </a:cxn>
                <a:cxn ang="0">
                  <a:pos x="connsiteX513" y="connsiteY513"/>
                </a:cxn>
                <a:cxn ang="0">
                  <a:pos x="connsiteX514" y="connsiteY514"/>
                </a:cxn>
                <a:cxn ang="0">
                  <a:pos x="connsiteX515" y="connsiteY515"/>
                </a:cxn>
                <a:cxn ang="0">
                  <a:pos x="connsiteX516" y="connsiteY516"/>
                </a:cxn>
                <a:cxn ang="0">
                  <a:pos x="connsiteX517" y="connsiteY517"/>
                </a:cxn>
                <a:cxn ang="0">
                  <a:pos x="connsiteX518" y="connsiteY518"/>
                </a:cxn>
                <a:cxn ang="0">
                  <a:pos x="connsiteX519" y="connsiteY519"/>
                </a:cxn>
                <a:cxn ang="0">
                  <a:pos x="connsiteX520" y="connsiteY520"/>
                </a:cxn>
                <a:cxn ang="0">
                  <a:pos x="connsiteX521" y="connsiteY521"/>
                </a:cxn>
                <a:cxn ang="0">
                  <a:pos x="connsiteX522" y="connsiteY522"/>
                </a:cxn>
                <a:cxn ang="0">
                  <a:pos x="connsiteX523" y="connsiteY523"/>
                </a:cxn>
                <a:cxn ang="0">
                  <a:pos x="connsiteX524" y="connsiteY524"/>
                </a:cxn>
                <a:cxn ang="0">
                  <a:pos x="connsiteX525" y="connsiteY525"/>
                </a:cxn>
                <a:cxn ang="0">
                  <a:pos x="connsiteX526" y="connsiteY526"/>
                </a:cxn>
                <a:cxn ang="0">
                  <a:pos x="connsiteX527" y="connsiteY527"/>
                </a:cxn>
                <a:cxn ang="0">
                  <a:pos x="connsiteX528" y="connsiteY528"/>
                </a:cxn>
                <a:cxn ang="0">
                  <a:pos x="connsiteX529" y="connsiteY529"/>
                </a:cxn>
                <a:cxn ang="0">
                  <a:pos x="connsiteX530" y="connsiteY530"/>
                </a:cxn>
                <a:cxn ang="0">
                  <a:pos x="connsiteX531" y="connsiteY531"/>
                </a:cxn>
                <a:cxn ang="0">
                  <a:pos x="connsiteX532" y="connsiteY532"/>
                </a:cxn>
                <a:cxn ang="0">
                  <a:pos x="connsiteX533" y="connsiteY533"/>
                </a:cxn>
                <a:cxn ang="0">
                  <a:pos x="connsiteX534" y="connsiteY534"/>
                </a:cxn>
                <a:cxn ang="0">
                  <a:pos x="connsiteX535" y="connsiteY535"/>
                </a:cxn>
                <a:cxn ang="0">
                  <a:pos x="connsiteX536" y="connsiteY536"/>
                </a:cxn>
                <a:cxn ang="0">
                  <a:pos x="connsiteX537" y="connsiteY537"/>
                </a:cxn>
                <a:cxn ang="0">
                  <a:pos x="connsiteX538" y="connsiteY538"/>
                </a:cxn>
                <a:cxn ang="0">
                  <a:pos x="connsiteX539" y="connsiteY539"/>
                </a:cxn>
                <a:cxn ang="0">
                  <a:pos x="connsiteX540" y="connsiteY540"/>
                </a:cxn>
                <a:cxn ang="0">
                  <a:pos x="connsiteX541" y="connsiteY541"/>
                </a:cxn>
                <a:cxn ang="0">
                  <a:pos x="connsiteX542" y="connsiteY542"/>
                </a:cxn>
                <a:cxn ang="0">
                  <a:pos x="connsiteX543" y="connsiteY543"/>
                </a:cxn>
                <a:cxn ang="0">
                  <a:pos x="connsiteX544" y="connsiteY544"/>
                </a:cxn>
                <a:cxn ang="0">
                  <a:pos x="connsiteX545" y="connsiteY545"/>
                </a:cxn>
                <a:cxn ang="0">
                  <a:pos x="connsiteX546" y="connsiteY546"/>
                </a:cxn>
                <a:cxn ang="0">
                  <a:pos x="connsiteX547" y="connsiteY547"/>
                </a:cxn>
                <a:cxn ang="0">
                  <a:pos x="connsiteX548" y="connsiteY548"/>
                </a:cxn>
                <a:cxn ang="0">
                  <a:pos x="connsiteX549" y="connsiteY549"/>
                </a:cxn>
                <a:cxn ang="0">
                  <a:pos x="connsiteX550" y="connsiteY550"/>
                </a:cxn>
                <a:cxn ang="0">
                  <a:pos x="connsiteX551" y="connsiteY551"/>
                </a:cxn>
                <a:cxn ang="0">
                  <a:pos x="connsiteX552" y="connsiteY552"/>
                </a:cxn>
                <a:cxn ang="0">
                  <a:pos x="connsiteX553" y="connsiteY553"/>
                </a:cxn>
                <a:cxn ang="0">
                  <a:pos x="connsiteX554" y="connsiteY554"/>
                </a:cxn>
                <a:cxn ang="0">
                  <a:pos x="connsiteX555" y="connsiteY555"/>
                </a:cxn>
                <a:cxn ang="0">
                  <a:pos x="connsiteX556" y="connsiteY556"/>
                </a:cxn>
                <a:cxn ang="0">
                  <a:pos x="connsiteX557" y="connsiteY557"/>
                </a:cxn>
                <a:cxn ang="0">
                  <a:pos x="connsiteX558" y="connsiteY558"/>
                </a:cxn>
                <a:cxn ang="0">
                  <a:pos x="connsiteX559" y="connsiteY559"/>
                </a:cxn>
                <a:cxn ang="0">
                  <a:pos x="connsiteX560" y="connsiteY560"/>
                </a:cxn>
                <a:cxn ang="0">
                  <a:pos x="connsiteX561" y="connsiteY561"/>
                </a:cxn>
                <a:cxn ang="0">
                  <a:pos x="connsiteX562" y="connsiteY562"/>
                </a:cxn>
                <a:cxn ang="0">
                  <a:pos x="connsiteX563" y="connsiteY563"/>
                </a:cxn>
                <a:cxn ang="0">
                  <a:pos x="connsiteX564" y="connsiteY564"/>
                </a:cxn>
                <a:cxn ang="0">
                  <a:pos x="connsiteX565" y="connsiteY565"/>
                </a:cxn>
                <a:cxn ang="0">
                  <a:pos x="connsiteX566" y="connsiteY566"/>
                </a:cxn>
                <a:cxn ang="0">
                  <a:pos x="connsiteX567" y="connsiteY567"/>
                </a:cxn>
                <a:cxn ang="0">
                  <a:pos x="connsiteX568" y="connsiteY568"/>
                </a:cxn>
                <a:cxn ang="0">
                  <a:pos x="connsiteX569" y="connsiteY569"/>
                </a:cxn>
                <a:cxn ang="0">
                  <a:pos x="connsiteX570" y="connsiteY570"/>
                </a:cxn>
                <a:cxn ang="0">
                  <a:pos x="connsiteX571" y="connsiteY571"/>
                </a:cxn>
                <a:cxn ang="0">
                  <a:pos x="connsiteX572" y="connsiteY572"/>
                </a:cxn>
                <a:cxn ang="0">
                  <a:pos x="connsiteX573" y="connsiteY573"/>
                </a:cxn>
                <a:cxn ang="0">
                  <a:pos x="connsiteX574" y="connsiteY574"/>
                </a:cxn>
                <a:cxn ang="0">
                  <a:pos x="connsiteX575" y="connsiteY575"/>
                </a:cxn>
                <a:cxn ang="0">
                  <a:pos x="connsiteX576" y="connsiteY576"/>
                </a:cxn>
                <a:cxn ang="0">
                  <a:pos x="connsiteX577" y="connsiteY577"/>
                </a:cxn>
                <a:cxn ang="0">
                  <a:pos x="connsiteX578" y="connsiteY578"/>
                </a:cxn>
                <a:cxn ang="0">
                  <a:pos x="connsiteX579" y="connsiteY579"/>
                </a:cxn>
                <a:cxn ang="0">
                  <a:pos x="connsiteX580" y="connsiteY580"/>
                </a:cxn>
                <a:cxn ang="0">
                  <a:pos x="connsiteX581" y="connsiteY581"/>
                </a:cxn>
                <a:cxn ang="0">
                  <a:pos x="connsiteX582" y="connsiteY582"/>
                </a:cxn>
                <a:cxn ang="0">
                  <a:pos x="connsiteX583" y="connsiteY583"/>
                </a:cxn>
                <a:cxn ang="0">
                  <a:pos x="connsiteX584" y="connsiteY584"/>
                </a:cxn>
                <a:cxn ang="0">
                  <a:pos x="connsiteX585" y="connsiteY585"/>
                </a:cxn>
                <a:cxn ang="0">
                  <a:pos x="connsiteX586" y="connsiteY586"/>
                </a:cxn>
                <a:cxn ang="0">
                  <a:pos x="connsiteX587" y="connsiteY587"/>
                </a:cxn>
                <a:cxn ang="0">
                  <a:pos x="connsiteX588" y="connsiteY588"/>
                </a:cxn>
                <a:cxn ang="0">
                  <a:pos x="connsiteX589" y="connsiteY589"/>
                </a:cxn>
                <a:cxn ang="0">
                  <a:pos x="connsiteX590" y="connsiteY590"/>
                </a:cxn>
                <a:cxn ang="0">
                  <a:pos x="connsiteX591" y="connsiteY591"/>
                </a:cxn>
                <a:cxn ang="0">
                  <a:pos x="connsiteX592" y="connsiteY592"/>
                </a:cxn>
                <a:cxn ang="0">
                  <a:pos x="connsiteX593" y="connsiteY593"/>
                </a:cxn>
                <a:cxn ang="0">
                  <a:pos x="connsiteX594" y="connsiteY594"/>
                </a:cxn>
                <a:cxn ang="0">
                  <a:pos x="connsiteX595" y="connsiteY595"/>
                </a:cxn>
                <a:cxn ang="0">
                  <a:pos x="connsiteX596" y="connsiteY596"/>
                </a:cxn>
                <a:cxn ang="0">
                  <a:pos x="connsiteX597" y="connsiteY597"/>
                </a:cxn>
                <a:cxn ang="0">
                  <a:pos x="connsiteX598" y="connsiteY598"/>
                </a:cxn>
                <a:cxn ang="0">
                  <a:pos x="connsiteX599" y="connsiteY599"/>
                </a:cxn>
                <a:cxn ang="0">
                  <a:pos x="connsiteX600" y="connsiteY600"/>
                </a:cxn>
                <a:cxn ang="0">
                  <a:pos x="connsiteX601" y="connsiteY601"/>
                </a:cxn>
                <a:cxn ang="0">
                  <a:pos x="connsiteX602" y="connsiteY602"/>
                </a:cxn>
                <a:cxn ang="0">
                  <a:pos x="connsiteX603" y="connsiteY603"/>
                </a:cxn>
                <a:cxn ang="0">
                  <a:pos x="connsiteX604" y="connsiteY604"/>
                </a:cxn>
                <a:cxn ang="0">
                  <a:pos x="connsiteX605" y="connsiteY605"/>
                </a:cxn>
                <a:cxn ang="0">
                  <a:pos x="connsiteX606" y="connsiteY606"/>
                </a:cxn>
                <a:cxn ang="0">
                  <a:pos x="connsiteX607" y="connsiteY607"/>
                </a:cxn>
                <a:cxn ang="0">
                  <a:pos x="connsiteX608" y="connsiteY608"/>
                </a:cxn>
                <a:cxn ang="0">
                  <a:pos x="connsiteX609" y="connsiteY609"/>
                </a:cxn>
                <a:cxn ang="0">
                  <a:pos x="connsiteX610" y="connsiteY610"/>
                </a:cxn>
                <a:cxn ang="0">
                  <a:pos x="connsiteX611" y="connsiteY611"/>
                </a:cxn>
                <a:cxn ang="0">
                  <a:pos x="connsiteX612" y="connsiteY612"/>
                </a:cxn>
                <a:cxn ang="0">
                  <a:pos x="connsiteX613" y="connsiteY613"/>
                </a:cxn>
                <a:cxn ang="0">
                  <a:pos x="connsiteX614" y="connsiteY614"/>
                </a:cxn>
                <a:cxn ang="0">
                  <a:pos x="connsiteX615" y="connsiteY615"/>
                </a:cxn>
                <a:cxn ang="0">
                  <a:pos x="connsiteX616" y="connsiteY616"/>
                </a:cxn>
                <a:cxn ang="0">
                  <a:pos x="connsiteX617" y="connsiteY617"/>
                </a:cxn>
                <a:cxn ang="0">
                  <a:pos x="connsiteX618" y="connsiteY618"/>
                </a:cxn>
                <a:cxn ang="0">
                  <a:pos x="connsiteX619" y="connsiteY619"/>
                </a:cxn>
                <a:cxn ang="0">
                  <a:pos x="connsiteX620" y="connsiteY620"/>
                </a:cxn>
                <a:cxn ang="0">
                  <a:pos x="connsiteX621" y="connsiteY621"/>
                </a:cxn>
                <a:cxn ang="0">
                  <a:pos x="connsiteX622" y="connsiteY622"/>
                </a:cxn>
                <a:cxn ang="0">
                  <a:pos x="connsiteX623" y="connsiteY623"/>
                </a:cxn>
                <a:cxn ang="0">
                  <a:pos x="connsiteX624" y="connsiteY624"/>
                </a:cxn>
                <a:cxn ang="0">
                  <a:pos x="connsiteX625" y="connsiteY625"/>
                </a:cxn>
                <a:cxn ang="0">
                  <a:pos x="connsiteX626" y="connsiteY626"/>
                </a:cxn>
                <a:cxn ang="0">
                  <a:pos x="connsiteX627" y="connsiteY627"/>
                </a:cxn>
                <a:cxn ang="0">
                  <a:pos x="connsiteX628" y="connsiteY628"/>
                </a:cxn>
                <a:cxn ang="0">
                  <a:pos x="connsiteX629" y="connsiteY629"/>
                </a:cxn>
                <a:cxn ang="0">
                  <a:pos x="connsiteX630" y="connsiteY630"/>
                </a:cxn>
                <a:cxn ang="0">
                  <a:pos x="connsiteX631" y="connsiteY631"/>
                </a:cxn>
                <a:cxn ang="0">
                  <a:pos x="connsiteX632" y="connsiteY632"/>
                </a:cxn>
                <a:cxn ang="0">
                  <a:pos x="connsiteX633" y="connsiteY633"/>
                </a:cxn>
                <a:cxn ang="0">
                  <a:pos x="connsiteX634" y="connsiteY634"/>
                </a:cxn>
                <a:cxn ang="0">
                  <a:pos x="connsiteX635" y="connsiteY635"/>
                </a:cxn>
                <a:cxn ang="0">
                  <a:pos x="connsiteX636" y="connsiteY636"/>
                </a:cxn>
                <a:cxn ang="0">
                  <a:pos x="connsiteX637" y="connsiteY637"/>
                </a:cxn>
                <a:cxn ang="0">
                  <a:pos x="connsiteX638" y="connsiteY638"/>
                </a:cxn>
                <a:cxn ang="0">
                  <a:pos x="connsiteX639" y="connsiteY639"/>
                </a:cxn>
                <a:cxn ang="0">
                  <a:pos x="connsiteX640" y="connsiteY640"/>
                </a:cxn>
                <a:cxn ang="0">
                  <a:pos x="connsiteX641" y="connsiteY641"/>
                </a:cxn>
                <a:cxn ang="0">
                  <a:pos x="connsiteX642" y="connsiteY642"/>
                </a:cxn>
                <a:cxn ang="0">
                  <a:pos x="connsiteX643" y="connsiteY643"/>
                </a:cxn>
                <a:cxn ang="0">
                  <a:pos x="connsiteX644" y="connsiteY644"/>
                </a:cxn>
                <a:cxn ang="0">
                  <a:pos x="connsiteX645" y="connsiteY645"/>
                </a:cxn>
                <a:cxn ang="0">
                  <a:pos x="connsiteX646" y="connsiteY646"/>
                </a:cxn>
                <a:cxn ang="0">
                  <a:pos x="connsiteX647" y="connsiteY647"/>
                </a:cxn>
                <a:cxn ang="0">
                  <a:pos x="connsiteX648" y="connsiteY648"/>
                </a:cxn>
                <a:cxn ang="0">
                  <a:pos x="connsiteX649" y="connsiteY649"/>
                </a:cxn>
                <a:cxn ang="0">
                  <a:pos x="connsiteX650" y="connsiteY650"/>
                </a:cxn>
                <a:cxn ang="0">
                  <a:pos x="connsiteX651" y="connsiteY651"/>
                </a:cxn>
                <a:cxn ang="0">
                  <a:pos x="connsiteX652" y="connsiteY652"/>
                </a:cxn>
                <a:cxn ang="0">
                  <a:pos x="connsiteX653" y="connsiteY653"/>
                </a:cxn>
                <a:cxn ang="0">
                  <a:pos x="connsiteX654" y="connsiteY654"/>
                </a:cxn>
                <a:cxn ang="0">
                  <a:pos x="connsiteX655" y="connsiteY655"/>
                </a:cxn>
                <a:cxn ang="0">
                  <a:pos x="connsiteX656" y="connsiteY656"/>
                </a:cxn>
                <a:cxn ang="0">
                  <a:pos x="connsiteX657" y="connsiteY657"/>
                </a:cxn>
                <a:cxn ang="0">
                  <a:pos x="connsiteX658" y="connsiteY658"/>
                </a:cxn>
                <a:cxn ang="0">
                  <a:pos x="connsiteX659" y="connsiteY659"/>
                </a:cxn>
                <a:cxn ang="0">
                  <a:pos x="connsiteX660" y="connsiteY660"/>
                </a:cxn>
                <a:cxn ang="0">
                  <a:pos x="connsiteX661" y="connsiteY661"/>
                </a:cxn>
                <a:cxn ang="0">
                  <a:pos x="connsiteX662" y="connsiteY662"/>
                </a:cxn>
                <a:cxn ang="0">
                  <a:pos x="connsiteX663" y="connsiteY663"/>
                </a:cxn>
                <a:cxn ang="0">
                  <a:pos x="connsiteX664" y="connsiteY664"/>
                </a:cxn>
                <a:cxn ang="0">
                  <a:pos x="connsiteX665" y="connsiteY665"/>
                </a:cxn>
                <a:cxn ang="0">
                  <a:pos x="connsiteX666" y="connsiteY666"/>
                </a:cxn>
                <a:cxn ang="0">
                  <a:pos x="connsiteX667" y="connsiteY667"/>
                </a:cxn>
                <a:cxn ang="0">
                  <a:pos x="connsiteX668" y="connsiteY668"/>
                </a:cxn>
                <a:cxn ang="0">
                  <a:pos x="connsiteX669" y="connsiteY669"/>
                </a:cxn>
                <a:cxn ang="0">
                  <a:pos x="connsiteX670" y="connsiteY670"/>
                </a:cxn>
                <a:cxn ang="0">
                  <a:pos x="connsiteX671" y="connsiteY671"/>
                </a:cxn>
                <a:cxn ang="0">
                  <a:pos x="connsiteX672" y="connsiteY672"/>
                </a:cxn>
                <a:cxn ang="0">
                  <a:pos x="connsiteX673" y="connsiteY673"/>
                </a:cxn>
                <a:cxn ang="0">
                  <a:pos x="connsiteX674" y="connsiteY674"/>
                </a:cxn>
                <a:cxn ang="0">
                  <a:pos x="connsiteX675" y="connsiteY675"/>
                </a:cxn>
                <a:cxn ang="0">
                  <a:pos x="connsiteX676" y="connsiteY676"/>
                </a:cxn>
                <a:cxn ang="0">
                  <a:pos x="connsiteX677" y="connsiteY677"/>
                </a:cxn>
                <a:cxn ang="0">
                  <a:pos x="connsiteX678" y="connsiteY678"/>
                </a:cxn>
                <a:cxn ang="0">
                  <a:pos x="connsiteX679" y="connsiteY679"/>
                </a:cxn>
                <a:cxn ang="0">
                  <a:pos x="connsiteX680" y="connsiteY680"/>
                </a:cxn>
                <a:cxn ang="0">
                  <a:pos x="connsiteX681" y="connsiteY681"/>
                </a:cxn>
                <a:cxn ang="0">
                  <a:pos x="connsiteX682" y="connsiteY682"/>
                </a:cxn>
                <a:cxn ang="0">
                  <a:pos x="connsiteX683" y="connsiteY683"/>
                </a:cxn>
                <a:cxn ang="0">
                  <a:pos x="connsiteX684" y="connsiteY684"/>
                </a:cxn>
                <a:cxn ang="0">
                  <a:pos x="connsiteX685" y="connsiteY685"/>
                </a:cxn>
                <a:cxn ang="0">
                  <a:pos x="connsiteX686" y="connsiteY686"/>
                </a:cxn>
                <a:cxn ang="0">
                  <a:pos x="connsiteX687" y="connsiteY687"/>
                </a:cxn>
                <a:cxn ang="0">
                  <a:pos x="connsiteX688" y="connsiteY688"/>
                </a:cxn>
                <a:cxn ang="0">
                  <a:pos x="connsiteX689" y="connsiteY689"/>
                </a:cxn>
                <a:cxn ang="0">
                  <a:pos x="connsiteX690" y="connsiteY690"/>
                </a:cxn>
                <a:cxn ang="0">
                  <a:pos x="connsiteX691" y="connsiteY691"/>
                </a:cxn>
                <a:cxn ang="0">
                  <a:pos x="connsiteX692" y="connsiteY692"/>
                </a:cxn>
                <a:cxn ang="0">
                  <a:pos x="connsiteX693" y="connsiteY693"/>
                </a:cxn>
                <a:cxn ang="0">
                  <a:pos x="connsiteX694" y="connsiteY694"/>
                </a:cxn>
                <a:cxn ang="0">
                  <a:pos x="connsiteX695" y="connsiteY695"/>
                </a:cxn>
                <a:cxn ang="0">
                  <a:pos x="connsiteX696" y="connsiteY696"/>
                </a:cxn>
                <a:cxn ang="0">
                  <a:pos x="connsiteX697" y="connsiteY697"/>
                </a:cxn>
                <a:cxn ang="0">
                  <a:pos x="connsiteX698" y="connsiteY698"/>
                </a:cxn>
                <a:cxn ang="0">
                  <a:pos x="connsiteX699" y="connsiteY699"/>
                </a:cxn>
                <a:cxn ang="0">
                  <a:pos x="connsiteX700" y="connsiteY700"/>
                </a:cxn>
                <a:cxn ang="0">
                  <a:pos x="connsiteX701" y="connsiteY701"/>
                </a:cxn>
                <a:cxn ang="0">
                  <a:pos x="connsiteX702" y="connsiteY702"/>
                </a:cxn>
                <a:cxn ang="0">
                  <a:pos x="connsiteX703" y="connsiteY703"/>
                </a:cxn>
                <a:cxn ang="0">
                  <a:pos x="connsiteX704" y="connsiteY704"/>
                </a:cxn>
                <a:cxn ang="0">
                  <a:pos x="connsiteX705" y="connsiteY705"/>
                </a:cxn>
                <a:cxn ang="0">
                  <a:pos x="connsiteX706" y="connsiteY706"/>
                </a:cxn>
                <a:cxn ang="0">
                  <a:pos x="connsiteX707" y="connsiteY707"/>
                </a:cxn>
                <a:cxn ang="0">
                  <a:pos x="connsiteX708" y="connsiteY708"/>
                </a:cxn>
                <a:cxn ang="0">
                  <a:pos x="connsiteX709" y="connsiteY709"/>
                </a:cxn>
                <a:cxn ang="0">
                  <a:pos x="connsiteX710" y="connsiteY710"/>
                </a:cxn>
                <a:cxn ang="0">
                  <a:pos x="connsiteX711" y="connsiteY711"/>
                </a:cxn>
                <a:cxn ang="0">
                  <a:pos x="connsiteX712" y="connsiteY712"/>
                </a:cxn>
                <a:cxn ang="0">
                  <a:pos x="connsiteX713" y="connsiteY713"/>
                </a:cxn>
                <a:cxn ang="0">
                  <a:pos x="connsiteX714" y="connsiteY714"/>
                </a:cxn>
                <a:cxn ang="0">
                  <a:pos x="connsiteX715" y="connsiteY715"/>
                </a:cxn>
                <a:cxn ang="0">
                  <a:pos x="connsiteX716" y="connsiteY716"/>
                </a:cxn>
                <a:cxn ang="0">
                  <a:pos x="connsiteX717" y="connsiteY717"/>
                </a:cxn>
                <a:cxn ang="0">
                  <a:pos x="connsiteX718" y="connsiteY718"/>
                </a:cxn>
                <a:cxn ang="0">
                  <a:pos x="connsiteX719" y="connsiteY719"/>
                </a:cxn>
                <a:cxn ang="0">
                  <a:pos x="connsiteX720" y="connsiteY720"/>
                </a:cxn>
                <a:cxn ang="0">
                  <a:pos x="connsiteX721" y="connsiteY721"/>
                </a:cxn>
                <a:cxn ang="0">
                  <a:pos x="connsiteX722" y="connsiteY722"/>
                </a:cxn>
                <a:cxn ang="0">
                  <a:pos x="connsiteX723" y="connsiteY723"/>
                </a:cxn>
                <a:cxn ang="0">
                  <a:pos x="connsiteX724" y="connsiteY724"/>
                </a:cxn>
                <a:cxn ang="0">
                  <a:pos x="connsiteX725" y="connsiteY725"/>
                </a:cxn>
                <a:cxn ang="0">
                  <a:pos x="connsiteX726" y="connsiteY726"/>
                </a:cxn>
                <a:cxn ang="0">
                  <a:pos x="connsiteX727" y="connsiteY727"/>
                </a:cxn>
                <a:cxn ang="0">
                  <a:pos x="connsiteX728" y="connsiteY728"/>
                </a:cxn>
                <a:cxn ang="0">
                  <a:pos x="connsiteX729" y="connsiteY729"/>
                </a:cxn>
                <a:cxn ang="0">
                  <a:pos x="connsiteX730" y="connsiteY730"/>
                </a:cxn>
                <a:cxn ang="0">
                  <a:pos x="connsiteX731" y="connsiteY731"/>
                </a:cxn>
                <a:cxn ang="0">
                  <a:pos x="connsiteX732" y="connsiteY732"/>
                </a:cxn>
                <a:cxn ang="0">
                  <a:pos x="connsiteX733" y="connsiteY733"/>
                </a:cxn>
                <a:cxn ang="0">
                  <a:pos x="connsiteX734" y="connsiteY734"/>
                </a:cxn>
                <a:cxn ang="0">
                  <a:pos x="connsiteX735" y="connsiteY735"/>
                </a:cxn>
                <a:cxn ang="0">
                  <a:pos x="connsiteX736" y="connsiteY736"/>
                </a:cxn>
                <a:cxn ang="0">
                  <a:pos x="connsiteX737" y="connsiteY737"/>
                </a:cxn>
                <a:cxn ang="0">
                  <a:pos x="connsiteX738" y="connsiteY738"/>
                </a:cxn>
                <a:cxn ang="0">
                  <a:pos x="connsiteX739" y="connsiteY739"/>
                </a:cxn>
                <a:cxn ang="0">
                  <a:pos x="connsiteX740" y="connsiteY740"/>
                </a:cxn>
                <a:cxn ang="0">
                  <a:pos x="connsiteX741" y="connsiteY741"/>
                </a:cxn>
                <a:cxn ang="0">
                  <a:pos x="connsiteX742" y="connsiteY742"/>
                </a:cxn>
                <a:cxn ang="0">
                  <a:pos x="connsiteX743" y="connsiteY743"/>
                </a:cxn>
                <a:cxn ang="0">
                  <a:pos x="connsiteX744" y="connsiteY744"/>
                </a:cxn>
                <a:cxn ang="0">
                  <a:pos x="connsiteX745" y="connsiteY745"/>
                </a:cxn>
                <a:cxn ang="0">
                  <a:pos x="connsiteX746" y="connsiteY746"/>
                </a:cxn>
                <a:cxn ang="0">
                  <a:pos x="connsiteX747" y="connsiteY747"/>
                </a:cxn>
                <a:cxn ang="0">
                  <a:pos x="connsiteX748" y="connsiteY748"/>
                </a:cxn>
                <a:cxn ang="0">
                  <a:pos x="connsiteX749" y="connsiteY749"/>
                </a:cxn>
                <a:cxn ang="0">
                  <a:pos x="connsiteX750" y="connsiteY750"/>
                </a:cxn>
                <a:cxn ang="0">
                  <a:pos x="connsiteX751" y="connsiteY751"/>
                </a:cxn>
                <a:cxn ang="0">
                  <a:pos x="connsiteX752" y="connsiteY752"/>
                </a:cxn>
                <a:cxn ang="0">
                  <a:pos x="connsiteX753" y="connsiteY753"/>
                </a:cxn>
                <a:cxn ang="0">
                  <a:pos x="connsiteX754" y="connsiteY754"/>
                </a:cxn>
                <a:cxn ang="0">
                  <a:pos x="connsiteX755" y="connsiteY755"/>
                </a:cxn>
                <a:cxn ang="0">
                  <a:pos x="connsiteX756" y="connsiteY756"/>
                </a:cxn>
                <a:cxn ang="0">
                  <a:pos x="connsiteX757" y="connsiteY757"/>
                </a:cxn>
                <a:cxn ang="0">
                  <a:pos x="connsiteX758" y="connsiteY758"/>
                </a:cxn>
                <a:cxn ang="0">
                  <a:pos x="connsiteX759" y="connsiteY759"/>
                </a:cxn>
                <a:cxn ang="0">
                  <a:pos x="connsiteX760" y="connsiteY760"/>
                </a:cxn>
                <a:cxn ang="0">
                  <a:pos x="connsiteX761" y="connsiteY761"/>
                </a:cxn>
                <a:cxn ang="0">
                  <a:pos x="connsiteX762" y="connsiteY762"/>
                </a:cxn>
                <a:cxn ang="0">
                  <a:pos x="connsiteX763" y="connsiteY763"/>
                </a:cxn>
                <a:cxn ang="0">
                  <a:pos x="connsiteX764" y="connsiteY764"/>
                </a:cxn>
                <a:cxn ang="0">
                  <a:pos x="connsiteX765" y="connsiteY765"/>
                </a:cxn>
                <a:cxn ang="0">
                  <a:pos x="connsiteX766" y="connsiteY766"/>
                </a:cxn>
                <a:cxn ang="0">
                  <a:pos x="connsiteX767" y="connsiteY767"/>
                </a:cxn>
                <a:cxn ang="0">
                  <a:pos x="connsiteX768" y="connsiteY768"/>
                </a:cxn>
                <a:cxn ang="0">
                  <a:pos x="connsiteX769" y="connsiteY769"/>
                </a:cxn>
                <a:cxn ang="0">
                  <a:pos x="connsiteX770" y="connsiteY770"/>
                </a:cxn>
                <a:cxn ang="0">
                  <a:pos x="connsiteX771" y="connsiteY771"/>
                </a:cxn>
                <a:cxn ang="0">
                  <a:pos x="connsiteX772" y="connsiteY772"/>
                </a:cxn>
                <a:cxn ang="0">
                  <a:pos x="connsiteX773" y="connsiteY773"/>
                </a:cxn>
                <a:cxn ang="0">
                  <a:pos x="connsiteX774" y="connsiteY774"/>
                </a:cxn>
                <a:cxn ang="0">
                  <a:pos x="connsiteX775" y="connsiteY775"/>
                </a:cxn>
                <a:cxn ang="0">
                  <a:pos x="connsiteX776" y="connsiteY776"/>
                </a:cxn>
                <a:cxn ang="0">
                  <a:pos x="connsiteX777" y="connsiteY777"/>
                </a:cxn>
                <a:cxn ang="0">
                  <a:pos x="connsiteX778" y="connsiteY778"/>
                </a:cxn>
                <a:cxn ang="0">
                  <a:pos x="connsiteX779" y="connsiteY779"/>
                </a:cxn>
                <a:cxn ang="0">
                  <a:pos x="connsiteX780" y="connsiteY780"/>
                </a:cxn>
                <a:cxn ang="0">
                  <a:pos x="connsiteX781" y="connsiteY781"/>
                </a:cxn>
                <a:cxn ang="0">
                  <a:pos x="connsiteX782" y="connsiteY782"/>
                </a:cxn>
                <a:cxn ang="0">
                  <a:pos x="connsiteX783" y="connsiteY783"/>
                </a:cxn>
                <a:cxn ang="0">
                  <a:pos x="connsiteX784" y="connsiteY784"/>
                </a:cxn>
                <a:cxn ang="0">
                  <a:pos x="connsiteX785" y="connsiteY785"/>
                </a:cxn>
                <a:cxn ang="0">
                  <a:pos x="connsiteX786" y="connsiteY786"/>
                </a:cxn>
                <a:cxn ang="0">
                  <a:pos x="connsiteX787" y="connsiteY787"/>
                </a:cxn>
                <a:cxn ang="0">
                  <a:pos x="connsiteX788" y="connsiteY788"/>
                </a:cxn>
                <a:cxn ang="0">
                  <a:pos x="connsiteX789" y="connsiteY789"/>
                </a:cxn>
                <a:cxn ang="0">
                  <a:pos x="connsiteX790" y="connsiteY790"/>
                </a:cxn>
                <a:cxn ang="0">
                  <a:pos x="connsiteX791" y="connsiteY791"/>
                </a:cxn>
                <a:cxn ang="0">
                  <a:pos x="connsiteX792" y="connsiteY792"/>
                </a:cxn>
                <a:cxn ang="0">
                  <a:pos x="connsiteX793" y="connsiteY793"/>
                </a:cxn>
                <a:cxn ang="0">
                  <a:pos x="connsiteX794" y="connsiteY794"/>
                </a:cxn>
                <a:cxn ang="0">
                  <a:pos x="connsiteX795" y="connsiteY795"/>
                </a:cxn>
                <a:cxn ang="0">
                  <a:pos x="connsiteX796" y="connsiteY796"/>
                </a:cxn>
                <a:cxn ang="0">
                  <a:pos x="connsiteX797" y="connsiteY797"/>
                </a:cxn>
                <a:cxn ang="0">
                  <a:pos x="connsiteX798" y="connsiteY798"/>
                </a:cxn>
                <a:cxn ang="0">
                  <a:pos x="connsiteX799" y="connsiteY799"/>
                </a:cxn>
                <a:cxn ang="0">
                  <a:pos x="connsiteX800" y="connsiteY800"/>
                </a:cxn>
                <a:cxn ang="0">
                  <a:pos x="connsiteX801" y="connsiteY801"/>
                </a:cxn>
                <a:cxn ang="0">
                  <a:pos x="connsiteX802" y="connsiteY802"/>
                </a:cxn>
                <a:cxn ang="0">
                  <a:pos x="connsiteX803" y="connsiteY803"/>
                </a:cxn>
                <a:cxn ang="0">
                  <a:pos x="connsiteX804" y="connsiteY804"/>
                </a:cxn>
                <a:cxn ang="0">
                  <a:pos x="connsiteX805" y="connsiteY805"/>
                </a:cxn>
                <a:cxn ang="0">
                  <a:pos x="connsiteX806" y="connsiteY806"/>
                </a:cxn>
                <a:cxn ang="0">
                  <a:pos x="connsiteX807" y="connsiteY807"/>
                </a:cxn>
                <a:cxn ang="0">
                  <a:pos x="connsiteX808" y="connsiteY808"/>
                </a:cxn>
                <a:cxn ang="0">
                  <a:pos x="connsiteX809" y="connsiteY809"/>
                </a:cxn>
                <a:cxn ang="0">
                  <a:pos x="connsiteX810" y="connsiteY810"/>
                </a:cxn>
                <a:cxn ang="0">
                  <a:pos x="connsiteX811" y="connsiteY811"/>
                </a:cxn>
                <a:cxn ang="0">
                  <a:pos x="connsiteX812" y="connsiteY812"/>
                </a:cxn>
                <a:cxn ang="0">
                  <a:pos x="connsiteX813" y="connsiteY813"/>
                </a:cxn>
                <a:cxn ang="0">
                  <a:pos x="connsiteX814" y="connsiteY814"/>
                </a:cxn>
                <a:cxn ang="0">
                  <a:pos x="connsiteX815" y="connsiteY815"/>
                </a:cxn>
                <a:cxn ang="0">
                  <a:pos x="connsiteX816" y="connsiteY816"/>
                </a:cxn>
                <a:cxn ang="0">
                  <a:pos x="connsiteX817" y="connsiteY817"/>
                </a:cxn>
                <a:cxn ang="0">
                  <a:pos x="connsiteX818" y="connsiteY818"/>
                </a:cxn>
                <a:cxn ang="0">
                  <a:pos x="connsiteX819" y="connsiteY819"/>
                </a:cxn>
                <a:cxn ang="0">
                  <a:pos x="connsiteX820" y="connsiteY820"/>
                </a:cxn>
                <a:cxn ang="0">
                  <a:pos x="connsiteX821" y="connsiteY821"/>
                </a:cxn>
                <a:cxn ang="0">
                  <a:pos x="connsiteX822" y="connsiteY822"/>
                </a:cxn>
                <a:cxn ang="0">
                  <a:pos x="connsiteX823" y="connsiteY823"/>
                </a:cxn>
                <a:cxn ang="0">
                  <a:pos x="connsiteX824" y="connsiteY824"/>
                </a:cxn>
                <a:cxn ang="0">
                  <a:pos x="connsiteX825" y="connsiteY825"/>
                </a:cxn>
                <a:cxn ang="0">
                  <a:pos x="connsiteX826" y="connsiteY826"/>
                </a:cxn>
                <a:cxn ang="0">
                  <a:pos x="connsiteX827" y="connsiteY827"/>
                </a:cxn>
                <a:cxn ang="0">
                  <a:pos x="connsiteX828" y="connsiteY828"/>
                </a:cxn>
                <a:cxn ang="0">
                  <a:pos x="connsiteX829" y="connsiteY829"/>
                </a:cxn>
                <a:cxn ang="0">
                  <a:pos x="connsiteX830" y="connsiteY830"/>
                </a:cxn>
                <a:cxn ang="0">
                  <a:pos x="connsiteX831" y="connsiteY831"/>
                </a:cxn>
                <a:cxn ang="0">
                  <a:pos x="connsiteX832" y="connsiteY832"/>
                </a:cxn>
                <a:cxn ang="0">
                  <a:pos x="connsiteX833" y="connsiteY833"/>
                </a:cxn>
                <a:cxn ang="0">
                  <a:pos x="connsiteX834" y="connsiteY834"/>
                </a:cxn>
                <a:cxn ang="0">
                  <a:pos x="connsiteX835" y="connsiteY835"/>
                </a:cxn>
                <a:cxn ang="0">
                  <a:pos x="connsiteX836" y="connsiteY836"/>
                </a:cxn>
                <a:cxn ang="0">
                  <a:pos x="connsiteX837" y="connsiteY837"/>
                </a:cxn>
                <a:cxn ang="0">
                  <a:pos x="connsiteX838" y="connsiteY838"/>
                </a:cxn>
                <a:cxn ang="0">
                  <a:pos x="connsiteX839" y="connsiteY839"/>
                </a:cxn>
                <a:cxn ang="0">
                  <a:pos x="connsiteX840" y="connsiteY840"/>
                </a:cxn>
                <a:cxn ang="0">
                  <a:pos x="connsiteX841" y="connsiteY841"/>
                </a:cxn>
                <a:cxn ang="0">
                  <a:pos x="connsiteX842" y="connsiteY842"/>
                </a:cxn>
                <a:cxn ang="0">
                  <a:pos x="connsiteX843" y="connsiteY843"/>
                </a:cxn>
                <a:cxn ang="0">
                  <a:pos x="connsiteX844" y="connsiteY844"/>
                </a:cxn>
                <a:cxn ang="0">
                  <a:pos x="connsiteX845" y="connsiteY845"/>
                </a:cxn>
                <a:cxn ang="0">
                  <a:pos x="connsiteX846" y="connsiteY846"/>
                </a:cxn>
                <a:cxn ang="0">
                  <a:pos x="connsiteX847" y="connsiteY847"/>
                </a:cxn>
                <a:cxn ang="0">
                  <a:pos x="connsiteX848" y="connsiteY848"/>
                </a:cxn>
                <a:cxn ang="0">
                  <a:pos x="connsiteX849" y="connsiteY849"/>
                </a:cxn>
                <a:cxn ang="0">
                  <a:pos x="connsiteX850" y="connsiteY850"/>
                </a:cxn>
                <a:cxn ang="0">
                  <a:pos x="connsiteX851" y="connsiteY851"/>
                </a:cxn>
                <a:cxn ang="0">
                  <a:pos x="connsiteX852" y="connsiteY852"/>
                </a:cxn>
                <a:cxn ang="0">
                  <a:pos x="connsiteX853" y="connsiteY853"/>
                </a:cxn>
                <a:cxn ang="0">
                  <a:pos x="connsiteX854" y="connsiteY854"/>
                </a:cxn>
                <a:cxn ang="0">
                  <a:pos x="connsiteX855" y="connsiteY855"/>
                </a:cxn>
                <a:cxn ang="0">
                  <a:pos x="connsiteX856" y="connsiteY856"/>
                </a:cxn>
                <a:cxn ang="0">
                  <a:pos x="connsiteX857" y="connsiteY857"/>
                </a:cxn>
                <a:cxn ang="0">
                  <a:pos x="connsiteX858" y="connsiteY858"/>
                </a:cxn>
                <a:cxn ang="0">
                  <a:pos x="connsiteX859" y="connsiteY859"/>
                </a:cxn>
                <a:cxn ang="0">
                  <a:pos x="connsiteX860" y="connsiteY860"/>
                </a:cxn>
                <a:cxn ang="0">
                  <a:pos x="connsiteX861" y="connsiteY861"/>
                </a:cxn>
                <a:cxn ang="0">
                  <a:pos x="connsiteX862" y="connsiteY862"/>
                </a:cxn>
                <a:cxn ang="0">
                  <a:pos x="connsiteX863" y="connsiteY863"/>
                </a:cxn>
                <a:cxn ang="0">
                  <a:pos x="connsiteX864" y="connsiteY864"/>
                </a:cxn>
                <a:cxn ang="0">
                  <a:pos x="connsiteX865" y="connsiteY865"/>
                </a:cxn>
                <a:cxn ang="0">
                  <a:pos x="connsiteX866" y="connsiteY866"/>
                </a:cxn>
                <a:cxn ang="0">
                  <a:pos x="connsiteX867" y="connsiteY867"/>
                </a:cxn>
                <a:cxn ang="0">
                  <a:pos x="connsiteX868" y="connsiteY868"/>
                </a:cxn>
                <a:cxn ang="0">
                  <a:pos x="connsiteX869" y="connsiteY869"/>
                </a:cxn>
                <a:cxn ang="0">
                  <a:pos x="connsiteX870" y="connsiteY870"/>
                </a:cxn>
                <a:cxn ang="0">
                  <a:pos x="connsiteX871" y="connsiteY871"/>
                </a:cxn>
                <a:cxn ang="0">
                  <a:pos x="connsiteX872" y="connsiteY872"/>
                </a:cxn>
                <a:cxn ang="0">
                  <a:pos x="connsiteX873" y="connsiteY873"/>
                </a:cxn>
                <a:cxn ang="0">
                  <a:pos x="connsiteX874" y="connsiteY874"/>
                </a:cxn>
                <a:cxn ang="0">
                  <a:pos x="connsiteX875" y="connsiteY875"/>
                </a:cxn>
                <a:cxn ang="0">
                  <a:pos x="connsiteX876" y="connsiteY876"/>
                </a:cxn>
                <a:cxn ang="0">
                  <a:pos x="connsiteX877" y="connsiteY877"/>
                </a:cxn>
                <a:cxn ang="0">
                  <a:pos x="connsiteX878" y="connsiteY878"/>
                </a:cxn>
                <a:cxn ang="0">
                  <a:pos x="connsiteX879" y="connsiteY879"/>
                </a:cxn>
                <a:cxn ang="0">
                  <a:pos x="connsiteX880" y="connsiteY880"/>
                </a:cxn>
                <a:cxn ang="0">
                  <a:pos x="connsiteX881" y="connsiteY881"/>
                </a:cxn>
                <a:cxn ang="0">
                  <a:pos x="connsiteX882" y="connsiteY882"/>
                </a:cxn>
                <a:cxn ang="0">
                  <a:pos x="connsiteX883" y="connsiteY883"/>
                </a:cxn>
                <a:cxn ang="0">
                  <a:pos x="connsiteX884" y="connsiteY884"/>
                </a:cxn>
                <a:cxn ang="0">
                  <a:pos x="connsiteX885" y="connsiteY885"/>
                </a:cxn>
                <a:cxn ang="0">
                  <a:pos x="connsiteX886" y="connsiteY886"/>
                </a:cxn>
                <a:cxn ang="0">
                  <a:pos x="connsiteX887" y="connsiteY887"/>
                </a:cxn>
                <a:cxn ang="0">
                  <a:pos x="connsiteX888" y="connsiteY888"/>
                </a:cxn>
                <a:cxn ang="0">
                  <a:pos x="connsiteX889" y="connsiteY889"/>
                </a:cxn>
                <a:cxn ang="0">
                  <a:pos x="connsiteX890" y="connsiteY890"/>
                </a:cxn>
                <a:cxn ang="0">
                  <a:pos x="connsiteX891" y="connsiteY891"/>
                </a:cxn>
                <a:cxn ang="0">
                  <a:pos x="connsiteX892" y="connsiteY892"/>
                </a:cxn>
                <a:cxn ang="0">
                  <a:pos x="connsiteX893" y="connsiteY893"/>
                </a:cxn>
                <a:cxn ang="0">
                  <a:pos x="connsiteX894" y="connsiteY894"/>
                </a:cxn>
                <a:cxn ang="0">
                  <a:pos x="connsiteX895" y="connsiteY895"/>
                </a:cxn>
                <a:cxn ang="0">
                  <a:pos x="connsiteX896" y="connsiteY896"/>
                </a:cxn>
                <a:cxn ang="0">
                  <a:pos x="connsiteX897" y="connsiteY897"/>
                </a:cxn>
                <a:cxn ang="0">
                  <a:pos x="connsiteX898" y="connsiteY898"/>
                </a:cxn>
                <a:cxn ang="0">
                  <a:pos x="connsiteX899" y="connsiteY899"/>
                </a:cxn>
                <a:cxn ang="0">
                  <a:pos x="connsiteX900" y="connsiteY900"/>
                </a:cxn>
                <a:cxn ang="0">
                  <a:pos x="connsiteX901" y="connsiteY901"/>
                </a:cxn>
                <a:cxn ang="0">
                  <a:pos x="connsiteX902" y="connsiteY902"/>
                </a:cxn>
                <a:cxn ang="0">
                  <a:pos x="connsiteX903" y="connsiteY903"/>
                </a:cxn>
                <a:cxn ang="0">
                  <a:pos x="connsiteX904" y="connsiteY904"/>
                </a:cxn>
                <a:cxn ang="0">
                  <a:pos x="connsiteX905" y="connsiteY905"/>
                </a:cxn>
                <a:cxn ang="0">
                  <a:pos x="connsiteX906" y="connsiteY906"/>
                </a:cxn>
                <a:cxn ang="0">
                  <a:pos x="connsiteX907" y="connsiteY907"/>
                </a:cxn>
                <a:cxn ang="0">
                  <a:pos x="connsiteX908" y="connsiteY908"/>
                </a:cxn>
                <a:cxn ang="0">
                  <a:pos x="connsiteX909" y="connsiteY909"/>
                </a:cxn>
                <a:cxn ang="0">
                  <a:pos x="connsiteX910" y="connsiteY910"/>
                </a:cxn>
                <a:cxn ang="0">
                  <a:pos x="connsiteX911" y="connsiteY911"/>
                </a:cxn>
                <a:cxn ang="0">
                  <a:pos x="connsiteX912" y="connsiteY912"/>
                </a:cxn>
                <a:cxn ang="0">
                  <a:pos x="connsiteX913" y="connsiteY913"/>
                </a:cxn>
                <a:cxn ang="0">
                  <a:pos x="connsiteX914" y="connsiteY914"/>
                </a:cxn>
                <a:cxn ang="0">
                  <a:pos x="connsiteX915" y="connsiteY915"/>
                </a:cxn>
                <a:cxn ang="0">
                  <a:pos x="connsiteX916" y="connsiteY916"/>
                </a:cxn>
                <a:cxn ang="0">
                  <a:pos x="connsiteX917" y="connsiteY917"/>
                </a:cxn>
                <a:cxn ang="0">
                  <a:pos x="connsiteX918" y="connsiteY918"/>
                </a:cxn>
                <a:cxn ang="0">
                  <a:pos x="connsiteX919" y="connsiteY919"/>
                </a:cxn>
                <a:cxn ang="0">
                  <a:pos x="connsiteX920" y="connsiteY920"/>
                </a:cxn>
                <a:cxn ang="0">
                  <a:pos x="connsiteX921" y="connsiteY921"/>
                </a:cxn>
                <a:cxn ang="0">
                  <a:pos x="connsiteX922" y="connsiteY922"/>
                </a:cxn>
                <a:cxn ang="0">
                  <a:pos x="connsiteX923" y="connsiteY923"/>
                </a:cxn>
                <a:cxn ang="0">
                  <a:pos x="connsiteX924" y="connsiteY924"/>
                </a:cxn>
                <a:cxn ang="0">
                  <a:pos x="connsiteX925" y="connsiteY925"/>
                </a:cxn>
                <a:cxn ang="0">
                  <a:pos x="connsiteX926" y="connsiteY926"/>
                </a:cxn>
                <a:cxn ang="0">
                  <a:pos x="connsiteX927" y="connsiteY927"/>
                </a:cxn>
                <a:cxn ang="0">
                  <a:pos x="connsiteX928" y="connsiteY928"/>
                </a:cxn>
                <a:cxn ang="0">
                  <a:pos x="connsiteX929" y="connsiteY929"/>
                </a:cxn>
                <a:cxn ang="0">
                  <a:pos x="connsiteX930" y="connsiteY930"/>
                </a:cxn>
                <a:cxn ang="0">
                  <a:pos x="connsiteX931" y="connsiteY931"/>
                </a:cxn>
                <a:cxn ang="0">
                  <a:pos x="connsiteX932" y="connsiteY932"/>
                </a:cxn>
                <a:cxn ang="0">
                  <a:pos x="connsiteX933" y="connsiteY933"/>
                </a:cxn>
                <a:cxn ang="0">
                  <a:pos x="connsiteX934" y="connsiteY934"/>
                </a:cxn>
                <a:cxn ang="0">
                  <a:pos x="connsiteX935" y="connsiteY935"/>
                </a:cxn>
                <a:cxn ang="0">
                  <a:pos x="connsiteX936" y="connsiteY936"/>
                </a:cxn>
                <a:cxn ang="0">
                  <a:pos x="connsiteX937" y="connsiteY937"/>
                </a:cxn>
                <a:cxn ang="0">
                  <a:pos x="connsiteX938" y="connsiteY938"/>
                </a:cxn>
                <a:cxn ang="0">
                  <a:pos x="connsiteX939" y="connsiteY939"/>
                </a:cxn>
                <a:cxn ang="0">
                  <a:pos x="connsiteX940" y="connsiteY940"/>
                </a:cxn>
                <a:cxn ang="0">
                  <a:pos x="connsiteX941" y="connsiteY941"/>
                </a:cxn>
                <a:cxn ang="0">
                  <a:pos x="connsiteX942" y="connsiteY942"/>
                </a:cxn>
                <a:cxn ang="0">
                  <a:pos x="connsiteX943" y="connsiteY943"/>
                </a:cxn>
                <a:cxn ang="0">
                  <a:pos x="connsiteX944" y="connsiteY944"/>
                </a:cxn>
                <a:cxn ang="0">
                  <a:pos x="connsiteX945" y="connsiteY945"/>
                </a:cxn>
                <a:cxn ang="0">
                  <a:pos x="connsiteX946" y="connsiteY946"/>
                </a:cxn>
                <a:cxn ang="0">
                  <a:pos x="connsiteX947" y="connsiteY947"/>
                </a:cxn>
                <a:cxn ang="0">
                  <a:pos x="connsiteX948" y="connsiteY948"/>
                </a:cxn>
                <a:cxn ang="0">
                  <a:pos x="connsiteX949" y="connsiteY949"/>
                </a:cxn>
                <a:cxn ang="0">
                  <a:pos x="connsiteX950" y="connsiteY950"/>
                </a:cxn>
                <a:cxn ang="0">
                  <a:pos x="connsiteX951" y="connsiteY951"/>
                </a:cxn>
                <a:cxn ang="0">
                  <a:pos x="connsiteX952" y="connsiteY952"/>
                </a:cxn>
                <a:cxn ang="0">
                  <a:pos x="connsiteX953" y="connsiteY953"/>
                </a:cxn>
                <a:cxn ang="0">
                  <a:pos x="connsiteX954" y="connsiteY954"/>
                </a:cxn>
                <a:cxn ang="0">
                  <a:pos x="connsiteX955" y="connsiteY955"/>
                </a:cxn>
                <a:cxn ang="0">
                  <a:pos x="connsiteX956" y="connsiteY956"/>
                </a:cxn>
                <a:cxn ang="0">
                  <a:pos x="connsiteX957" y="connsiteY957"/>
                </a:cxn>
                <a:cxn ang="0">
                  <a:pos x="connsiteX958" y="connsiteY958"/>
                </a:cxn>
                <a:cxn ang="0">
                  <a:pos x="connsiteX959" y="connsiteY959"/>
                </a:cxn>
                <a:cxn ang="0">
                  <a:pos x="connsiteX960" y="connsiteY960"/>
                </a:cxn>
                <a:cxn ang="0">
                  <a:pos x="connsiteX961" y="connsiteY961"/>
                </a:cxn>
                <a:cxn ang="0">
                  <a:pos x="connsiteX962" y="connsiteY962"/>
                </a:cxn>
                <a:cxn ang="0">
                  <a:pos x="connsiteX963" y="connsiteY963"/>
                </a:cxn>
                <a:cxn ang="0">
                  <a:pos x="connsiteX964" y="connsiteY964"/>
                </a:cxn>
                <a:cxn ang="0">
                  <a:pos x="connsiteX965" y="connsiteY965"/>
                </a:cxn>
                <a:cxn ang="0">
                  <a:pos x="connsiteX966" y="connsiteY966"/>
                </a:cxn>
                <a:cxn ang="0">
                  <a:pos x="connsiteX967" y="connsiteY967"/>
                </a:cxn>
                <a:cxn ang="0">
                  <a:pos x="connsiteX968" y="connsiteY968"/>
                </a:cxn>
                <a:cxn ang="0">
                  <a:pos x="connsiteX969" y="connsiteY969"/>
                </a:cxn>
                <a:cxn ang="0">
                  <a:pos x="connsiteX970" y="connsiteY970"/>
                </a:cxn>
                <a:cxn ang="0">
                  <a:pos x="connsiteX971" y="connsiteY971"/>
                </a:cxn>
                <a:cxn ang="0">
                  <a:pos x="connsiteX972" y="connsiteY972"/>
                </a:cxn>
                <a:cxn ang="0">
                  <a:pos x="connsiteX973" y="connsiteY973"/>
                </a:cxn>
                <a:cxn ang="0">
                  <a:pos x="connsiteX974" y="connsiteY974"/>
                </a:cxn>
                <a:cxn ang="0">
                  <a:pos x="connsiteX975" y="connsiteY975"/>
                </a:cxn>
                <a:cxn ang="0">
                  <a:pos x="connsiteX976" y="connsiteY976"/>
                </a:cxn>
                <a:cxn ang="0">
                  <a:pos x="connsiteX977" y="connsiteY977"/>
                </a:cxn>
                <a:cxn ang="0">
                  <a:pos x="connsiteX978" y="connsiteY978"/>
                </a:cxn>
                <a:cxn ang="0">
                  <a:pos x="connsiteX979" y="connsiteY979"/>
                </a:cxn>
                <a:cxn ang="0">
                  <a:pos x="connsiteX980" y="connsiteY980"/>
                </a:cxn>
                <a:cxn ang="0">
                  <a:pos x="connsiteX981" y="connsiteY981"/>
                </a:cxn>
                <a:cxn ang="0">
                  <a:pos x="connsiteX982" y="connsiteY982"/>
                </a:cxn>
                <a:cxn ang="0">
                  <a:pos x="connsiteX983" y="connsiteY983"/>
                </a:cxn>
                <a:cxn ang="0">
                  <a:pos x="connsiteX984" y="connsiteY984"/>
                </a:cxn>
                <a:cxn ang="0">
                  <a:pos x="connsiteX985" y="connsiteY985"/>
                </a:cxn>
                <a:cxn ang="0">
                  <a:pos x="connsiteX986" y="connsiteY986"/>
                </a:cxn>
                <a:cxn ang="0">
                  <a:pos x="connsiteX987" y="connsiteY987"/>
                </a:cxn>
                <a:cxn ang="0">
                  <a:pos x="connsiteX988" y="connsiteY988"/>
                </a:cxn>
                <a:cxn ang="0">
                  <a:pos x="connsiteX989" y="connsiteY989"/>
                </a:cxn>
                <a:cxn ang="0">
                  <a:pos x="connsiteX990" y="connsiteY990"/>
                </a:cxn>
                <a:cxn ang="0">
                  <a:pos x="connsiteX991" y="connsiteY991"/>
                </a:cxn>
                <a:cxn ang="0">
                  <a:pos x="connsiteX992" y="connsiteY992"/>
                </a:cxn>
                <a:cxn ang="0">
                  <a:pos x="connsiteX993" y="connsiteY993"/>
                </a:cxn>
                <a:cxn ang="0">
                  <a:pos x="connsiteX994" y="connsiteY994"/>
                </a:cxn>
                <a:cxn ang="0">
                  <a:pos x="connsiteX995" y="connsiteY995"/>
                </a:cxn>
                <a:cxn ang="0">
                  <a:pos x="connsiteX996" y="connsiteY996"/>
                </a:cxn>
                <a:cxn ang="0">
                  <a:pos x="connsiteX997" y="connsiteY997"/>
                </a:cxn>
                <a:cxn ang="0">
                  <a:pos x="connsiteX998" y="connsiteY998"/>
                </a:cxn>
                <a:cxn ang="0">
                  <a:pos x="connsiteX999" y="connsiteY999"/>
                </a:cxn>
                <a:cxn ang="0">
                  <a:pos x="connsiteX1000" y="connsiteY1000"/>
                </a:cxn>
                <a:cxn ang="0">
                  <a:pos x="connsiteX1001" y="connsiteY1001"/>
                </a:cxn>
                <a:cxn ang="0">
                  <a:pos x="connsiteX1002" y="connsiteY1002"/>
                </a:cxn>
                <a:cxn ang="0">
                  <a:pos x="connsiteX1003" y="connsiteY1003"/>
                </a:cxn>
                <a:cxn ang="0">
                  <a:pos x="connsiteX1004" y="connsiteY1004"/>
                </a:cxn>
                <a:cxn ang="0">
                  <a:pos x="connsiteX1005" y="connsiteY1005"/>
                </a:cxn>
                <a:cxn ang="0">
                  <a:pos x="connsiteX1006" y="connsiteY1006"/>
                </a:cxn>
                <a:cxn ang="0">
                  <a:pos x="connsiteX1007" y="connsiteY1007"/>
                </a:cxn>
                <a:cxn ang="0">
                  <a:pos x="connsiteX1008" y="connsiteY1008"/>
                </a:cxn>
                <a:cxn ang="0">
                  <a:pos x="connsiteX1009" y="connsiteY1009"/>
                </a:cxn>
                <a:cxn ang="0">
                  <a:pos x="connsiteX1010" y="connsiteY1010"/>
                </a:cxn>
                <a:cxn ang="0">
                  <a:pos x="connsiteX1011" y="connsiteY1011"/>
                </a:cxn>
                <a:cxn ang="0">
                  <a:pos x="connsiteX1012" y="connsiteY1012"/>
                </a:cxn>
                <a:cxn ang="0">
                  <a:pos x="connsiteX1013" y="connsiteY1013"/>
                </a:cxn>
                <a:cxn ang="0">
                  <a:pos x="connsiteX1014" y="connsiteY1014"/>
                </a:cxn>
                <a:cxn ang="0">
                  <a:pos x="connsiteX1015" y="connsiteY1015"/>
                </a:cxn>
                <a:cxn ang="0">
                  <a:pos x="connsiteX1016" y="connsiteY1016"/>
                </a:cxn>
                <a:cxn ang="0">
                  <a:pos x="connsiteX1017" y="connsiteY1017"/>
                </a:cxn>
                <a:cxn ang="0">
                  <a:pos x="connsiteX1018" y="connsiteY1018"/>
                </a:cxn>
                <a:cxn ang="0">
                  <a:pos x="connsiteX1019" y="connsiteY1019"/>
                </a:cxn>
                <a:cxn ang="0">
                  <a:pos x="connsiteX1020" y="connsiteY1020"/>
                </a:cxn>
                <a:cxn ang="0">
                  <a:pos x="connsiteX1021" y="connsiteY1021"/>
                </a:cxn>
                <a:cxn ang="0">
                  <a:pos x="connsiteX1022" y="connsiteY1022"/>
                </a:cxn>
                <a:cxn ang="0">
                  <a:pos x="connsiteX1023" y="connsiteY1023"/>
                </a:cxn>
                <a:cxn ang="0">
                  <a:pos x="connsiteX1024" y="connsiteY1024"/>
                </a:cxn>
                <a:cxn ang="0">
                  <a:pos x="connsiteX1025" y="connsiteY1025"/>
                </a:cxn>
                <a:cxn ang="0">
                  <a:pos x="connsiteX1026" y="connsiteY1026"/>
                </a:cxn>
                <a:cxn ang="0">
                  <a:pos x="connsiteX1027" y="connsiteY1027"/>
                </a:cxn>
                <a:cxn ang="0">
                  <a:pos x="connsiteX1028" y="connsiteY1028"/>
                </a:cxn>
                <a:cxn ang="0">
                  <a:pos x="connsiteX1029" y="connsiteY1029"/>
                </a:cxn>
                <a:cxn ang="0">
                  <a:pos x="connsiteX1030" y="connsiteY1030"/>
                </a:cxn>
                <a:cxn ang="0">
                  <a:pos x="connsiteX1031" y="connsiteY1031"/>
                </a:cxn>
                <a:cxn ang="0">
                  <a:pos x="connsiteX1032" y="connsiteY1032"/>
                </a:cxn>
                <a:cxn ang="0">
                  <a:pos x="connsiteX1033" y="connsiteY1033"/>
                </a:cxn>
                <a:cxn ang="0">
                  <a:pos x="connsiteX1034" y="connsiteY1034"/>
                </a:cxn>
                <a:cxn ang="0">
                  <a:pos x="connsiteX1035" y="connsiteY1035"/>
                </a:cxn>
                <a:cxn ang="0">
                  <a:pos x="connsiteX1036" y="connsiteY1036"/>
                </a:cxn>
                <a:cxn ang="0">
                  <a:pos x="connsiteX1037" y="connsiteY1037"/>
                </a:cxn>
                <a:cxn ang="0">
                  <a:pos x="connsiteX1038" y="connsiteY1038"/>
                </a:cxn>
                <a:cxn ang="0">
                  <a:pos x="connsiteX1039" y="connsiteY1039"/>
                </a:cxn>
                <a:cxn ang="0">
                  <a:pos x="connsiteX1040" y="connsiteY1040"/>
                </a:cxn>
                <a:cxn ang="0">
                  <a:pos x="connsiteX1041" y="connsiteY1041"/>
                </a:cxn>
                <a:cxn ang="0">
                  <a:pos x="connsiteX1042" y="connsiteY1042"/>
                </a:cxn>
                <a:cxn ang="0">
                  <a:pos x="connsiteX1043" y="connsiteY1043"/>
                </a:cxn>
                <a:cxn ang="0">
                  <a:pos x="connsiteX1044" y="connsiteY1044"/>
                </a:cxn>
                <a:cxn ang="0">
                  <a:pos x="connsiteX1045" y="connsiteY1045"/>
                </a:cxn>
                <a:cxn ang="0">
                  <a:pos x="connsiteX1046" y="connsiteY1046"/>
                </a:cxn>
                <a:cxn ang="0">
                  <a:pos x="connsiteX1047" y="connsiteY1047"/>
                </a:cxn>
                <a:cxn ang="0">
                  <a:pos x="connsiteX1048" y="connsiteY1048"/>
                </a:cxn>
                <a:cxn ang="0">
                  <a:pos x="connsiteX1049" y="connsiteY1049"/>
                </a:cxn>
                <a:cxn ang="0">
                  <a:pos x="connsiteX1050" y="connsiteY1050"/>
                </a:cxn>
                <a:cxn ang="0">
                  <a:pos x="connsiteX1051" y="connsiteY1051"/>
                </a:cxn>
                <a:cxn ang="0">
                  <a:pos x="connsiteX1052" y="connsiteY1052"/>
                </a:cxn>
                <a:cxn ang="0">
                  <a:pos x="connsiteX1053" y="connsiteY1053"/>
                </a:cxn>
                <a:cxn ang="0">
                  <a:pos x="connsiteX1054" y="connsiteY1054"/>
                </a:cxn>
                <a:cxn ang="0">
                  <a:pos x="connsiteX1055" y="connsiteY1055"/>
                </a:cxn>
                <a:cxn ang="0">
                  <a:pos x="connsiteX1056" y="connsiteY1056"/>
                </a:cxn>
                <a:cxn ang="0">
                  <a:pos x="connsiteX1057" y="connsiteY1057"/>
                </a:cxn>
                <a:cxn ang="0">
                  <a:pos x="connsiteX1058" y="connsiteY1058"/>
                </a:cxn>
                <a:cxn ang="0">
                  <a:pos x="connsiteX1059" y="connsiteY1059"/>
                </a:cxn>
                <a:cxn ang="0">
                  <a:pos x="connsiteX1060" y="connsiteY1060"/>
                </a:cxn>
                <a:cxn ang="0">
                  <a:pos x="connsiteX1061" y="connsiteY1061"/>
                </a:cxn>
                <a:cxn ang="0">
                  <a:pos x="connsiteX1062" y="connsiteY1062"/>
                </a:cxn>
                <a:cxn ang="0">
                  <a:pos x="connsiteX1063" y="connsiteY1063"/>
                </a:cxn>
                <a:cxn ang="0">
                  <a:pos x="connsiteX1064" y="connsiteY1064"/>
                </a:cxn>
                <a:cxn ang="0">
                  <a:pos x="connsiteX1065" y="connsiteY1065"/>
                </a:cxn>
                <a:cxn ang="0">
                  <a:pos x="connsiteX1066" y="connsiteY1066"/>
                </a:cxn>
                <a:cxn ang="0">
                  <a:pos x="connsiteX1067" y="connsiteY1067"/>
                </a:cxn>
                <a:cxn ang="0">
                  <a:pos x="connsiteX1068" y="connsiteY1068"/>
                </a:cxn>
                <a:cxn ang="0">
                  <a:pos x="connsiteX1069" y="connsiteY1069"/>
                </a:cxn>
                <a:cxn ang="0">
                  <a:pos x="connsiteX1070" y="connsiteY1070"/>
                </a:cxn>
                <a:cxn ang="0">
                  <a:pos x="connsiteX1071" y="connsiteY1071"/>
                </a:cxn>
                <a:cxn ang="0">
                  <a:pos x="connsiteX1072" y="connsiteY1072"/>
                </a:cxn>
                <a:cxn ang="0">
                  <a:pos x="connsiteX1073" y="connsiteY1073"/>
                </a:cxn>
                <a:cxn ang="0">
                  <a:pos x="connsiteX1074" y="connsiteY1074"/>
                </a:cxn>
                <a:cxn ang="0">
                  <a:pos x="connsiteX1075" y="connsiteY1075"/>
                </a:cxn>
                <a:cxn ang="0">
                  <a:pos x="connsiteX1076" y="connsiteY1076"/>
                </a:cxn>
                <a:cxn ang="0">
                  <a:pos x="connsiteX1077" y="connsiteY1077"/>
                </a:cxn>
                <a:cxn ang="0">
                  <a:pos x="connsiteX1078" y="connsiteY1078"/>
                </a:cxn>
                <a:cxn ang="0">
                  <a:pos x="connsiteX1079" y="connsiteY1079"/>
                </a:cxn>
                <a:cxn ang="0">
                  <a:pos x="connsiteX1080" y="connsiteY1080"/>
                </a:cxn>
                <a:cxn ang="0">
                  <a:pos x="connsiteX1081" y="connsiteY1081"/>
                </a:cxn>
                <a:cxn ang="0">
                  <a:pos x="connsiteX1082" y="connsiteY1082"/>
                </a:cxn>
                <a:cxn ang="0">
                  <a:pos x="connsiteX1083" y="connsiteY1083"/>
                </a:cxn>
                <a:cxn ang="0">
                  <a:pos x="connsiteX1084" y="connsiteY1084"/>
                </a:cxn>
                <a:cxn ang="0">
                  <a:pos x="connsiteX1085" y="connsiteY1085"/>
                </a:cxn>
                <a:cxn ang="0">
                  <a:pos x="connsiteX1086" y="connsiteY1086"/>
                </a:cxn>
                <a:cxn ang="0">
                  <a:pos x="connsiteX1087" y="connsiteY1087"/>
                </a:cxn>
                <a:cxn ang="0">
                  <a:pos x="connsiteX1088" y="connsiteY1088"/>
                </a:cxn>
                <a:cxn ang="0">
                  <a:pos x="connsiteX1089" y="connsiteY1089"/>
                </a:cxn>
                <a:cxn ang="0">
                  <a:pos x="connsiteX1090" y="connsiteY1090"/>
                </a:cxn>
                <a:cxn ang="0">
                  <a:pos x="connsiteX1091" y="connsiteY1091"/>
                </a:cxn>
                <a:cxn ang="0">
                  <a:pos x="connsiteX1092" y="connsiteY1092"/>
                </a:cxn>
                <a:cxn ang="0">
                  <a:pos x="connsiteX1093" y="connsiteY1093"/>
                </a:cxn>
                <a:cxn ang="0">
                  <a:pos x="connsiteX1094" y="connsiteY1094"/>
                </a:cxn>
                <a:cxn ang="0">
                  <a:pos x="connsiteX1095" y="connsiteY1095"/>
                </a:cxn>
                <a:cxn ang="0">
                  <a:pos x="connsiteX1096" y="connsiteY1096"/>
                </a:cxn>
                <a:cxn ang="0">
                  <a:pos x="connsiteX1097" y="connsiteY1097"/>
                </a:cxn>
                <a:cxn ang="0">
                  <a:pos x="connsiteX1098" y="connsiteY1098"/>
                </a:cxn>
                <a:cxn ang="0">
                  <a:pos x="connsiteX1099" y="connsiteY1099"/>
                </a:cxn>
                <a:cxn ang="0">
                  <a:pos x="connsiteX1100" y="connsiteY1100"/>
                </a:cxn>
                <a:cxn ang="0">
                  <a:pos x="connsiteX1101" y="connsiteY1101"/>
                </a:cxn>
                <a:cxn ang="0">
                  <a:pos x="connsiteX1102" y="connsiteY1102"/>
                </a:cxn>
                <a:cxn ang="0">
                  <a:pos x="connsiteX1103" y="connsiteY1103"/>
                </a:cxn>
                <a:cxn ang="0">
                  <a:pos x="connsiteX1104" y="connsiteY1104"/>
                </a:cxn>
                <a:cxn ang="0">
                  <a:pos x="connsiteX1105" y="connsiteY1105"/>
                </a:cxn>
                <a:cxn ang="0">
                  <a:pos x="connsiteX1106" y="connsiteY1106"/>
                </a:cxn>
                <a:cxn ang="0">
                  <a:pos x="connsiteX1107" y="connsiteY1107"/>
                </a:cxn>
                <a:cxn ang="0">
                  <a:pos x="connsiteX1108" y="connsiteY1108"/>
                </a:cxn>
                <a:cxn ang="0">
                  <a:pos x="connsiteX1109" y="connsiteY1109"/>
                </a:cxn>
                <a:cxn ang="0">
                  <a:pos x="connsiteX1110" y="connsiteY1110"/>
                </a:cxn>
                <a:cxn ang="0">
                  <a:pos x="connsiteX1111" y="connsiteY1111"/>
                </a:cxn>
                <a:cxn ang="0">
                  <a:pos x="connsiteX1112" y="connsiteY1112"/>
                </a:cxn>
                <a:cxn ang="0">
                  <a:pos x="connsiteX1113" y="connsiteY1113"/>
                </a:cxn>
                <a:cxn ang="0">
                  <a:pos x="connsiteX1114" y="connsiteY1114"/>
                </a:cxn>
                <a:cxn ang="0">
                  <a:pos x="connsiteX1115" y="connsiteY1115"/>
                </a:cxn>
                <a:cxn ang="0">
                  <a:pos x="connsiteX1116" y="connsiteY1116"/>
                </a:cxn>
                <a:cxn ang="0">
                  <a:pos x="connsiteX1117" y="connsiteY1117"/>
                </a:cxn>
                <a:cxn ang="0">
                  <a:pos x="connsiteX1118" y="connsiteY1118"/>
                </a:cxn>
                <a:cxn ang="0">
                  <a:pos x="connsiteX1119" y="connsiteY1119"/>
                </a:cxn>
                <a:cxn ang="0">
                  <a:pos x="connsiteX1120" y="connsiteY1120"/>
                </a:cxn>
                <a:cxn ang="0">
                  <a:pos x="connsiteX1121" y="connsiteY1121"/>
                </a:cxn>
                <a:cxn ang="0">
                  <a:pos x="connsiteX1122" y="connsiteY1122"/>
                </a:cxn>
                <a:cxn ang="0">
                  <a:pos x="connsiteX1123" y="connsiteY1123"/>
                </a:cxn>
                <a:cxn ang="0">
                  <a:pos x="connsiteX1124" y="connsiteY1124"/>
                </a:cxn>
                <a:cxn ang="0">
                  <a:pos x="connsiteX1125" y="connsiteY1125"/>
                </a:cxn>
                <a:cxn ang="0">
                  <a:pos x="connsiteX1126" y="connsiteY1126"/>
                </a:cxn>
                <a:cxn ang="0">
                  <a:pos x="connsiteX1127" y="connsiteY1127"/>
                </a:cxn>
                <a:cxn ang="0">
                  <a:pos x="connsiteX1128" y="connsiteY1128"/>
                </a:cxn>
                <a:cxn ang="0">
                  <a:pos x="connsiteX1129" y="connsiteY1129"/>
                </a:cxn>
                <a:cxn ang="0">
                  <a:pos x="connsiteX1130" y="connsiteY1130"/>
                </a:cxn>
                <a:cxn ang="0">
                  <a:pos x="connsiteX1131" y="connsiteY1131"/>
                </a:cxn>
                <a:cxn ang="0">
                  <a:pos x="connsiteX1132" y="connsiteY1132"/>
                </a:cxn>
                <a:cxn ang="0">
                  <a:pos x="connsiteX1133" y="connsiteY1133"/>
                </a:cxn>
                <a:cxn ang="0">
                  <a:pos x="connsiteX1134" y="connsiteY1134"/>
                </a:cxn>
                <a:cxn ang="0">
                  <a:pos x="connsiteX1135" y="connsiteY1135"/>
                </a:cxn>
                <a:cxn ang="0">
                  <a:pos x="connsiteX1136" y="connsiteY1136"/>
                </a:cxn>
                <a:cxn ang="0">
                  <a:pos x="connsiteX1137" y="connsiteY1137"/>
                </a:cxn>
                <a:cxn ang="0">
                  <a:pos x="connsiteX1138" y="connsiteY1138"/>
                </a:cxn>
                <a:cxn ang="0">
                  <a:pos x="connsiteX1139" y="connsiteY1139"/>
                </a:cxn>
                <a:cxn ang="0">
                  <a:pos x="connsiteX1140" y="connsiteY1140"/>
                </a:cxn>
                <a:cxn ang="0">
                  <a:pos x="connsiteX1141" y="connsiteY1141"/>
                </a:cxn>
                <a:cxn ang="0">
                  <a:pos x="connsiteX1142" y="connsiteY1142"/>
                </a:cxn>
                <a:cxn ang="0">
                  <a:pos x="connsiteX1143" y="connsiteY1143"/>
                </a:cxn>
                <a:cxn ang="0">
                  <a:pos x="connsiteX1144" y="connsiteY1144"/>
                </a:cxn>
                <a:cxn ang="0">
                  <a:pos x="connsiteX1145" y="connsiteY1145"/>
                </a:cxn>
                <a:cxn ang="0">
                  <a:pos x="connsiteX1146" y="connsiteY1146"/>
                </a:cxn>
                <a:cxn ang="0">
                  <a:pos x="connsiteX1147" y="connsiteY1147"/>
                </a:cxn>
                <a:cxn ang="0">
                  <a:pos x="connsiteX1148" y="connsiteY1148"/>
                </a:cxn>
                <a:cxn ang="0">
                  <a:pos x="connsiteX1149" y="connsiteY1149"/>
                </a:cxn>
                <a:cxn ang="0">
                  <a:pos x="connsiteX1150" y="connsiteY1150"/>
                </a:cxn>
                <a:cxn ang="0">
                  <a:pos x="connsiteX1151" y="connsiteY1151"/>
                </a:cxn>
                <a:cxn ang="0">
                  <a:pos x="connsiteX1152" y="connsiteY1152"/>
                </a:cxn>
                <a:cxn ang="0">
                  <a:pos x="connsiteX1153" y="connsiteY1153"/>
                </a:cxn>
                <a:cxn ang="0">
                  <a:pos x="connsiteX1154" y="connsiteY1154"/>
                </a:cxn>
                <a:cxn ang="0">
                  <a:pos x="connsiteX1155" y="connsiteY1155"/>
                </a:cxn>
                <a:cxn ang="0">
                  <a:pos x="connsiteX1156" y="connsiteY1156"/>
                </a:cxn>
                <a:cxn ang="0">
                  <a:pos x="connsiteX1157" y="connsiteY1157"/>
                </a:cxn>
                <a:cxn ang="0">
                  <a:pos x="connsiteX1158" y="connsiteY1158"/>
                </a:cxn>
                <a:cxn ang="0">
                  <a:pos x="connsiteX1159" y="connsiteY1159"/>
                </a:cxn>
                <a:cxn ang="0">
                  <a:pos x="connsiteX1160" y="connsiteY1160"/>
                </a:cxn>
                <a:cxn ang="0">
                  <a:pos x="connsiteX1161" y="connsiteY1161"/>
                </a:cxn>
                <a:cxn ang="0">
                  <a:pos x="connsiteX1162" y="connsiteY1162"/>
                </a:cxn>
                <a:cxn ang="0">
                  <a:pos x="connsiteX1163" y="connsiteY1163"/>
                </a:cxn>
                <a:cxn ang="0">
                  <a:pos x="connsiteX1164" y="connsiteY1164"/>
                </a:cxn>
                <a:cxn ang="0">
                  <a:pos x="connsiteX1165" y="connsiteY1165"/>
                </a:cxn>
                <a:cxn ang="0">
                  <a:pos x="connsiteX1166" y="connsiteY1166"/>
                </a:cxn>
                <a:cxn ang="0">
                  <a:pos x="connsiteX1167" y="connsiteY1167"/>
                </a:cxn>
                <a:cxn ang="0">
                  <a:pos x="connsiteX1168" y="connsiteY1168"/>
                </a:cxn>
                <a:cxn ang="0">
                  <a:pos x="connsiteX1169" y="connsiteY1169"/>
                </a:cxn>
                <a:cxn ang="0">
                  <a:pos x="connsiteX1170" y="connsiteY1170"/>
                </a:cxn>
                <a:cxn ang="0">
                  <a:pos x="connsiteX1171" y="connsiteY1171"/>
                </a:cxn>
                <a:cxn ang="0">
                  <a:pos x="connsiteX1172" y="connsiteY1172"/>
                </a:cxn>
                <a:cxn ang="0">
                  <a:pos x="connsiteX1173" y="connsiteY1173"/>
                </a:cxn>
                <a:cxn ang="0">
                  <a:pos x="connsiteX1174" y="connsiteY1174"/>
                </a:cxn>
                <a:cxn ang="0">
                  <a:pos x="connsiteX1175" y="connsiteY1175"/>
                </a:cxn>
                <a:cxn ang="0">
                  <a:pos x="connsiteX1176" y="connsiteY1176"/>
                </a:cxn>
                <a:cxn ang="0">
                  <a:pos x="connsiteX1177" y="connsiteY1177"/>
                </a:cxn>
                <a:cxn ang="0">
                  <a:pos x="connsiteX1178" y="connsiteY1178"/>
                </a:cxn>
                <a:cxn ang="0">
                  <a:pos x="connsiteX1179" y="connsiteY1179"/>
                </a:cxn>
                <a:cxn ang="0">
                  <a:pos x="connsiteX1180" y="connsiteY1180"/>
                </a:cxn>
                <a:cxn ang="0">
                  <a:pos x="connsiteX1181" y="connsiteY1181"/>
                </a:cxn>
                <a:cxn ang="0">
                  <a:pos x="connsiteX1182" y="connsiteY1182"/>
                </a:cxn>
                <a:cxn ang="0">
                  <a:pos x="connsiteX1183" y="connsiteY1183"/>
                </a:cxn>
                <a:cxn ang="0">
                  <a:pos x="connsiteX1184" y="connsiteY1184"/>
                </a:cxn>
                <a:cxn ang="0">
                  <a:pos x="connsiteX1185" y="connsiteY1185"/>
                </a:cxn>
                <a:cxn ang="0">
                  <a:pos x="connsiteX1186" y="connsiteY1186"/>
                </a:cxn>
                <a:cxn ang="0">
                  <a:pos x="connsiteX1187" y="connsiteY1187"/>
                </a:cxn>
                <a:cxn ang="0">
                  <a:pos x="connsiteX1188" y="connsiteY1188"/>
                </a:cxn>
                <a:cxn ang="0">
                  <a:pos x="connsiteX1189" y="connsiteY1189"/>
                </a:cxn>
                <a:cxn ang="0">
                  <a:pos x="connsiteX1190" y="connsiteY1190"/>
                </a:cxn>
                <a:cxn ang="0">
                  <a:pos x="connsiteX1191" y="connsiteY1191"/>
                </a:cxn>
                <a:cxn ang="0">
                  <a:pos x="connsiteX1192" y="connsiteY1192"/>
                </a:cxn>
                <a:cxn ang="0">
                  <a:pos x="connsiteX1193" y="connsiteY1193"/>
                </a:cxn>
                <a:cxn ang="0">
                  <a:pos x="connsiteX1194" y="connsiteY1194"/>
                </a:cxn>
                <a:cxn ang="0">
                  <a:pos x="connsiteX1195" y="connsiteY1195"/>
                </a:cxn>
                <a:cxn ang="0">
                  <a:pos x="connsiteX1196" y="connsiteY1196"/>
                </a:cxn>
                <a:cxn ang="0">
                  <a:pos x="connsiteX1197" y="connsiteY1197"/>
                </a:cxn>
                <a:cxn ang="0">
                  <a:pos x="connsiteX1198" y="connsiteY1198"/>
                </a:cxn>
                <a:cxn ang="0">
                  <a:pos x="connsiteX1199" y="connsiteY1199"/>
                </a:cxn>
                <a:cxn ang="0">
                  <a:pos x="connsiteX1200" y="connsiteY1200"/>
                </a:cxn>
                <a:cxn ang="0">
                  <a:pos x="connsiteX1201" y="connsiteY1201"/>
                </a:cxn>
                <a:cxn ang="0">
                  <a:pos x="connsiteX1202" y="connsiteY1202"/>
                </a:cxn>
                <a:cxn ang="0">
                  <a:pos x="connsiteX1203" y="connsiteY1203"/>
                </a:cxn>
                <a:cxn ang="0">
                  <a:pos x="connsiteX1204" y="connsiteY1204"/>
                </a:cxn>
                <a:cxn ang="0">
                  <a:pos x="connsiteX1205" y="connsiteY1205"/>
                </a:cxn>
                <a:cxn ang="0">
                  <a:pos x="connsiteX1206" y="connsiteY1206"/>
                </a:cxn>
                <a:cxn ang="0">
                  <a:pos x="connsiteX1207" y="connsiteY1207"/>
                </a:cxn>
                <a:cxn ang="0">
                  <a:pos x="connsiteX1208" y="connsiteY1208"/>
                </a:cxn>
                <a:cxn ang="0">
                  <a:pos x="connsiteX1209" y="connsiteY1209"/>
                </a:cxn>
                <a:cxn ang="0">
                  <a:pos x="connsiteX1210" y="connsiteY1210"/>
                </a:cxn>
                <a:cxn ang="0">
                  <a:pos x="connsiteX1211" y="connsiteY1211"/>
                </a:cxn>
                <a:cxn ang="0">
                  <a:pos x="connsiteX1212" y="connsiteY1212"/>
                </a:cxn>
                <a:cxn ang="0">
                  <a:pos x="connsiteX1213" y="connsiteY1213"/>
                </a:cxn>
                <a:cxn ang="0">
                  <a:pos x="connsiteX1214" y="connsiteY1214"/>
                </a:cxn>
                <a:cxn ang="0">
                  <a:pos x="connsiteX1215" y="connsiteY1215"/>
                </a:cxn>
                <a:cxn ang="0">
                  <a:pos x="connsiteX1216" y="connsiteY1216"/>
                </a:cxn>
                <a:cxn ang="0">
                  <a:pos x="connsiteX1217" y="connsiteY1217"/>
                </a:cxn>
                <a:cxn ang="0">
                  <a:pos x="connsiteX1218" y="connsiteY1218"/>
                </a:cxn>
                <a:cxn ang="0">
                  <a:pos x="connsiteX1219" y="connsiteY1219"/>
                </a:cxn>
                <a:cxn ang="0">
                  <a:pos x="connsiteX1220" y="connsiteY1220"/>
                </a:cxn>
                <a:cxn ang="0">
                  <a:pos x="connsiteX1221" y="connsiteY1221"/>
                </a:cxn>
                <a:cxn ang="0">
                  <a:pos x="connsiteX1222" y="connsiteY1222"/>
                </a:cxn>
                <a:cxn ang="0">
                  <a:pos x="connsiteX1223" y="connsiteY1223"/>
                </a:cxn>
                <a:cxn ang="0">
                  <a:pos x="connsiteX1224" y="connsiteY1224"/>
                </a:cxn>
                <a:cxn ang="0">
                  <a:pos x="connsiteX1225" y="connsiteY1225"/>
                </a:cxn>
                <a:cxn ang="0">
                  <a:pos x="connsiteX1226" y="connsiteY1226"/>
                </a:cxn>
                <a:cxn ang="0">
                  <a:pos x="connsiteX1227" y="connsiteY1227"/>
                </a:cxn>
                <a:cxn ang="0">
                  <a:pos x="connsiteX1228" y="connsiteY1228"/>
                </a:cxn>
                <a:cxn ang="0">
                  <a:pos x="connsiteX1229" y="connsiteY1229"/>
                </a:cxn>
                <a:cxn ang="0">
                  <a:pos x="connsiteX1230" y="connsiteY1230"/>
                </a:cxn>
                <a:cxn ang="0">
                  <a:pos x="connsiteX1231" y="connsiteY1231"/>
                </a:cxn>
                <a:cxn ang="0">
                  <a:pos x="connsiteX1232" y="connsiteY1232"/>
                </a:cxn>
                <a:cxn ang="0">
                  <a:pos x="connsiteX1233" y="connsiteY1233"/>
                </a:cxn>
                <a:cxn ang="0">
                  <a:pos x="connsiteX1234" y="connsiteY1234"/>
                </a:cxn>
                <a:cxn ang="0">
                  <a:pos x="connsiteX1235" y="connsiteY1235"/>
                </a:cxn>
                <a:cxn ang="0">
                  <a:pos x="connsiteX1236" y="connsiteY1236"/>
                </a:cxn>
                <a:cxn ang="0">
                  <a:pos x="connsiteX1237" y="connsiteY1237"/>
                </a:cxn>
                <a:cxn ang="0">
                  <a:pos x="connsiteX1238" y="connsiteY1238"/>
                </a:cxn>
                <a:cxn ang="0">
                  <a:pos x="connsiteX1239" y="connsiteY1239"/>
                </a:cxn>
                <a:cxn ang="0">
                  <a:pos x="connsiteX1240" y="connsiteY1240"/>
                </a:cxn>
                <a:cxn ang="0">
                  <a:pos x="connsiteX1241" y="connsiteY1241"/>
                </a:cxn>
                <a:cxn ang="0">
                  <a:pos x="connsiteX1242" y="connsiteY1242"/>
                </a:cxn>
                <a:cxn ang="0">
                  <a:pos x="connsiteX1243" y="connsiteY1243"/>
                </a:cxn>
                <a:cxn ang="0">
                  <a:pos x="connsiteX1244" y="connsiteY1244"/>
                </a:cxn>
                <a:cxn ang="0">
                  <a:pos x="connsiteX1245" y="connsiteY1245"/>
                </a:cxn>
                <a:cxn ang="0">
                  <a:pos x="connsiteX1246" y="connsiteY1246"/>
                </a:cxn>
                <a:cxn ang="0">
                  <a:pos x="connsiteX1247" y="connsiteY1247"/>
                </a:cxn>
                <a:cxn ang="0">
                  <a:pos x="connsiteX1248" y="connsiteY1248"/>
                </a:cxn>
                <a:cxn ang="0">
                  <a:pos x="connsiteX1249" y="connsiteY1249"/>
                </a:cxn>
                <a:cxn ang="0">
                  <a:pos x="connsiteX1250" y="connsiteY1250"/>
                </a:cxn>
                <a:cxn ang="0">
                  <a:pos x="connsiteX1251" y="connsiteY1251"/>
                </a:cxn>
                <a:cxn ang="0">
                  <a:pos x="connsiteX1252" y="connsiteY1252"/>
                </a:cxn>
                <a:cxn ang="0">
                  <a:pos x="connsiteX1253" y="connsiteY1253"/>
                </a:cxn>
                <a:cxn ang="0">
                  <a:pos x="connsiteX1254" y="connsiteY1254"/>
                </a:cxn>
                <a:cxn ang="0">
                  <a:pos x="connsiteX1255" y="connsiteY1255"/>
                </a:cxn>
                <a:cxn ang="0">
                  <a:pos x="connsiteX1256" y="connsiteY1256"/>
                </a:cxn>
                <a:cxn ang="0">
                  <a:pos x="connsiteX1257" y="connsiteY1257"/>
                </a:cxn>
                <a:cxn ang="0">
                  <a:pos x="connsiteX1258" y="connsiteY1258"/>
                </a:cxn>
                <a:cxn ang="0">
                  <a:pos x="connsiteX1259" y="connsiteY1259"/>
                </a:cxn>
                <a:cxn ang="0">
                  <a:pos x="connsiteX1260" y="connsiteY1260"/>
                </a:cxn>
                <a:cxn ang="0">
                  <a:pos x="connsiteX1261" y="connsiteY1261"/>
                </a:cxn>
                <a:cxn ang="0">
                  <a:pos x="connsiteX1262" y="connsiteY1262"/>
                </a:cxn>
                <a:cxn ang="0">
                  <a:pos x="connsiteX1263" y="connsiteY1263"/>
                </a:cxn>
                <a:cxn ang="0">
                  <a:pos x="connsiteX1264" y="connsiteY1264"/>
                </a:cxn>
                <a:cxn ang="0">
                  <a:pos x="connsiteX1265" y="connsiteY1265"/>
                </a:cxn>
                <a:cxn ang="0">
                  <a:pos x="connsiteX1266" y="connsiteY1266"/>
                </a:cxn>
                <a:cxn ang="0">
                  <a:pos x="connsiteX1267" y="connsiteY1267"/>
                </a:cxn>
                <a:cxn ang="0">
                  <a:pos x="connsiteX1268" y="connsiteY1268"/>
                </a:cxn>
                <a:cxn ang="0">
                  <a:pos x="connsiteX1269" y="connsiteY1269"/>
                </a:cxn>
                <a:cxn ang="0">
                  <a:pos x="connsiteX1270" y="connsiteY1270"/>
                </a:cxn>
                <a:cxn ang="0">
                  <a:pos x="connsiteX1271" y="connsiteY1271"/>
                </a:cxn>
                <a:cxn ang="0">
                  <a:pos x="connsiteX1272" y="connsiteY1272"/>
                </a:cxn>
                <a:cxn ang="0">
                  <a:pos x="connsiteX1273" y="connsiteY1273"/>
                </a:cxn>
                <a:cxn ang="0">
                  <a:pos x="connsiteX1274" y="connsiteY1274"/>
                </a:cxn>
                <a:cxn ang="0">
                  <a:pos x="connsiteX1275" y="connsiteY1275"/>
                </a:cxn>
                <a:cxn ang="0">
                  <a:pos x="connsiteX1276" y="connsiteY1276"/>
                </a:cxn>
                <a:cxn ang="0">
                  <a:pos x="connsiteX1277" y="connsiteY1277"/>
                </a:cxn>
                <a:cxn ang="0">
                  <a:pos x="connsiteX1278" y="connsiteY1278"/>
                </a:cxn>
                <a:cxn ang="0">
                  <a:pos x="connsiteX1279" y="connsiteY1279"/>
                </a:cxn>
                <a:cxn ang="0">
                  <a:pos x="connsiteX1280" y="connsiteY1280"/>
                </a:cxn>
                <a:cxn ang="0">
                  <a:pos x="connsiteX1281" y="connsiteY1281"/>
                </a:cxn>
                <a:cxn ang="0">
                  <a:pos x="connsiteX1282" y="connsiteY1282"/>
                </a:cxn>
                <a:cxn ang="0">
                  <a:pos x="connsiteX1283" y="connsiteY1283"/>
                </a:cxn>
                <a:cxn ang="0">
                  <a:pos x="connsiteX1284" y="connsiteY1284"/>
                </a:cxn>
                <a:cxn ang="0">
                  <a:pos x="connsiteX1285" y="connsiteY1285"/>
                </a:cxn>
                <a:cxn ang="0">
                  <a:pos x="connsiteX1286" y="connsiteY1286"/>
                </a:cxn>
                <a:cxn ang="0">
                  <a:pos x="connsiteX1287" y="connsiteY1287"/>
                </a:cxn>
                <a:cxn ang="0">
                  <a:pos x="connsiteX1288" y="connsiteY1288"/>
                </a:cxn>
                <a:cxn ang="0">
                  <a:pos x="connsiteX1289" y="connsiteY1289"/>
                </a:cxn>
                <a:cxn ang="0">
                  <a:pos x="connsiteX1290" y="connsiteY1290"/>
                </a:cxn>
                <a:cxn ang="0">
                  <a:pos x="connsiteX1291" y="connsiteY1291"/>
                </a:cxn>
                <a:cxn ang="0">
                  <a:pos x="connsiteX1292" y="connsiteY1292"/>
                </a:cxn>
                <a:cxn ang="0">
                  <a:pos x="connsiteX1293" y="connsiteY1293"/>
                </a:cxn>
                <a:cxn ang="0">
                  <a:pos x="connsiteX1294" y="connsiteY1294"/>
                </a:cxn>
                <a:cxn ang="0">
                  <a:pos x="connsiteX1295" y="connsiteY1295"/>
                </a:cxn>
                <a:cxn ang="0">
                  <a:pos x="connsiteX1296" y="connsiteY1296"/>
                </a:cxn>
                <a:cxn ang="0">
                  <a:pos x="connsiteX1297" y="connsiteY1297"/>
                </a:cxn>
                <a:cxn ang="0">
                  <a:pos x="connsiteX1298" y="connsiteY1298"/>
                </a:cxn>
                <a:cxn ang="0">
                  <a:pos x="connsiteX1299" y="connsiteY1299"/>
                </a:cxn>
                <a:cxn ang="0">
                  <a:pos x="connsiteX1300" y="connsiteY1300"/>
                </a:cxn>
                <a:cxn ang="0">
                  <a:pos x="connsiteX1301" y="connsiteY1301"/>
                </a:cxn>
                <a:cxn ang="0">
                  <a:pos x="connsiteX1302" y="connsiteY1302"/>
                </a:cxn>
                <a:cxn ang="0">
                  <a:pos x="connsiteX1303" y="connsiteY1303"/>
                </a:cxn>
                <a:cxn ang="0">
                  <a:pos x="connsiteX1304" y="connsiteY1304"/>
                </a:cxn>
                <a:cxn ang="0">
                  <a:pos x="connsiteX1305" y="connsiteY1305"/>
                </a:cxn>
                <a:cxn ang="0">
                  <a:pos x="connsiteX1306" y="connsiteY1306"/>
                </a:cxn>
                <a:cxn ang="0">
                  <a:pos x="connsiteX1307" y="connsiteY1307"/>
                </a:cxn>
                <a:cxn ang="0">
                  <a:pos x="connsiteX1308" y="connsiteY1308"/>
                </a:cxn>
                <a:cxn ang="0">
                  <a:pos x="connsiteX1309" y="connsiteY1309"/>
                </a:cxn>
                <a:cxn ang="0">
                  <a:pos x="connsiteX1310" y="connsiteY1310"/>
                </a:cxn>
                <a:cxn ang="0">
                  <a:pos x="connsiteX1311" y="connsiteY1311"/>
                </a:cxn>
                <a:cxn ang="0">
                  <a:pos x="connsiteX1312" y="connsiteY1312"/>
                </a:cxn>
                <a:cxn ang="0">
                  <a:pos x="connsiteX1313" y="connsiteY1313"/>
                </a:cxn>
                <a:cxn ang="0">
                  <a:pos x="connsiteX1314" y="connsiteY1314"/>
                </a:cxn>
                <a:cxn ang="0">
                  <a:pos x="connsiteX1315" y="connsiteY1315"/>
                </a:cxn>
                <a:cxn ang="0">
                  <a:pos x="connsiteX1316" y="connsiteY1316"/>
                </a:cxn>
                <a:cxn ang="0">
                  <a:pos x="connsiteX1317" y="connsiteY1317"/>
                </a:cxn>
                <a:cxn ang="0">
                  <a:pos x="connsiteX1318" y="connsiteY1318"/>
                </a:cxn>
                <a:cxn ang="0">
                  <a:pos x="connsiteX1319" y="connsiteY1319"/>
                </a:cxn>
                <a:cxn ang="0">
                  <a:pos x="connsiteX1320" y="connsiteY1320"/>
                </a:cxn>
                <a:cxn ang="0">
                  <a:pos x="connsiteX1321" y="connsiteY1321"/>
                </a:cxn>
                <a:cxn ang="0">
                  <a:pos x="connsiteX1322" y="connsiteY1322"/>
                </a:cxn>
                <a:cxn ang="0">
                  <a:pos x="connsiteX1323" y="connsiteY1323"/>
                </a:cxn>
                <a:cxn ang="0">
                  <a:pos x="connsiteX1324" y="connsiteY1324"/>
                </a:cxn>
                <a:cxn ang="0">
                  <a:pos x="connsiteX1325" y="connsiteY1325"/>
                </a:cxn>
                <a:cxn ang="0">
                  <a:pos x="connsiteX1326" y="connsiteY1326"/>
                </a:cxn>
                <a:cxn ang="0">
                  <a:pos x="connsiteX1327" y="connsiteY1327"/>
                </a:cxn>
                <a:cxn ang="0">
                  <a:pos x="connsiteX1328" y="connsiteY1328"/>
                </a:cxn>
                <a:cxn ang="0">
                  <a:pos x="connsiteX1329" y="connsiteY1329"/>
                </a:cxn>
                <a:cxn ang="0">
                  <a:pos x="connsiteX1330" y="connsiteY1330"/>
                </a:cxn>
                <a:cxn ang="0">
                  <a:pos x="connsiteX1331" y="connsiteY1331"/>
                </a:cxn>
                <a:cxn ang="0">
                  <a:pos x="connsiteX1332" y="connsiteY1332"/>
                </a:cxn>
                <a:cxn ang="0">
                  <a:pos x="connsiteX1333" y="connsiteY1333"/>
                </a:cxn>
                <a:cxn ang="0">
                  <a:pos x="connsiteX1334" y="connsiteY1334"/>
                </a:cxn>
                <a:cxn ang="0">
                  <a:pos x="connsiteX1335" y="connsiteY1335"/>
                </a:cxn>
                <a:cxn ang="0">
                  <a:pos x="connsiteX1336" y="connsiteY1336"/>
                </a:cxn>
                <a:cxn ang="0">
                  <a:pos x="connsiteX1337" y="connsiteY1337"/>
                </a:cxn>
                <a:cxn ang="0">
                  <a:pos x="connsiteX1338" y="connsiteY1338"/>
                </a:cxn>
                <a:cxn ang="0">
                  <a:pos x="connsiteX1339" y="connsiteY1339"/>
                </a:cxn>
                <a:cxn ang="0">
                  <a:pos x="connsiteX1340" y="connsiteY1340"/>
                </a:cxn>
                <a:cxn ang="0">
                  <a:pos x="connsiteX1341" y="connsiteY1341"/>
                </a:cxn>
                <a:cxn ang="0">
                  <a:pos x="connsiteX1342" y="connsiteY1342"/>
                </a:cxn>
                <a:cxn ang="0">
                  <a:pos x="connsiteX1343" y="connsiteY1343"/>
                </a:cxn>
                <a:cxn ang="0">
                  <a:pos x="connsiteX1344" y="connsiteY1344"/>
                </a:cxn>
                <a:cxn ang="0">
                  <a:pos x="connsiteX1345" y="connsiteY1345"/>
                </a:cxn>
                <a:cxn ang="0">
                  <a:pos x="connsiteX1346" y="connsiteY1346"/>
                </a:cxn>
                <a:cxn ang="0">
                  <a:pos x="connsiteX1347" y="connsiteY1347"/>
                </a:cxn>
                <a:cxn ang="0">
                  <a:pos x="connsiteX1348" y="connsiteY1348"/>
                </a:cxn>
                <a:cxn ang="0">
                  <a:pos x="connsiteX1349" y="connsiteY1349"/>
                </a:cxn>
                <a:cxn ang="0">
                  <a:pos x="connsiteX1350" y="connsiteY1350"/>
                </a:cxn>
                <a:cxn ang="0">
                  <a:pos x="connsiteX1351" y="connsiteY1351"/>
                </a:cxn>
                <a:cxn ang="0">
                  <a:pos x="connsiteX1352" y="connsiteY1352"/>
                </a:cxn>
                <a:cxn ang="0">
                  <a:pos x="connsiteX1353" y="connsiteY1353"/>
                </a:cxn>
                <a:cxn ang="0">
                  <a:pos x="connsiteX1354" y="connsiteY1354"/>
                </a:cxn>
                <a:cxn ang="0">
                  <a:pos x="connsiteX1355" y="connsiteY1355"/>
                </a:cxn>
                <a:cxn ang="0">
                  <a:pos x="connsiteX1356" y="connsiteY1356"/>
                </a:cxn>
                <a:cxn ang="0">
                  <a:pos x="connsiteX1357" y="connsiteY1357"/>
                </a:cxn>
                <a:cxn ang="0">
                  <a:pos x="connsiteX1358" y="connsiteY1358"/>
                </a:cxn>
                <a:cxn ang="0">
                  <a:pos x="connsiteX1359" y="connsiteY1359"/>
                </a:cxn>
                <a:cxn ang="0">
                  <a:pos x="connsiteX1360" y="connsiteY1360"/>
                </a:cxn>
                <a:cxn ang="0">
                  <a:pos x="connsiteX1361" y="connsiteY1361"/>
                </a:cxn>
                <a:cxn ang="0">
                  <a:pos x="connsiteX1362" y="connsiteY1362"/>
                </a:cxn>
                <a:cxn ang="0">
                  <a:pos x="connsiteX1363" y="connsiteY1363"/>
                </a:cxn>
                <a:cxn ang="0">
                  <a:pos x="connsiteX1364" y="connsiteY1364"/>
                </a:cxn>
                <a:cxn ang="0">
                  <a:pos x="connsiteX1365" y="connsiteY1365"/>
                </a:cxn>
                <a:cxn ang="0">
                  <a:pos x="connsiteX1366" y="connsiteY1366"/>
                </a:cxn>
                <a:cxn ang="0">
                  <a:pos x="connsiteX1367" y="connsiteY1367"/>
                </a:cxn>
                <a:cxn ang="0">
                  <a:pos x="connsiteX1368" y="connsiteY1368"/>
                </a:cxn>
                <a:cxn ang="0">
                  <a:pos x="connsiteX1369" y="connsiteY1369"/>
                </a:cxn>
                <a:cxn ang="0">
                  <a:pos x="connsiteX1370" y="connsiteY1370"/>
                </a:cxn>
                <a:cxn ang="0">
                  <a:pos x="connsiteX1371" y="connsiteY1371"/>
                </a:cxn>
                <a:cxn ang="0">
                  <a:pos x="connsiteX1372" y="connsiteY1372"/>
                </a:cxn>
                <a:cxn ang="0">
                  <a:pos x="connsiteX1373" y="connsiteY1373"/>
                </a:cxn>
                <a:cxn ang="0">
                  <a:pos x="connsiteX1374" y="connsiteY1374"/>
                </a:cxn>
                <a:cxn ang="0">
                  <a:pos x="connsiteX1375" y="connsiteY1375"/>
                </a:cxn>
                <a:cxn ang="0">
                  <a:pos x="connsiteX1376" y="connsiteY1376"/>
                </a:cxn>
                <a:cxn ang="0">
                  <a:pos x="connsiteX1377" y="connsiteY1377"/>
                </a:cxn>
                <a:cxn ang="0">
                  <a:pos x="connsiteX1378" y="connsiteY1378"/>
                </a:cxn>
                <a:cxn ang="0">
                  <a:pos x="connsiteX1379" y="connsiteY1379"/>
                </a:cxn>
                <a:cxn ang="0">
                  <a:pos x="connsiteX1380" y="connsiteY1380"/>
                </a:cxn>
                <a:cxn ang="0">
                  <a:pos x="connsiteX1381" y="connsiteY1381"/>
                </a:cxn>
                <a:cxn ang="0">
                  <a:pos x="connsiteX1382" y="connsiteY1382"/>
                </a:cxn>
                <a:cxn ang="0">
                  <a:pos x="connsiteX1383" y="connsiteY1383"/>
                </a:cxn>
                <a:cxn ang="0">
                  <a:pos x="connsiteX1384" y="connsiteY1384"/>
                </a:cxn>
                <a:cxn ang="0">
                  <a:pos x="connsiteX1385" y="connsiteY1385"/>
                </a:cxn>
                <a:cxn ang="0">
                  <a:pos x="connsiteX1386" y="connsiteY1386"/>
                </a:cxn>
                <a:cxn ang="0">
                  <a:pos x="connsiteX1387" y="connsiteY1387"/>
                </a:cxn>
                <a:cxn ang="0">
                  <a:pos x="connsiteX1388" y="connsiteY1388"/>
                </a:cxn>
                <a:cxn ang="0">
                  <a:pos x="connsiteX1389" y="connsiteY1389"/>
                </a:cxn>
                <a:cxn ang="0">
                  <a:pos x="connsiteX1390" y="connsiteY1390"/>
                </a:cxn>
                <a:cxn ang="0">
                  <a:pos x="connsiteX1391" y="connsiteY1391"/>
                </a:cxn>
                <a:cxn ang="0">
                  <a:pos x="connsiteX1392" y="connsiteY1392"/>
                </a:cxn>
                <a:cxn ang="0">
                  <a:pos x="connsiteX1393" y="connsiteY1393"/>
                </a:cxn>
                <a:cxn ang="0">
                  <a:pos x="connsiteX1394" y="connsiteY1394"/>
                </a:cxn>
                <a:cxn ang="0">
                  <a:pos x="connsiteX1395" y="connsiteY1395"/>
                </a:cxn>
                <a:cxn ang="0">
                  <a:pos x="connsiteX1396" y="connsiteY1396"/>
                </a:cxn>
                <a:cxn ang="0">
                  <a:pos x="connsiteX1397" y="connsiteY1397"/>
                </a:cxn>
                <a:cxn ang="0">
                  <a:pos x="connsiteX1398" y="connsiteY1398"/>
                </a:cxn>
                <a:cxn ang="0">
                  <a:pos x="connsiteX1399" y="connsiteY1399"/>
                </a:cxn>
                <a:cxn ang="0">
                  <a:pos x="connsiteX1400" y="connsiteY1400"/>
                </a:cxn>
                <a:cxn ang="0">
                  <a:pos x="connsiteX1401" y="connsiteY1401"/>
                </a:cxn>
                <a:cxn ang="0">
                  <a:pos x="connsiteX1402" y="connsiteY1402"/>
                </a:cxn>
                <a:cxn ang="0">
                  <a:pos x="connsiteX1403" y="connsiteY1403"/>
                </a:cxn>
                <a:cxn ang="0">
                  <a:pos x="connsiteX1404" y="connsiteY1404"/>
                </a:cxn>
                <a:cxn ang="0">
                  <a:pos x="connsiteX1405" y="connsiteY1405"/>
                </a:cxn>
                <a:cxn ang="0">
                  <a:pos x="connsiteX1406" y="connsiteY1406"/>
                </a:cxn>
                <a:cxn ang="0">
                  <a:pos x="connsiteX1407" y="connsiteY1407"/>
                </a:cxn>
                <a:cxn ang="0">
                  <a:pos x="connsiteX1408" y="connsiteY1408"/>
                </a:cxn>
                <a:cxn ang="0">
                  <a:pos x="connsiteX1409" y="connsiteY1409"/>
                </a:cxn>
                <a:cxn ang="0">
                  <a:pos x="connsiteX1410" y="connsiteY1410"/>
                </a:cxn>
                <a:cxn ang="0">
                  <a:pos x="connsiteX1411" y="connsiteY1411"/>
                </a:cxn>
                <a:cxn ang="0">
                  <a:pos x="connsiteX1412" y="connsiteY1412"/>
                </a:cxn>
                <a:cxn ang="0">
                  <a:pos x="connsiteX1413" y="connsiteY1413"/>
                </a:cxn>
                <a:cxn ang="0">
                  <a:pos x="connsiteX1414" y="connsiteY1414"/>
                </a:cxn>
                <a:cxn ang="0">
                  <a:pos x="connsiteX1415" y="connsiteY1415"/>
                </a:cxn>
                <a:cxn ang="0">
                  <a:pos x="connsiteX1416" y="connsiteY1416"/>
                </a:cxn>
                <a:cxn ang="0">
                  <a:pos x="connsiteX1417" y="connsiteY1417"/>
                </a:cxn>
                <a:cxn ang="0">
                  <a:pos x="connsiteX1418" y="connsiteY1418"/>
                </a:cxn>
                <a:cxn ang="0">
                  <a:pos x="connsiteX1419" y="connsiteY1419"/>
                </a:cxn>
                <a:cxn ang="0">
                  <a:pos x="connsiteX1420" y="connsiteY1420"/>
                </a:cxn>
                <a:cxn ang="0">
                  <a:pos x="connsiteX1421" y="connsiteY1421"/>
                </a:cxn>
                <a:cxn ang="0">
                  <a:pos x="connsiteX1422" y="connsiteY1422"/>
                </a:cxn>
                <a:cxn ang="0">
                  <a:pos x="connsiteX1423" y="connsiteY1423"/>
                </a:cxn>
                <a:cxn ang="0">
                  <a:pos x="connsiteX1424" y="connsiteY1424"/>
                </a:cxn>
                <a:cxn ang="0">
                  <a:pos x="connsiteX1425" y="connsiteY1425"/>
                </a:cxn>
                <a:cxn ang="0">
                  <a:pos x="connsiteX1426" y="connsiteY1426"/>
                </a:cxn>
                <a:cxn ang="0">
                  <a:pos x="connsiteX1427" y="connsiteY1427"/>
                </a:cxn>
                <a:cxn ang="0">
                  <a:pos x="connsiteX1428" y="connsiteY1428"/>
                </a:cxn>
                <a:cxn ang="0">
                  <a:pos x="connsiteX1429" y="connsiteY1429"/>
                </a:cxn>
                <a:cxn ang="0">
                  <a:pos x="connsiteX1430" y="connsiteY1430"/>
                </a:cxn>
                <a:cxn ang="0">
                  <a:pos x="connsiteX1431" y="connsiteY1431"/>
                </a:cxn>
                <a:cxn ang="0">
                  <a:pos x="connsiteX1432" y="connsiteY1432"/>
                </a:cxn>
                <a:cxn ang="0">
                  <a:pos x="connsiteX1433" y="connsiteY1433"/>
                </a:cxn>
                <a:cxn ang="0">
                  <a:pos x="connsiteX1434" y="connsiteY1434"/>
                </a:cxn>
                <a:cxn ang="0">
                  <a:pos x="connsiteX1435" y="connsiteY1435"/>
                </a:cxn>
                <a:cxn ang="0">
                  <a:pos x="connsiteX1436" y="connsiteY1436"/>
                </a:cxn>
                <a:cxn ang="0">
                  <a:pos x="connsiteX1437" y="connsiteY1437"/>
                </a:cxn>
                <a:cxn ang="0">
                  <a:pos x="connsiteX1438" y="connsiteY1438"/>
                </a:cxn>
                <a:cxn ang="0">
                  <a:pos x="connsiteX1439" y="connsiteY1439"/>
                </a:cxn>
                <a:cxn ang="0">
                  <a:pos x="connsiteX1440" y="connsiteY1440"/>
                </a:cxn>
                <a:cxn ang="0">
                  <a:pos x="connsiteX1441" y="connsiteY1441"/>
                </a:cxn>
                <a:cxn ang="0">
                  <a:pos x="connsiteX1442" y="connsiteY1442"/>
                </a:cxn>
                <a:cxn ang="0">
                  <a:pos x="connsiteX1443" y="connsiteY1443"/>
                </a:cxn>
                <a:cxn ang="0">
                  <a:pos x="connsiteX1444" y="connsiteY1444"/>
                </a:cxn>
                <a:cxn ang="0">
                  <a:pos x="connsiteX1445" y="connsiteY1445"/>
                </a:cxn>
                <a:cxn ang="0">
                  <a:pos x="connsiteX1446" y="connsiteY1446"/>
                </a:cxn>
                <a:cxn ang="0">
                  <a:pos x="connsiteX1447" y="connsiteY1447"/>
                </a:cxn>
                <a:cxn ang="0">
                  <a:pos x="connsiteX1448" y="connsiteY1448"/>
                </a:cxn>
                <a:cxn ang="0">
                  <a:pos x="connsiteX1449" y="connsiteY1449"/>
                </a:cxn>
                <a:cxn ang="0">
                  <a:pos x="connsiteX1450" y="connsiteY1450"/>
                </a:cxn>
                <a:cxn ang="0">
                  <a:pos x="connsiteX1451" y="connsiteY1451"/>
                </a:cxn>
                <a:cxn ang="0">
                  <a:pos x="connsiteX1452" y="connsiteY1452"/>
                </a:cxn>
                <a:cxn ang="0">
                  <a:pos x="connsiteX1453" y="connsiteY1453"/>
                </a:cxn>
                <a:cxn ang="0">
                  <a:pos x="connsiteX1454" y="connsiteY1454"/>
                </a:cxn>
                <a:cxn ang="0">
                  <a:pos x="connsiteX1455" y="connsiteY1455"/>
                </a:cxn>
                <a:cxn ang="0">
                  <a:pos x="connsiteX1456" y="connsiteY1456"/>
                </a:cxn>
                <a:cxn ang="0">
                  <a:pos x="connsiteX1457" y="connsiteY1457"/>
                </a:cxn>
                <a:cxn ang="0">
                  <a:pos x="connsiteX1458" y="connsiteY1458"/>
                </a:cxn>
                <a:cxn ang="0">
                  <a:pos x="connsiteX1459" y="connsiteY1459"/>
                </a:cxn>
                <a:cxn ang="0">
                  <a:pos x="connsiteX1460" y="connsiteY1460"/>
                </a:cxn>
                <a:cxn ang="0">
                  <a:pos x="connsiteX1461" y="connsiteY1461"/>
                </a:cxn>
                <a:cxn ang="0">
                  <a:pos x="connsiteX1462" y="connsiteY1462"/>
                </a:cxn>
                <a:cxn ang="0">
                  <a:pos x="connsiteX1463" y="connsiteY1463"/>
                </a:cxn>
                <a:cxn ang="0">
                  <a:pos x="connsiteX1464" y="connsiteY1464"/>
                </a:cxn>
                <a:cxn ang="0">
                  <a:pos x="connsiteX1465" y="connsiteY1465"/>
                </a:cxn>
                <a:cxn ang="0">
                  <a:pos x="connsiteX1466" y="connsiteY1466"/>
                </a:cxn>
                <a:cxn ang="0">
                  <a:pos x="connsiteX1467" y="connsiteY1467"/>
                </a:cxn>
                <a:cxn ang="0">
                  <a:pos x="connsiteX1468" y="connsiteY1468"/>
                </a:cxn>
                <a:cxn ang="0">
                  <a:pos x="connsiteX1469" y="connsiteY1469"/>
                </a:cxn>
                <a:cxn ang="0">
                  <a:pos x="connsiteX1470" y="connsiteY1470"/>
                </a:cxn>
                <a:cxn ang="0">
                  <a:pos x="connsiteX1471" y="connsiteY1471"/>
                </a:cxn>
                <a:cxn ang="0">
                  <a:pos x="connsiteX1472" y="connsiteY1472"/>
                </a:cxn>
                <a:cxn ang="0">
                  <a:pos x="connsiteX1473" y="connsiteY1473"/>
                </a:cxn>
                <a:cxn ang="0">
                  <a:pos x="connsiteX1474" y="connsiteY1474"/>
                </a:cxn>
                <a:cxn ang="0">
                  <a:pos x="connsiteX1475" y="connsiteY1475"/>
                </a:cxn>
                <a:cxn ang="0">
                  <a:pos x="connsiteX1476" y="connsiteY1476"/>
                </a:cxn>
                <a:cxn ang="0">
                  <a:pos x="connsiteX1477" y="connsiteY1477"/>
                </a:cxn>
                <a:cxn ang="0">
                  <a:pos x="connsiteX1478" y="connsiteY1478"/>
                </a:cxn>
                <a:cxn ang="0">
                  <a:pos x="connsiteX1479" y="connsiteY1479"/>
                </a:cxn>
                <a:cxn ang="0">
                  <a:pos x="connsiteX1480" y="connsiteY1480"/>
                </a:cxn>
                <a:cxn ang="0">
                  <a:pos x="connsiteX1481" y="connsiteY1481"/>
                </a:cxn>
                <a:cxn ang="0">
                  <a:pos x="connsiteX1482" y="connsiteY1482"/>
                </a:cxn>
                <a:cxn ang="0">
                  <a:pos x="connsiteX1483" y="connsiteY1483"/>
                </a:cxn>
                <a:cxn ang="0">
                  <a:pos x="connsiteX1484" y="connsiteY1484"/>
                </a:cxn>
                <a:cxn ang="0">
                  <a:pos x="connsiteX1485" y="connsiteY1485"/>
                </a:cxn>
                <a:cxn ang="0">
                  <a:pos x="connsiteX1486" y="connsiteY1486"/>
                </a:cxn>
                <a:cxn ang="0">
                  <a:pos x="connsiteX1487" y="connsiteY1487"/>
                </a:cxn>
                <a:cxn ang="0">
                  <a:pos x="connsiteX1488" y="connsiteY1488"/>
                </a:cxn>
                <a:cxn ang="0">
                  <a:pos x="connsiteX1489" y="connsiteY1489"/>
                </a:cxn>
                <a:cxn ang="0">
                  <a:pos x="connsiteX1490" y="connsiteY1490"/>
                </a:cxn>
                <a:cxn ang="0">
                  <a:pos x="connsiteX1491" y="connsiteY1491"/>
                </a:cxn>
                <a:cxn ang="0">
                  <a:pos x="connsiteX1492" y="connsiteY1492"/>
                </a:cxn>
                <a:cxn ang="0">
                  <a:pos x="connsiteX1493" y="connsiteY1493"/>
                </a:cxn>
                <a:cxn ang="0">
                  <a:pos x="connsiteX1494" y="connsiteY1494"/>
                </a:cxn>
                <a:cxn ang="0">
                  <a:pos x="connsiteX1495" y="connsiteY1495"/>
                </a:cxn>
                <a:cxn ang="0">
                  <a:pos x="connsiteX1496" y="connsiteY1496"/>
                </a:cxn>
                <a:cxn ang="0">
                  <a:pos x="connsiteX1497" y="connsiteY1497"/>
                </a:cxn>
                <a:cxn ang="0">
                  <a:pos x="connsiteX1498" y="connsiteY1498"/>
                </a:cxn>
                <a:cxn ang="0">
                  <a:pos x="connsiteX1499" y="connsiteY1499"/>
                </a:cxn>
                <a:cxn ang="0">
                  <a:pos x="connsiteX1500" y="connsiteY1500"/>
                </a:cxn>
                <a:cxn ang="0">
                  <a:pos x="connsiteX1501" y="connsiteY1501"/>
                </a:cxn>
                <a:cxn ang="0">
                  <a:pos x="connsiteX1502" y="connsiteY1502"/>
                </a:cxn>
                <a:cxn ang="0">
                  <a:pos x="connsiteX1503" y="connsiteY1503"/>
                </a:cxn>
                <a:cxn ang="0">
                  <a:pos x="connsiteX1504" y="connsiteY1504"/>
                </a:cxn>
                <a:cxn ang="0">
                  <a:pos x="connsiteX1505" y="connsiteY1505"/>
                </a:cxn>
                <a:cxn ang="0">
                  <a:pos x="connsiteX1506" y="connsiteY1506"/>
                </a:cxn>
                <a:cxn ang="0">
                  <a:pos x="connsiteX1507" y="connsiteY1507"/>
                </a:cxn>
                <a:cxn ang="0">
                  <a:pos x="connsiteX1508" y="connsiteY1508"/>
                </a:cxn>
                <a:cxn ang="0">
                  <a:pos x="connsiteX1509" y="connsiteY1509"/>
                </a:cxn>
                <a:cxn ang="0">
                  <a:pos x="connsiteX1510" y="connsiteY1510"/>
                </a:cxn>
                <a:cxn ang="0">
                  <a:pos x="connsiteX1511" y="connsiteY1511"/>
                </a:cxn>
                <a:cxn ang="0">
                  <a:pos x="connsiteX1512" y="connsiteY1512"/>
                </a:cxn>
                <a:cxn ang="0">
                  <a:pos x="connsiteX1513" y="connsiteY1513"/>
                </a:cxn>
                <a:cxn ang="0">
                  <a:pos x="connsiteX1514" y="connsiteY1514"/>
                </a:cxn>
                <a:cxn ang="0">
                  <a:pos x="connsiteX1515" y="connsiteY1515"/>
                </a:cxn>
                <a:cxn ang="0">
                  <a:pos x="connsiteX1516" y="connsiteY1516"/>
                </a:cxn>
                <a:cxn ang="0">
                  <a:pos x="connsiteX1517" y="connsiteY1517"/>
                </a:cxn>
                <a:cxn ang="0">
                  <a:pos x="connsiteX1518" y="connsiteY1518"/>
                </a:cxn>
                <a:cxn ang="0">
                  <a:pos x="connsiteX1519" y="connsiteY1519"/>
                </a:cxn>
                <a:cxn ang="0">
                  <a:pos x="connsiteX1520" y="connsiteY1520"/>
                </a:cxn>
                <a:cxn ang="0">
                  <a:pos x="connsiteX1521" y="connsiteY1521"/>
                </a:cxn>
                <a:cxn ang="0">
                  <a:pos x="connsiteX1522" y="connsiteY1522"/>
                </a:cxn>
                <a:cxn ang="0">
                  <a:pos x="connsiteX1523" y="connsiteY1523"/>
                </a:cxn>
                <a:cxn ang="0">
                  <a:pos x="connsiteX1524" y="connsiteY1524"/>
                </a:cxn>
                <a:cxn ang="0">
                  <a:pos x="connsiteX1525" y="connsiteY1525"/>
                </a:cxn>
                <a:cxn ang="0">
                  <a:pos x="connsiteX1526" y="connsiteY1526"/>
                </a:cxn>
                <a:cxn ang="0">
                  <a:pos x="connsiteX1527" y="connsiteY1527"/>
                </a:cxn>
                <a:cxn ang="0">
                  <a:pos x="connsiteX1528" y="connsiteY1528"/>
                </a:cxn>
                <a:cxn ang="0">
                  <a:pos x="connsiteX1529" y="connsiteY1529"/>
                </a:cxn>
                <a:cxn ang="0">
                  <a:pos x="connsiteX1530" y="connsiteY1530"/>
                </a:cxn>
                <a:cxn ang="0">
                  <a:pos x="connsiteX1531" y="connsiteY1531"/>
                </a:cxn>
                <a:cxn ang="0">
                  <a:pos x="connsiteX1532" y="connsiteY1532"/>
                </a:cxn>
                <a:cxn ang="0">
                  <a:pos x="connsiteX1533" y="connsiteY1533"/>
                </a:cxn>
                <a:cxn ang="0">
                  <a:pos x="connsiteX1534" y="connsiteY1534"/>
                </a:cxn>
                <a:cxn ang="0">
                  <a:pos x="connsiteX1535" y="connsiteY1535"/>
                </a:cxn>
                <a:cxn ang="0">
                  <a:pos x="connsiteX1536" y="connsiteY1536"/>
                </a:cxn>
                <a:cxn ang="0">
                  <a:pos x="connsiteX1537" y="connsiteY1537"/>
                </a:cxn>
                <a:cxn ang="0">
                  <a:pos x="connsiteX1538" y="connsiteY1538"/>
                </a:cxn>
                <a:cxn ang="0">
                  <a:pos x="connsiteX1539" y="connsiteY1539"/>
                </a:cxn>
                <a:cxn ang="0">
                  <a:pos x="connsiteX1540" y="connsiteY1540"/>
                </a:cxn>
                <a:cxn ang="0">
                  <a:pos x="connsiteX1541" y="connsiteY1541"/>
                </a:cxn>
                <a:cxn ang="0">
                  <a:pos x="connsiteX1542" y="connsiteY1542"/>
                </a:cxn>
                <a:cxn ang="0">
                  <a:pos x="connsiteX1543" y="connsiteY1543"/>
                </a:cxn>
                <a:cxn ang="0">
                  <a:pos x="connsiteX1544" y="connsiteY1544"/>
                </a:cxn>
                <a:cxn ang="0">
                  <a:pos x="connsiteX1545" y="connsiteY1545"/>
                </a:cxn>
                <a:cxn ang="0">
                  <a:pos x="connsiteX1546" y="connsiteY1546"/>
                </a:cxn>
                <a:cxn ang="0">
                  <a:pos x="connsiteX1547" y="connsiteY1547"/>
                </a:cxn>
                <a:cxn ang="0">
                  <a:pos x="connsiteX1548" y="connsiteY1548"/>
                </a:cxn>
                <a:cxn ang="0">
                  <a:pos x="connsiteX1549" y="connsiteY1549"/>
                </a:cxn>
                <a:cxn ang="0">
                  <a:pos x="connsiteX1550" y="connsiteY1550"/>
                </a:cxn>
                <a:cxn ang="0">
                  <a:pos x="connsiteX1551" y="connsiteY1551"/>
                </a:cxn>
                <a:cxn ang="0">
                  <a:pos x="connsiteX1552" y="connsiteY1552"/>
                </a:cxn>
                <a:cxn ang="0">
                  <a:pos x="connsiteX1553" y="connsiteY1553"/>
                </a:cxn>
                <a:cxn ang="0">
                  <a:pos x="connsiteX1554" y="connsiteY1554"/>
                </a:cxn>
                <a:cxn ang="0">
                  <a:pos x="connsiteX1555" y="connsiteY1555"/>
                </a:cxn>
                <a:cxn ang="0">
                  <a:pos x="connsiteX1556" y="connsiteY1556"/>
                </a:cxn>
                <a:cxn ang="0">
                  <a:pos x="connsiteX1557" y="connsiteY1557"/>
                </a:cxn>
                <a:cxn ang="0">
                  <a:pos x="connsiteX1558" y="connsiteY1558"/>
                </a:cxn>
                <a:cxn ang="0">
                  <a:pos x="connsiteX1559" y="connsiteY1559"/>
                </a:cxn>
                <a:cxn ang="0">
                  <a:pos x="connsiteX1560" y="connsiteY1560"/>
                </a:cxn>
                <a:cxn ang="0">
                  <a:pos x="connsiteX1561" y="connsiteY1561"/>
                </a:cxn>
                <a:cxn ang="0">
                  <a:pos x="connsiteX1562" y="connsiteY1562"/>
                </a:cxn>
                <a:cxn ang="0">
                  <a:pos x="connsiteX1563" y="connsiteY1563"/>
                </a:cxn>
                <a:cxn ang="0">
                  <a:pos x="connsiteX1564" y="connsiteY1564"/>
                </a:cxn>
                <a:cxn ang="0">
                  <a:pos x="connsiteX1565" y="connsiteY1565"/>
                </a:cxn>
                <a:cxn ang="0">
                  <a:pos x="connsiteX1566" y="connsiteY1566"/>
                </a:cxn>
                <a:cxn ang="0">
                  <a:pos x="connsiteX1567" y="connsiteY1567"/>
                </a:cxn>
                <a:cxn ang="0">
                  <a:pos x="connsiteX1568" y="connsiteY1568"/>
                </a:cxn>
                <a:cxn ang="0">
                  <a:pos x="connsiteX1569" y="connsiteY1569"/>
                </a:cxn>
                <a:cxn ang="0">
                  <a:pos x="connsiteX1570" y="connsiteY1570"/>
                </a:cxn>
                <a:cxn ang="0">
                  <a:pos x="connsiteX1571" y="connsiteY1571"/>
                </a:cxn>
                <a:cxn ang="0">
                  <a:pos x="connsiteX1572" y="connsiteY1572"/>
                </a:cxn>
                <a:cxn ang="0">
                  <a:pos x="connsiteX1573" y="connsiteY1573"/>
                </a:cxn>
                <a:cxn ang="0">
                  <a:pos x="connsiteX1574" y="connsiteY1574"/>
                </a:cxn>
                <a:cxn ang="0">
                  <a:pos x="connsiteX1575" y="connsiteY1575"/>
                </a:cxn>
                <a:cxn ang="0">
                  <a:pos x="connsiteX1576" y="connsiteY1576"/>
                </a:cxn>
                <a:cxn ang="0">
                  <a:pos x="connsiteX1577" y="connsiteY1577"/>
                </a:cxn>
                <a:cxn ang="0">
                  <a:pos x="connsiteX1578" y="connsiteY1578"/>
                </a:cxn>
                <a:cxn ang="0">
                  <a:pos x="connsiteX1579" y="connsiteY1579"/>
                </a:cxn>
                <a:cxn ang="0">
                  <a:pos x="connsiteX1580" y="connsiteY1580"/>
                </a:cxn>
                <a:cxn ang="0">
                  <a:pos x="connsiteX1581" y="connsiteY1581"/>
                </a:cxn>
                <a:cxn ang="0">
                  <a:pos x="connsiteX1582" y="connsiteY1582"/>
                </a:cxn>
                <a:cxn ang="0">
                  <a:pos x="connsiteX1583" y="connsiteY1583"/>
                </a:cxn>
                <a:cxn ang="0">
                  <a:pos x="connsiteX1584" y="connsiteY1584"/>
                </a:cxn>
                <a:cxn ang="0">
                  <a:pos x="connsiteX1585" y="connsiteY1585"/>
                </a:cxn>
                <a:cxn ang="0">
                  <a:pos x="connsiteX1586" y="connsiteY1586"/>
                </a:cxn>
                <a:cxn ang="0">
                  <a:pos x="connsiteX1587" y="connsiteY1587"/>
                </a:cxn>
                <a:cxn ang="0">
                  <a:pos x="connsiteX1588" y="connsiteY1588"/>
                </a:cxn>
                <a:cxn ang="0">
                  <a:pos x="connsiteX1589" y="connsiteY1589"/>
                </a:cxn>
                <a:cxn ang="0">
                  <a:pos x="connsiteX1590" y="connsiteY1590"/>
                </a:cxn>
                <a:cxn ang="0">
                  <a:pos x="connsiteX1591" y="connsiteY1591"/>
                </a:cxn>
                <a:cxn ang="0">
                  <a:pos x="connsiteX1592" y="connsiteY1592"/>
                </a:cxn>
                <a:cxn ang="0">
                  <a:pos x="connsiteX1593" y="connsiteY1593"/>
                </a:cxn>
                <a:cxn ang="0">
                  <a:pos x="connsiteX1594" y="connsiteY1594"/>
                </a:cxn>
                <a:cxn ang="0">
                  <a:pos x="connsiteX1595" y="connsiteY1595"/>
                </a:cxn>
                <a:cxn ang="0">
                  <a:pos x="connsiteX1596" y="connsiteY1596"/>
                </a:cxn>
                <a:cxn ang="0">
                  <a:pos x="connsiteX1597" y="connsiteY1597"/>
                </a:cxn>
                <a:cxn ang="0">
                  <a:pos x="connsiteX1598" y="connsiteY1598"/>
                </a:cxn>
                <a:cxn ang="0">
                  <a:pos x="connsiteX1599" y="connsiteY1599"/>
                </a:cxn>
                <a:cxn ang="0">
                  <a:pos x="connsiteX1600" y="connsiteY1600"/>
                </a:cxn>
                <a:cxn ang="0">
                  <a:pos x="connsiteX1601" y="connsiteY1601"/>
                </a:cxn>
                <a:cxn ang="0">
                  <a:pos x="connsiteX1602" y="connsiteY1602"/>
                </a:cxn>
                <a:cxn ang="0">
                  <a:pos x="connsiteX1603" y="connsiteY1603"/>
                </a:cxn>
                <a:cxn ang="0">
                  <a:pos x="connsiteX1604" y="connsiteY1604"/>
                </a:cxn>
                <a:cxn ang="0">
                  <a:pos x="connsiteX1605" y="connsiteY1605"/>
                </a:cxn>
                <a:cxn ang="0">
                  <a:pos x="connsiteX1606" y="connsiteY1606"/>
                </a:cxn>
                <a:cxn ang="0">
                  <a:pos x="connsiteX1607" y="connsiteY1607"/>
                </a:cxn>
                <a:cxn ang="0">
                  <a:pos x="connsiteX1608" y="connsiteY1608"/>
                </a:cxn>
                <a:cxn ang="0">
                  <a:pos x="connsiteX1609" y="connsiteY1609"/>
                </a:cxn>
                <a:cxn ang="0">
                  <a:pos x="connsiteX1610" y="connsiteY1610"/>
                </a:cxn>
                <a:cxn ang="0">
                  <a:pos x="connsiteX1611" y="connsiteY1611"/>
                </a:cxn>
                <a:cxn ang="0">
                  <a:pos x="connsiteX1612" y="connsiteY1612"/>
                </a:cxn>
                <a:cxn ang="0">
                  <a:pos x="connsiteX1613" y="connsiteY1613"/>
                </a:cxn>
                <a:cxn ang="0">
                  <a:pos x="connsiteX1614" y="connsiteY1614"/>
                </a:cxn>
                <a:cxn ang="0">
                  <a:pos x="connsiteX1615" y="connsiteY1615"/>
                </a:cxn>
                <a:cxn ang="0">
                  <a:pos x="connsiteX1616" y="connsiteY1616"/>
                </a:cxn>
                <a:cxn ang="0">
                  <a:pos x="connsiteX1617" y="connsiteY1617"/>
                </a:cxn>
                <a:cxn ang="0">
                  <a:pos x="connsiteX1618" y="connsiteY1618"/>
                </a:cxn>
                <a:cxn ang="0">
                  <a:pos x="connsiteX1619" y="connsiteY1619"/>
                </a:cxn>
                <a:cxn ang="0">
                  <a:pos x="connsiteX1620" y="connsiteY1620"/>
                </a:cxn>
                <a:cxn ang="0">
                  <a:pos x="connsiteX1621" y="connsiteY1621"/>
                </a:cxn>
                <a:cxn ang="0">
                  <a:pos x="connsiteX1622" y="connsiteY1622"/>
                </a:cxn>
                <a:cxn ang="0">
                  <a:pos x="connsiteX1623" y="connsiteY1623"/>
                </a:cxn>
                <a:cxn ang="0">
                  <a:pos x="connsiteX1624" y="connsiteY1624"/>
                </a:cxn>
                <a:cxn ang="0">
                  <a:pos x="connsiteX1625" y="connsiteY1625"/>
                </a:cxn>
                <a:cxn ang="0">
                  <a:pos x="connsiteX1626" y="connsiteY1626"/>
                </a:cxn>
                <a:cxn ang="0">
                  <a:pos x="connsiteX1627" y="connsiteY1627"/>
                </a:cxn>
                <a:cxn ang="0">
                  <a:pos x="connsiteX1628" y="connsiteY1628"/>
                </a:cxn>
                <a:cxn ang="0">
                  <a:pos x="connsiteX1629" y="connsiteY1629"/>
                </a:cxn>
                <a:cxn ang="0">
                  <a:pos x="connsiteX1630" y="connsiteY1630"/>
                </a:cxn>
                <a:cxn ang="0">
                  <a:pos x="connsiteX1631" y="connsiteY1631"/>
                </a:cxn>
                <a:cxn ang="0">
                  <a:pos x="connsiteX1632" y="connsiteY1632"/>
                </a:cxn>
                <a:cxn ang="0">
                  <a:pos x="connsiteX1633" y="connsiteY1633"/>
                </a:cxn>
                <a:cxn ang="0">
                  <a:pos x="connsiteX1634" y="connsiteY1634"/>
                </a:cxn>
                <a:cxn ang="0">
                  <a:pos x="connsiteX1635" y="connsiteY1635"/>
                </a:cxn>
                <a:cxn ang="0">
                  <a:pos x="connsiteX1636" y="connsiteY1636"/>
                </a:cxn>
                <a:cxn ang="0">
                  <a:pos x="connsiteX1637" y="connsiteY1637"/>
                </a:cxn>
                <a:cxn ang="0">
                  <a:pos x="connsiteX1638" y="connsiteY1638"/>
                </a:cxn>
                <a:cxn ang="0">
                  <a:pos x="connsiteX1639" y="connsiteY1639"/>
                </a:cxn>
                <a:cxn ang="0">
                  <a:pos x="connsiteX1640" y="connsiteY1640"/>
                </a:cxn>
                <a:cxn ang="0">
                  <a:pos x="connsiteX1641" y="connsiteY1641"/>
                </a:cxn>
                <a:cxn ang="0">
                  <a:pos x="connsiteX1642" y="connsiteY1642"/>
                </a:cxn>
                <a:cxn ang="0">
                  <a:pos x="connsiteX1643" y="connsiteY1643"/>
                </a:cxn>
                <a:cxn ang="0">
                  <a:pos x="connsiteX1644" y="connsiteY1644"/>
                </a:cxn>
                <a:cxn ang="0">
                  <a:pos x="connsiteX1645" y="connsiteY1645"/>
                </a:cxn>
                <a:cxn ang="0">
                  <a:pos x="connsiteX1646" y="connsiteY1646"/>
                </a:cxn>
                <a:cxn ang="0">
                  <a:pos x="connsiteX1647" y="connsiteY1647"/>
                </a:cxn>
                <a:cxn ang="0">
                  <a:pos x="connsiteX1648" y="connsiteY1648"/>
                </a:cxn>
                <a:cxn ang="0">
                  <a:pos x="connsiteX1649" y="connsiteY1649"/>
                </a:cxn>
                <a:cxn ang="0">
                  <a:pos x="connsiteX1650" y="connsiteY1650"/>
                </a:cxn>
                <a:cxn ang="0">
                  <a:pos x="connsiteX1651" y="connsiteY1651"/>
                </a:cxn>
                <a:cxn ang="0">
                  <a:pos x="connsiteX1652" y="connsiteY1652"/>
                </a:cxn>
                <a:cxn ang="0">
                  <a:pos x="connsiteX1653" y="connsiteY1653"/>
                </a:cxn>
                <a:cxn ang="0">
                  <a:pos x="connsiteX1654" y="connsiteY1654"/>
                </a:cxn>
                <a:cxn ang="0">
                  <a:pos x="connsiteX1655" y="connsiteY1655"/>
                </a:cxn>
                <a:cxn ang="0">
                  <a:pos x="connsiteX1656" y="connsiteY1656"/>
                </a:cxn>
                <a:cxn ang="0">
                  <a:pos x="connsiteX1657" y="connsiteY1657"/>
                </a:cxn>
                <a:cxn ang="0">
                  <a:pos x="connsiteX1658" y="connsiteY1658"/>
                </a:cxn>
                <a:cxn ang="0">
                  <a:pos x="connsiteX1659" y="connsiteY1659"/>
                </a:cxn>
                <a:cxn ang="0">
                  <a:pos x="connsiteX1660" y="connsiteY1660"/>
                </a:cxn>
                <a:cxn ang="0">
                  <a:pos x="connsiteX1661" y="connsiteY1661"/>
                </a:cxn>
                <a:cxn ang="0">
                  <a:pos x="connsiteX1662" y="connsiteY1662"/>
                </a:cxn>
                <a:cxn ang="0">
                  <a:pos x="connsiteX1663" y="connsiteY1663"/>
                </a:cxn>
                <a:cxn ang="0">
                  <a:pos x="connsiteX1664" y="connsiteY1664"/>
                </a:cxn>
                <a:cxn ang="0">
                  <a:pos x="connsiteX1665" y="connsiteY1665"/>
                </a:cxn>
                <a:cxn ang="0">
                  <a:pos x="connsiteX1666" y="connsiteY1666"/>
                </a:cxn>
                <a:cxn ang="0">
                  <a:pos x="connsiteX1667" y="connsiteY1667"/>
                </a:cxn>
                <a:cxn ang="0">
                  <a:pos x="connsiteX1668" y="connsiteY1668"/>
                </a:cxn>
                <a:cxn ang="0">
                  <a:pos x="connsiteX1669" y="connsiteY1669"/>
                </a:cxn>
                <a:cxn ang="0">
                  <a:pos x="connsiteX1670" y="connsiteY1670"/>
                </a:cxn>
                <a:cxn ang="0">
                  <a:pos x="connsiteX1671" y="connsiteY1671"/>
                </a:cxn>
                <a:cxn ang="0">
                  <a:pos x="connsiteX1672" y="connsiteY1672"/>
                </a:cxn>
                <a:cxn ang="0">
                  <a:pos x="connsiteX1673" y="connsiteY1673"/>
                </a:cxn>
                <a:cxn ang="0">
                  <a:pos x="connsiteX1674" y="connsiteY1674"/>
                </a:cxn>
                <a:cxn ang="0">
                  <a:pos x="connsiteX1675" y="connsiteY1675"/>
                </a:cxn>
                <a:cxn ang="0">
                  <a:pos x="connsiteX1676" y="connsiteY1676"/>
                </a:cxn>
                <a:cxn ang="0">
                  <a:pos x="connsiteX1677" y="connsiteY1677"/>
                </a:cxn>
                <a:cxn ang="0">
                  <a:pos x="connsiteX1678" y="connsiteY1678"/>
                </a:cxn>
                <a:cxn ang="0">
                  <a:pos x="connsiteX1679" y="connsiteY1679"/>
                </a:cxn>
                <a:cxn ang="0">
                  <a:pos x="connsiteX1680" y="connsiteY1680"/>
                </a:cxn>
                <a:cxn ang="0">
                  <a:pos x="connsiteX1681" y="connsiteY1681"/>
                </a:cxn>
                <a:cxn ang="0">
                  <a:pos x="connsiteX1682" y="connsiteY1682"/>
                </a:cxn>
                <a:cxn ang="0">
                  <a:pos x="connsiteX1683" y="connsiteY1683"/>
                </a:cxn>
                <a:cxn ang="0">
                  <a:pos x="connsiteX1684" y="connsiteY1684"/>
                </a:cxn>
                <a:cxn ang="0">
                  <a:pos x="connsiteX1685" y="connsiteY1685"/>
                </a:cxn>
                <a:cxn ang="0">
                  <a:pos x="connsiteX1686" y="connsiteY1686"/>
                </a:cxn>
                <a:cxn ang="0">
                  <a:pos x="connsiteX1687" y="connsiteY1687"/>
                </a:cxn>
                <a:cxn ang="0">
                  <a:pos x="connsiteX1688" y="connsiteY1688"/>
                </a:cxn>
                <a:cxn ang="0">
                  <a:pos x="connsiteX1689" y="connsiteY1689"/>
                </a:cxn>
                <a:cxn ang="0">
                  <a:pos x="connsiteX1690" y="connsiteY1690"/>
                </a:cxn>
                <a:cxn ang="0">
                  <a:pos x="connsiteX1691" y="connsiteY1691"/>
                </a:cxn>
                <a:cxn ang="0">
                  <a:pos x="connsiteX1692" y="connsiteY1692"/>
                </a:cxn>
                <a:cxn ang="0">
                  <a:pos x="connsiteX1693" y="connsiteY1693"/>
                </a:cxn>
                <a:cxn ang="0">
                  <a:pos x="connsiteX1694" y="connsiteY1694"/>
                </a:cxn>
                <a:cxn ang="0">
                  <a:pos x="connsiteX1695" y="connsiteY1695"/>
                </a:cxn>
                <a:cxn ang="0">
                  <a:pos x="connsiteX1696" y="connsiteY1696"/>
                </a:cxn>
                <a:cxn ang="0">
                  <a:pos x="connsiteX1697" y="connsiteY1697"/>
                </a:cxn>
                <a:cxn ang="0">
                  <a:pos x="connsiteX1698" y="connsiteY1698"/>
                </a:cxn>
                <a:cxn ang="0">
                  <a:pos x="connsiteX1699" y="connsiteY1699"/>
                </a:cxn>
                <a:cxn ang="0">
                  <a:pos x="connsiteX1700" y="connsiteY1700"/>
                </a:cxn>
                <a:cxn ang="0">
                  <a:pos x="connsiteX1701" y="connsiteY1701"/>
                </a:cxn>
                <a:cxn ang="0">
                  <a:pos x="connsiteX1702" y="connsiteY1702"/>
                </a:cxn>
                <a:cxn ang="0">
                  <a:pos x="connsiteX1703" y="connsiteY1703"/>
                </a:cxn>
                <a:cxn ang="0">
                  <a:pos x="connsiteX1704" y="connsiteY1704"/>
                </a:cxn>
                <a:cxn ang="0">
                  <a:pos x="connsiteX1705" y="connsiteY1705"/>
                </a:cxn>
                <a:cxn ang="0">
                  <a:pos x="connsiteX1706" y="connsiteY1706"/>
                </a:cxn>
                <a:cxn ang="0">
                  <a:pos x="connsiteX1707" y="connsiteY1707"/>
                </a:cxn>
                <a:cxn ang="0">
                  <a:pos x="connsiteX1708" y="connsiteY1708"/>
                </a:cxn>
                <a:cxn ang="0">
                  <a:pos x="connsiteX1709" y="connsiteY1709"/>
                </a:cxn>
                <a:cxn ang="0">
                  <a:pos x="connsiteX1710" y="connsiteY1710"/>
                </a:cxn>
                <a:cxn ang="0">
                  <a:pos x="connsiteX1711" y="connsiteY1711"/>
                </a:cxn>
                <a:cxn ang="0">
                  <a:pos x="connsiteX1712" y="connsiteY1712"/>
                </a:cxn>
                <a:cxn ang="0">
                  <a:pos x="connsiteX1713" y="connsiteY1713"/>
                </a:cxn>
                <a:cxn ang="0">
                  <a:pos x="connsiteX1714" y="connsiteY1714"/>
                </a:cxn>
                <a:cxn ang="0">
                  <a:pos x="connsiteX1715" y="connsiteY1715"/>
                </a:cxn>
                <a:cxn ang="0">
                  <a:pos x="connsiteX1716" y="connsiteY1716"/>
                </a:cxn>
                <a:cxn ang="0">
                  <a:pos x="connsiteX1717" y="connsiteY1717"/>
                </a:cxn>
                <a:cxn ang="0">
                  <a:pos x="connsiteX1718" y="connsiteY1718"/>
                </a:cxn>
                <a:cxn ang="0">
                  <a:pos x="connsiteX1719" y="connsiteY1719"/>
                </a:cxn>
                <a:cxn ang="0">
                  <a:pos x="connsiteX1720" y="connsiteY1720"/>
                </a:cxn>
                <a:cxn ang="0">
                  <a:pos x="connsiteX1721" y="connsiteY1721"/>
                </a:cxn>
                <a:cxn ang="0">
                  <a:pos x="connsiteX1722" y="connsiteY1722"/>
                </a:cxn>
                <a:cxn ang="0">
                  <a:pos x="connsiteX1723" y="connsiteY1723"/>
                </a:cxn>
                <a:cxn ang="0">
                  <a:pos x="connsiteX1724" y="connsiteY1724"/>
                </a:cxn>
                <a:cxn ang="0">
                  <a:pos x="connsiteX1725" y="connsiteY1725"/>
                </a:cxn>
                <a:cxn ang="0">
                  <a:pos x="connsiteX1726" y="connsiteY1726"/>
                </a:cxn>
                <a:cxn ang="0">
                  <a:pos x="connsiteX1727" y="connsiteY1727"/>
                </a:cxn>
                <a:cxn ang="0">
                  <a:pos x="connsiteX1728" y="connsiteY1728"/>
                </a:cxn>
                <a:cxn ang="0">
                  <a:pos x="connsiteX1729" y="connsiteY1729"/>
                </a:cxn>
                <a:cxn ang="0">
                  <a:pos x="connsiteX1730" y="connsiteY1730"/>
                </a:cxn>
                <a:cxn ang="0">
                  <a:pos x="connsiteX1731" y="connsiteY1731"/>
                </a:cxn>
                <a:cxn ang="0">
                  <a:pos x="connsiteX1732" y="connsiteY1732"/>
                </a:cxn>
                <a:cxn ang="0">
                  <a:pos x="connsiteX1733" y="connsiteY1733"/>
                </a:cxn>
                <a:cxn ang="0">
                  <a:pos x="connsiteX1734" y="connsiteY1734"/>
                </a:cxn>
                <a:cxn ang="0">
                  <a:pos x="connsiteX1735" y="connsiteY1735"/>
                </a:cxn>
                <a:cxn ang="0">
                  <a:pos x="connsiteX1736" y="connsiteY1736"/>
                </a:cxn>
                <a:cxn ang="0">
                  <a:pos x="connsiteX1737" y="connsiteY1737"/>
                </a:cxn>
                <a:cxn ang="0">
                  <a:pos x="connsiteX1738" y="connsiteY1738"/>
                </a:cxn>
                <a:cxn ang="0">
                  <a:pos x="connsiteX1739" y="connsiteY1739"/>
                </a:cxn>
                <a:cxn ang="0">
                  <a:pos x="connsiteX1740" y="connsiteY1740"/>
                </a:cxn>
                <a:cxn ang="0">
                  <a:pos x="connsiteX1741" y="connsiteY1741"/>
                </a:cxn>
                <a:cxn ang="0">
                  <a:pos x="connsiteX1742" y="connsiteY1742"/>
                </a:cxn>
                <a:cxn ang="0">
                  <a:pos x="connsiteX1743" y="connsiteY1743"/>
                </a:cxn>
                <a:cxn ang="0">
                  <a:pos x="connsiteX1744" y="connsiteY1744"/>
                </a:cxn>
                <a:cxn ang="0">
                  <a:pos x="connsiteX1745" y="connsiteY1745"/>
                </a:cxn>
                <a:cxn ang="0">
                  <a:pos x="connsiteX1746" y="connsiteY1746"/>
                </a:cxn>
                <a:cxn ang="0">
                  <a:pos x="connsiteX1747" y="connsiteY1747"/>
                </a:cxn>
                <a:cxn ang="0">
                  <a:pos x="connsiteX1748" y="connsiteY1748"/>
                </a:cxn>
                <a:cxn ang="0">
                  <a:pos x="connsiteX1749" y="connsiteY1749"/>
                </a:cxn>
                <a:cxn ang="0">
                  <a:pos x="connsiteX1750" y="connsiteY1750"/>
                </a:cxn>
                <a:cxn ang="0">
                  <a:pos x="connsiteX1751" y="connsiteY1751"/>
                </a:cxn>
                <a:cxn ang="0">
                  <a:pos x="connsiteX1752" y="connsiteY1752"/>
                </a:cxn>
                <a:cxn ang="0">
                  <a:pos x="connsiteX1753" y="connsiteY1753"/>
                </a:cxn>
                <a:cxn ang="0">
                  <a:pos x="connsiteX1754" y="connsiteY1754"/>
                </a:cxn>
                <a:cxn ang="0">
                  <a:pos x="connsiteX1755" y="connsiteY1755"/>
                </a:cxn>
                <a:cxn ang="0">
                  <a:pos x="connsiteX1756" y="connsiteY1756"/>
                </a:cxn>
                <a:cxn ang="0">
                  <a:pos x="connsiteX1757" y="connsiteY1757"/>
                </a:cxn>
                <a:cxn ang="0">
                  <a:pos x="connsiteX1758" y="connsiteY1758"/>
                </a:cxn>
                <a:cxn ang="0">
                  <a:pos x="connsiteX1759" y="connsiteY1759"/>
                </a:cxn>
                <a:cxn ang="0">
                  <a:pos x="connsiteX1760" y="connsiteY1760"/>
                </a:cxn>
                <a:cxn ang="0">
                  <a:pos x="connsiteX1761" y="connsiteY1761"/>
                </a:cxn>
                <a:cxn ang="0">
                  <a:pos x="connsiteX1762" y="connsiteY1762"/>
                </a:cxn>
                <a:cxn ang="0">
                  <a:pos x="connsiteX1763" y="connsiteY1763"/>
                </a:cxn>
                <a:cxn ang="0">
                  <a:pos x="connsiteX1764" y="connsiteY1764"/>
                </a:cxn>
                <a:cxn ang="0">
                  <a:pos x="connsiteX1765" y="connsiteY1765"/>
                </a:cxn>
                <a:cxn ang="0">
                  <a:pos x="connsiteX1766" y="connsiteY1766"/>
                </a:cxn>
                <a:cxn ang="0">
                  <a:pos x="connsiteX1767" y="connsiteY1767"/>
                </a:cxn>
                <a:cxn ang="0">
                  <a:pos x="connsiteX1768" y="connsiteY1768"/>
                </a:cxn>
                <a:cxn ang="0">
                  <a:pos x="connsiteX1769" y="connsiteY1769"/>
                </a:cxn>
                <a:cxn ang="0">
                  <a:pos x="connsiteX1770" y="connsiteY1770"/>
                </a:cxn>
                <a:cxn ang="0">
                  <a:pos x="connsiteX1771" y="connsiteY1771"/>
                </a:cxn>
                <a:cxn ang="0">
                  <a:pos x="connsiteX1772" y="connsiteY1772"/>
                </a:cxn>
                <a:cxn ang="0">
                  <a:pos x="connsiteX1773" y="connsiteY1773"/>
                </a:cxn>
                <a:cxn ang="0">
                  <a:pos x="connsiteX1774" y="connsiteY1774"/>
                </a:cxn>
                <a:cxn ang="0">
                  <a:pos x="connsiteX1775" y="connsiteY1775"/>
                </a:cxn>
                <a:cxn ang="0">
                  <a:pos x="connsiteX1776" y="connsiteY1776"/>
                </a:cxn>
                <a:cxn ang="0">
                  <a:pos x="connsiteX1777" y="connsiteY1777"/>
                </a:cxn>
                <a:cxn ang="0">
                  <a:pos x="connsiteX1778" y="connsiteY1778"/>
                </a:cxn>
                <a:cxn ang="0">
                  <a:pos x="connsiteX1779" y="connsiteY1779"/>
                </a:cxn>
                <a:cxn ang="0">
                  <a:pos x="connsiteX1780" y="connsiteY1780"/>
                </a:cxn>
                <a:cxn ang="0">
                  <a:pos x="connsiteX1781" y="connsiteY1781"/>
                </a:cxn>
                <a:cxn ang="0">
                  <a:pos x="connsiteX1782" y="connsiteY1782"/>
                </a:cxn>
                <a:cxn ang="0">
                  <a:pos x="connsiteX1783" y="connsiteY1783"/>
                </a:cxn>
                <a:cxn ang="0">
                  <a:pos x="connsiteX1784" y="connsiteY1784"/>
                </a:cxn>
                <a:cxn ang="0">
                  <a:pos x="connsiteX1785" y="connsiteY1785"/>
                </a:cxn>
                <a:cxn ang="0">
                  <a:pos x="connsiteX1786" y="connsiteY1786"/>
                </a:cxn>
                <a:cxn ang="0">
                  <a:pos x="connsiteX1787" y="connsiteY1787"/>
                </a:cxn>
                <a:cxn ang="0">
                  <a:pos x="connsiteX1788" y="connsiteY1788"/>
                </a:cxn>
                <a:cxn ang="0">
                  <a:pos x="connsiteX1789" y="connsiteY1789"/>
                </a:cxn>
                <a:cxn ang="0">
                  <a:pos x="connsiteX1790" y="connsiteY1790"/>
                </a:cxn>
                <a:cxn ang="0">
                  <a:pos x="connsiteX1791" y="connsiteY1791"/>
                </a:cxn>
                <a:cxn ang="0">
                  <a:pos x="connsiteX1792" y="connsiteY1792"/>
                </a:cxn>
                <a:cxn ang="0">
                  <a:pos x="connsiteX1793" y="connsiteY1793"/>
                </a:cxn>
                <a:cxn ang="0">
                  <a:pos x="connsiteX1794" y="connsiteY1794"/>
                </a:cxn>
                <a:cxn ang="0">
                  <a:pos x="connsiteX1795" y="connsiteY1795"/>
                </a:cxn>
                <a:cxn ang="0">
                  <a:pos x="connsiteX1796" y="connsiteY1796"/>
                </a:cxn>
                <a:cxn ang="0">
                  <a:pos x="connsiteX1797" y="connsiteY1797"/>
                </a:cxn>
                <a:cxn ang="0">
                  <a:pos x="connsiteX1798" y="connsiteY1798"/>
                </a:cxn>
                <a:cxn ang="0">
                  <a:pos x="connsiteX1799" y="connsiteY1799"/>
                </a:cxn>
                <a:cxn ang="0">
                  <a:pos x="connsiteX1800" y="connsiteY1800"/>
                </a:cxn>
                <a:cxn ang="0">
                  <a:pos x="connsiteX1801" y="connsiteY1801"/>
                </a:cxn>
                <a:cxn ang="0">
                  <a:pos x="connsiteX1802" y="connsiteY1802"/>
                </a:cxn>
                <a:cxn ang="0">
                  <a:pos x="connsiteX1803" y="connsiteY1803"/>
                </a:cxn>
                <a:cxn ang="0">
                  <a:pos x="connsiteX1804" y="connsiteY1804"/>
                </a:cxn>
                <a:cxn ang="0">
                  <a:pos x="connsiteX1805" y="connsiteY1805"/>
                </a:cxn>
                <a:cxn ang="0">
                  <a:pos x="connsiteX1806" y="connsiteY1806"/>
                </a:cxn>
                <a:cxn ang="0">
                  <a:pos x="connsiteX1807" y="connsiteY1807"/>
                </a:cxn>
                <a:cxn ang="0">
                  <a:pos x="connsiteX1808" y="connsiteY1808"/>
                </a:cxn>
                <a:cxn ang="0">
                  <a:pos x="connsiteX1809" y="connsiteY1809"/>
                </a:cxn>
                <a:cxn ang="0">
                  <a:pos x="connsiteX1810" y="connsiteY1810"/>
                </a:cxn>
                <a:cxn ang="0">
                  <a:pos x="connsiteX1811" y="connsiteY1811"/>
                </a:cxn>
                <a:cxn ang="0">
                  <a:pos x="connsiteX1812" y="connsiteY1812"/>
                </a:cxn>
                <a:cxn ang="0">
                  <a:pos x="connsiteX1813" y="connsiteY1813"/>
                </a:cxn>
                <a:cxn ang="0">
                  <a:pos x="connsiteX1814" y="connsiteY1814"/>
                </a:cxn>
                <a:cxn ang="0">
                  <a:pos x="connsiteX1815" y="connsiteY1815"/>
                </a:cxn>
                <a:cxn ang="0">
                  <a:pos x="connsiteX1816" y="connsiteY1816"/>
                </a:cxn>
                <a:cxn ang="0">
                  <a:pos x="connsiteX1817" y="connsiteY1817"/>
                </a:cxn>
                <a:cxn ang="0">
                  <a:pos x="connsiteX1818" y="connsiteY1818"/>
                </a:cxn>
                <a:cxn ang="0">
                  <a:pos x="connsiteX1819" y="connsiteY1819"/>
                </a:cxn>
                <a:cxn ang="0">
                  <a:pos x="connsiteX1820" y="connsiteY1820"/>
                </a:cxn>
                <a:cxn ang="0">
                  <a:pos x="connsiteX1821" y="connsiteY1821"/>
                </a:cxn>
                <a:cxn ang="0">
                  <a:pos x="connsiteX1822" y="connsiteY1822"/>
                </a:cxn>
                <a:cxn ang="0">
                  <a:pos x="connsiteX1823" y="connsiteY1823"/>
                </a:cxn>
                <a:cxn ang="0">
                  <a:pos x="connsiteX1824" y="connsiteY1824"/>
                </a:cxn>
                <a:cxn ang="0">
                  <a:pos x="connsiteX1825" y="connsiteY1825"/>
                </a:cxn>
                <a:cxn ang="0">
                  <a:pos x="connsiteX1826" y="connsiteY1826"/>
                </a:cxn>
                <a:cxn ang="0">
                  <a:pos x="connsiteX1827" y="connsiteY1827"/>
                </a:cxn>
                <a:cxn ang="0">
                  <a:pos x="connsiteX1828" y="connsiteY1828"/>
                </a:cxn>
                <a:cxn ang="0">
                  <a:pos x="connsiteX1829" y="connsiteY1829"/>
                </a:cxn>
                <a:cxn ang="0">
                  <a:pos x="connsiteX1830" y="connsiteY1830"/>
                </a:cxn>
                <a:cxn ang="0">
                  <a:pos x="connsiteX1831" y="connsiteY1831"/>
                </a:cxn>
                <a:cxn ang="0">
                  <a:pos x="connsiteX1832" y="connsiteY1832"/>
                </a:cxn>
                <a:cxn ang="0">
                  <a:pos x="connsiteX1833" y="connsiteY1833"/>
                </a:cxn>
                <a:cxn ang="0">
                  <a:pos x="connsiteX1834" y="connsiteY1834"/>
                </a:cxn>
                <a:cxn ang="0">
                  <a:pos x="connsiteX1835" y="connsiteY1835"/>
                </a:cxn>
                <a:cxn ang="0">
                  <a:pos x="connsiteX1836" y="connsiteY1836"/>
                </a:cxn>
                <a:cxn ang="0">
                  <a:pos x="connsiteX1837" y="connsiteY1837"/>
                </a:cxn>
                <a:cxn ang="0">
                  <a:pos x="connsiteX1838" y="connsiteY1838"/>
                </a:cxn>
                <a:cxn ang="0">
                  <a:pos x="connsiteX1839" y="connsiteY1839"/>
                </a:cxn>
                <a:cxn ang="0">
                  <a:pos x="connsiteX1840" y="connsiteY1840"/>
                </a:cxn>
                <a:cxn ang="0">
                  <a:pos x="connsiteX1841" y="connsiteY1841"/>
                </a:cxn>
                <a:cxn ang="0">
                  <a:pos x="connsiteX1842" y="connsiteY1842"/>
                </a:cxn>
                <a:cxn ang="0">
                  <a:pos x="connsiteX1843" y="connsiteY1843"/>
                </a:cxn>
                <a:cxn ang="0">
                  <a:pos x="connsiteX1844" y="connsiteY1844"/>
                </a:cxn>
                <a:cxn ang="0">
                  <a:pos x="connsiteX1845" y="connsiteY1845"/>
                </a:cxn>
                <a:cxn ang="0">
                  <a:pos x="connsiteX1846" y="connsiteY1846"/>
                </a:cxn>
                <a:cxn ang="0">
                  <a:pos x="connsiteX1847" y="connsiteY1847"/>
                </a:cxn>
                <a:cxn ang="0">
                  <a:pos x="connsiteX1848" y="connsiteY1848"/>
                </a:cxn>
                <a:cxn ang="0">
                  <a:pos x="connsiteX1849" y="connsiteY1849"/>
                </a:cxn>
                <a:cxn ang="0">
                  <a:pos x="connsiteX1850" y="connsiteY1850"/>
                </a:cxn>
                <a:cxn ang="0">
                  <a:pos x="connsiteX1851" y="connsiteY1851"/>
                </a:cxn>
                <a:cxn ang="0">
                  <a:pos x="connsiteX1852" y="connsiteY1852"/>
                </a:cxn>
                <a:cxn ang="0">
                  <a:pos x="connsiteX1853" y="connsiteY1853"/>
                </a:cxn>
                <a:cxn ang="0">
                  <a:pos x="connsiteX1854" y="connsiteY1854"/>
                </a:cxn>
                <a:cxn ang="0">
                  <a:pos x="connsiteX1855" y="connsiteY1855"/>
                </a:cxn>
                <a:cxn ang="0">
                  <a:pos x="connsiteX1856" y="connsiteY1856"/>
                </a:cxn>
                <a:cxn ang="0">
                  <a:pos x="connsiteX1857" y="connsiteY1857"/>
                </a:cxn>
                <a:cxn ang="0">
                  <a:pos x="connsiteX1858" y="connsiteY1858"/>
                </a:cxn>
                <a:cxn ang="0">
                  <a:pos x="connsiteX1859" y="connsiteY1859"/>
                </a:cxn>
                <a:cxn ang="0">
                  <a:pos x="connsiteX1860" y="connsiteY1860"/>
                </a:cxn>
                <a:cxn ang="0">
                  <a:pos x="connsiteX1861" y="connsiteY1861"/>
                </a:cxn>
                <a:cxn ang="0">
                  <a:pos x="connsiteX1862" y="connsiteY1862"/>
                </a:cxn>
                <a:cxn ang="0">
                  <a:pos x="connsiteX1863" y="connsiteY1863"/>
                </a:cxn>
                <a:cxn ang="0">
                  <a:pos x="connsiteX1864" y="connsiteY1864"/>
                </a:cxn>
                <a:cxn ang="0">
                  <a:pos x="connsiteX1865" y="connsiteY1865"/>
                </a:cxn>
                <a:cxn ang="0">
                  <a:pos x="connsiteX1866" y="connsiteY1866"/>
                </a:cxn>
                <a:cxn ang="0">
                  <a:pos x="connsiteX1867" y="connsiteY1867"/>
                </a:cxn>
                <a:cxn ang="0">
                  <a:pos x="connsiteX1868" y="connsiteY1868"/>
                </a:cxn>
                <a:cxn ang="0">
                  <a:pos x="connsiteX1869" y="connsiteY1869"/>
                </a:cxn>
                <a:cxn ang="0">
                  <a:pos x="connsiteX1870" y="connsiteY1870"/>
                </a:cxn>
                <a:cxn ang="0">
                  <a:pos x="connsiteX1871" y="connsiteY1871"/>
                </a:cxn>
                <a:cxn ang="0">
                  <a:pos x="connsiteX1872" y="connsiteY1872"/>
                </a:cxn>
                <a:cxn ang="0">
                  <a:pos x="connsiteX1873" y="connsiteY1873"/>
                </a:cxn>
                <a:cxn ang="0">
                  <a:pos x="connsiteX1874" y="connsiteY1874"/>
                </a:cxn>
                <a:cxn ang="0">
                  <a:pos x="connsiteX1875" y="connsiteY1875"/>
                </a:cxn>
                <a:cxn ang="0">
                  <a:pos x="connsiteX1876" y="connsiteY1876"/>
                </a:cxn>
                <a:cxn ang="0">
                  <a:pos x="connsiteX1877" y="connsiteY1877"/>
                </a:cxn>
                <a:cxn ang="0">
                  <a:pos x="connsiteX1878" y="connsiteY1878"/>
                </a:cxn>
                <a:cxn ang="0">
                  <a:pos x="connsiteX1879" y="connsiteY1879"/>
                </a:cxn>
                <a:cxn ang="0">
                  <a:pos x="connsiteX1880" y="connsiteY1880"/>
                </a:cxn>
                <a:cxn ang="0">
                  <a:pos x="connsiteX1881" y="connsiteY1881"/>
                </a:cxn>
                <a:cxn ang="0">
                  <a:pos x="connsiteX1882" y="connsiteY1882"/>
                </a:cxn>
                <a:cxn ang="0">
                  <a:pos x="connsiteX1883" y="connsiteY1883"/>
                </a:cxn>
                <a:cxn ang="0">
                  <a:pos x="connsiteX1884" y="connsiteY1884"/>
                </a:cxn>
                <a:cxn ang="0">
                  <a:pos x="connsiteX1885" y="connsiteY1885"/>
                </a:cxn>
                <a:cxn ang="0">
                  <a:pos x="connsiteX1886" y="connsiteY1886"/>
                </a:cxn>
                <a:cxn ang="0">
                  <a:pos x="connsiteX1887" y="connsiteY1887"/>
                </a:cxn>
                <a:cxn ang="0">
                  <a:pos x="connsiteX1888" y="connsiteY1888"/>
                </a:cxn>
                <a:cxn ang="0">
                  <a:pos x="connsiteX1889" y="connsiteY1889"/>
                </a:cxn>
                <a:cxn ang="0">
                  <a:pos x="connsiteX1890" y="connsiteY1890"/>
                </a:cxn>
                <a:cxn ang="0">
                  <a:pos x="connsiteX1891" y="connsiteY1891"/>
                </a:cxn>
                <a:cxn ang="0">
                  <a:pos x="connsiteX1892" y="connsiteY1892"/>
                </a:cxn>
                <a:cxn ang="0">
                  <a:pos x="connsiteX1893" y="connsiteY1893"/>
                </a:cxn>
                <a:cxn ang="0">
                  <a:pos x="connsiteX1894" y="connsiteY1894"/>
                </a:cxn>
                <a:cxn ang="0">
                  <a:pos x="connsiteX1895" y="connsiteY1895"/>
                </a:cxn>
                <a:cxn ang="0">
                  <a:pos x="connsiteX1896" y="connsiteY1896"/>
                </a:cxn>
                <a:cxn ang="0">
                  <a:pos x="connsiteX1897" y="connsiteY1897"/>
                </a:cxn>
                <a:cxn ang="0">
                  <a:pos x="connsiteX1898" y="connsiteY1898"/>
                </a:cxn>
                <a:cxn ang="0">
                  <a:pos x="connsiteX1899" y="connsiteY1899"/>
                </a:cxn>
                <a:cxn ang="0">
                  <a:pos x="connsiteX1900" y="connsiteY1900"/>
                </a:cxn>
                <a:cxn ang="0">
                  <a:pos x="connsiteX1901" y="connsiteY1901"/>
                </a:cxn>
                <a:cxn ang="0">
                  <a:pos x="connsiteX1902" y="connsiteY1902"/>
                </a:cxn>
                <a:cxn ang="0">
                  <a:pos x="connsiteX1903" y="connsiteY1903"/>
                </a:cxn>
                <a:cxn ang="0">
                  <a:pos x="connsiteX1904" y="connsiteY1904"/>
                </a:cxn>
                <a:cxn ang="0">
                  <a:pos x="connsiteX1905" y="connsiteY1905"/>
                </a:cxn>
                <a:cxn ang="0">
                  <a:pos x="connsiteX1906" y="connsiteY1906"/>
                </a:cxn>
                <a:cxn ang="0">
                  <a:pos x="connsiteX1907" y="connsiteY1907"/>
                </a:cxn>
                <a:cxn ang="0">
                  <a:pos x="connsiteX1908" y="connsiteY1908"/>
                </a:cxn>
                <a:cxn ang="0">
                  <a:pos x="connsiteX1909" y="connsiteY1909"/>
                </a:cxn>
                <a:cxn ang="0">
                  <a:pos x="connsiteX1910" y="connsiteY1910"/>
                </a:cxn>
                <a:cxn ang="0">
                  <a:pos x="connsiteX1911" y="connsiteY1911"/>
                </a:cxn>
                <a:cxn ang="0">
                  <a:pos x="connsiteX1912" y="connsiteY1912"/>
                </a:cxn>
                <a:cxn ang="0">
                  <a:pos x="connsiteX1913" y="connsiteY1913"/>
                </a:cxn>
                <a:cxn ang="0">
                  <a:pos x="connsiteX1914" y="connsiteY1914"/>
                </a:cxn>
                <a:cxn ang="0">
                  <a:pos x="connsiteX1915" y="connsiteY1915"/>
                </a:cxn>
                <a:cxn ang="0">
                  <a:pos x="connsiteX1916" y="connsiteY1916"/>
                </a:cxn>
                <a:cxn ang="0">
                  <a:pos x="connsiteX1917" y="connsiteY1917"/>
                </a:cxn>
                <a:cxn ang="0">
                  <a:pos x="connsiteX1918" y="connsiteY1918"/>
                </a:cxn>
                <a:cxn ang="0">
                  <a:pos x="connsiteX1919" y="connsiteY1919"/>
                </a:cxn>
                <a:cxn ang="0">
                  <a:pos x="connsiteX1920" y="connsiteY1920"/>
                </a:cxn>
                <a:cxn ang="0">
                  <a:pos x="connsiteX1921" y="connsiteY1921"/>
                </a:cxn>
                <a:cxn ang="0">
                  <a:pos x="connsiteX1922" y="connsiteY1922"/>
                </a:cxn>
                <a:cxn ang="0">
                  <a:pos x="connsiteX1923" y="connsiteY1923"/>
                </a:cxn>
                <a:cxn ang="0">
                  <a:pos x="connsiteX1924" y="connsiteY1924"/>
                </a:cxn>
                <a:cxn ang="0">
                  <a:pos x="connsiteX1925" y="connsiteY1925"/>
                </a:cxn>
                <a:cxn ang="0">
                  <a:pos x="connsiteX1926" y="connsiteY1926"/>
                </a:cxn>
                <a:cxn ang="0">
                  <a:pos x="connsiteX1927" y="connsiteY1927"/>
                </a:cxn>
                <a:cxn ang="0">
                  <a:pos x="connsiteX1928" y="connsiteY1928"/>
                </a:cxn>
                <a:cxn ang="0">
                  <a:pos x="connsiteX1929" y="connsiteY1929"/>
                </a:cxn>
                <a:cxn ang="0">
                  <a:pos x="connsiteX1930" y="connsiteY1930"/>
                </a:cxn>
                <a:cxn ang="0">
                  <a:pos x="connsiteX1931" y="connsiteY1931"/>
                </a:cxn>
                <a:cxn ang="0">
                  <a:pos x="connsiteX1932" y="connsiteY1932"/>
                </a:cxn>
                <a:cxn ang="0">
                  <a:pos x="connsiteX1933" y="connsiteY1933"/>
                </a:cxn>
                <a:cxn ang="0">
                  <a:pos x="connsiteX1934" y="connsiteY1934"/>
                </a:cxn>
                <a:cxn ang="0">
                  <a:pos x="connsiteX1935" y="connsiteY1935"/>
                </a:cxn>
                <a:cxn ang="0">
                  <a:pos x="connsiteX1936" y="connsiteY1936"/>
                </a:cxn>
                <a:cxn ang="0">
                  <a:pos x="connsiteX1937" y="connsiteY1937"/>
                </a:cxn>
                <a:cxn ang="0">
                  <a:pos x="connsiteX1938" y="connsiteY1938"/>
                </a:cxn>
                <a:cxn ang="0">
                  <a:pos x="connsiteX1939" y="connsiteY1939"/>
                </a:cxn>
                <a:cxn ang="0">
                  <a:pos x="connsiteX1940" y="connsiteY1940"/>
                </a:cxn>
                <a:cxn ang="0">
                  <a:pos x="connsiteX1941" y="connsiteY1941"/>
                </a:cxn>
                <a:cxn ang="0">
                  <a:pos x="connsiteX1942" y="connsiteY1942"/>
                </a:cxn>
                <a:cxn ang="0">
                  <a:pos x="connsiteX1943" y="connsiteY1943"/>
                </a:cxn>
                <a:cxn ang="0">
                  <a:pos x="connsiteX1944" y="connsiteY1944"/>
                </a:cxn>
                <a:cxn ang="0">
                  <a:pos x="connsiteX1945" y="connsiteY1945"/>
                </a:cxn>
                <a:cxn ang="0">
                  <a:pos x="connsiteX1946" y="connsiteY1946"/>
                </a:cxn>
                <a:cxn ang="0">
                  <a:pos x="connsiteX1947" y="connsiteY1947"/>
                </a:cxn>
                <a:cxn ang="0">
                  <a:pos x="connsiteX1948" y="connsiteY1948"/>
                </a:cxn>
                <a:cxn ang="0">
                  <a:pos x="connsiteX1949" y="connsiteY1949"/>
                </a:cxn>
                <a:cxn ang="0">
                  <a:pos x="connsiteX1950" y="connsiteY1950"/>
                </a:cxn>
                <a:cxn ang="0">
                  <a:pos x="connsiteX1951" y="connsiteY1951"/>
                </a:cxn>
                <a:cxn ang="0">
                  <a:pos x="connsiteX1952" y="connsiteY1952"/>
                </a:cxn>
                <a:cxn ang="0">
                  <a:pos x="connsiteX1953" y="connsiteY1953"/>
                </a:cxn>
                <a:cxn ang="0">
                  <a:pos x="connsiteX1954" y="connsiteY1954"/>
                </a:cxn>
                <a:cxn ang="0">
                  <a:pos x="connsiteX1955" y="connsiteY1955"/>
                </a:cxn>
                <a:cxn ang="0">
                  <a:pos x="connsiteX1956" y="connsiteY1956"/>
                </a:cxn>
                <a:cxn ang="0">
                  <a:pos x="connsiteX1957" y="connsiteY1957"/>
                </a:cxn>
                <a:cxn ang="0">
                  <a:pos x="connsiteX1958" y="connsiteY1958"/>
                </a:cxn>
                <a:cxn ang="0">
                  <a:pos x="connsiteX1959" y="connsiteY1959"/>
                </a:cxn>
                <a:cxn ang="0">
                  <a:pos x="connsiteX1960" y="connsiteY1960"/>
                </a:cxn>
                <a:cxn ang="0">
                  <a:pos x="connsiteX1961" y="connsiteY1961"/>
                </a:cxn>
                <a:cxn ang="0">
                  <a:pos x="connsiteX1962" y="connsiteY1962"/>
                </a:cxn>
                <a:cxn ang="0">
                  <a:pos x="connsiteX1963" y="connsiteY1963"/>
                </a:cxn>
                <a:cxn ang="0">
                  <a:pos x="connsiteX1964" y="connsiteY1964"/>
                </a:cxn>
                <a:cxn ang="0">
                  <a:pos x="connsiteX1965" y="connsiteY1965"/>
                </a:cxn>
                <a:cxn ang="0">
                  <a:pos x="connsiteX1966" y="connsiteY1966"/>
                </a:cxn>
                <a:cxn ang="0">
                  <a:pos x="connsiteX1967" y="connsiteY1967"/>
                </a:cxn>
                <a:cxn ang="0">
                  <a:pos x="connsiteX1968" y="connsiteY1968"/>
                </a:cxn>
                <a:cxn ang="0">
                  <a:pos x="connsiteX1969" y="connsiteY1969"/>
                </a:cxn>
                <a:cxn ang="0">
                  <a:pos x="connsiteX1970" y="connsiteY1970"/>
                </a:cxn>
                <a:cxn ang="0">
                  <a:pos x="connsiteX1971" y="connsiteY1971"/>
                </a:cxn>
                <a:cxn ang="0">
                  <a:pos x="connsiteX1972" y="connsiteY1972"/>
                </a:cxn>
                <a:cxn ang="0">
                  <a:pos x="connsiteX1973" y="connsiteY1973"/>
                </a:cxn>
                <a:cxn ang="0">
                  <a:pos x="connsiteX1974" y="connsiteY1974"/>
                </a:cxn>
                <a:cxn ang="0">
                  <a:pos x="connsiteX1975" y="connsiteY1975"/>
                </a:cxn>
                <a:cxn ang="0">
                  <a:pos x="connsiteX1976" y="connsiteY1976"/>
                </a:cxn>
                <a:cxn ang="0">
                  <a:pos x="connsiteX1977" y="connsiteY1977"/>
                </a:cxn>
                <a:cxn ang="0">
                  <a:pos x="connsiteX1978" y="connsiteY1978"/>
                </a:cxn>
                <a:cxn ang="0">
                  <a:pos x="connsiteX1979" y="connsiteY1979"/>
                </a:cxn>
                <a:cxn ang="0">
                  <a:pos x="connsiteX1980" y="connsiteY1980"/>
                </a:cxn>
                <a:cxn ang="0">
                  <a:pos x="connsiteX1981" y="connsiteY1981"/>
                </a:cxn>
                <a:cxn ang="0">
                  <a:pos x="connsiteX1982" y="connsiteY1982"/>
                </a:cxn>
                <a:cxn ang="0">
                  <a:pos x="connsiteX1983" y="connsiteY1983"/>
                </a:cxn>
                <a:cxn ang="0">
                  <a:pos x="connsiteX1984" y="connsiteY1984"/>
                </a:cxn>
                <a:cxn ang="0">
                  <a:pos x="connsiteX1985" y="connsiteY1985"/>
                </a:cxn>
                <a:cxn ang="0">
                  <a:pos x="connsiteX1986" y="connsiteY1986"/>
                </a:cxn>
                <a:cxn ang="0">
                  <a:pos x="connsiteX1987" y="connsiteY1987"/>
                </a:cxn>
                <a:cxn ang="0">
                  <a:pos x="connsiteX1988" y="connsiteY1988"/>
                </a:cxn>
                <a:cxn ang="0">
                  <a:pos x="connsiteX1989" y="connsiteY1989"/>
                </a:cxn>
                <a:cxn ang="0">
                  <a:pos x="connsiteX1990" y="connsiteY1990"/>
                </a:cxn>
                <a:cxn ang="0">
                  <a:pos x="connsiteX1991" y="connsiteY1991"/>
                </a:cxn>
                <a:cxn ang="0">
                  <a:pos x="connsiteX1992" y="connsiteY1992"/>
                </a:cxn>
                <a:cxn ang="0">
                  <a:pos x="connsiteX1993" y="connsiteY1993"/>
                </a:cxn>
                <a:cxn ang="0">
                  <a:pos x="connsiteX1994" y="connsiteY1994"/>
                </a:cxn>
                <a:cxn ang="0">
                  <a:pos x="connsiteX1995" y="connsiteY1995"/>
                </a:cxn>
                <a:cxn ang="0">
                  <a:pos x="connsiteX1996" y="connsiteY1996"/>
                </a:cxn>
                <a:cxn ang="0">
                  <a:pos x="connsiteX1997" y="connsiteY1997"/>
                </a:cxn>
                <a:cxn ang="0">
                  <a:pos x="connsiteX1998" y="connsiteY1998"/>
                </a:cxn>
                <a:cxn ang="0">
                  <a:pos x="connsiteX1999" y="connsiteY1999"/>
                </a:cxn>
                <a:cxn ang="0">
                  <a:pos x="connsiteX2000" y="connsiteY2000"/>
                </a:cxn>
                <a:cxn ang="0">
                  <a:pos x="connsiteX2001" y="connsiteY2001"/>
                </a:cxn>
                <a:cxn ang="0">
                  <a:pos x="connsiteX2002" y="connsiteY2002"/>
                </a:cxn>
                <a:cxn ang="0">
                  <a:pos x="connsiteX2003" y="connsiteY2003"/>
                </a:cxn>
              </a:cxnLst>
              <a:rect l="l" t="t" r="r" b="b"/>
              <a:pathLst>
                <a:path w="11022602" h="9326349">
                  <a:moveTo>
                    <a:pt x="760227" y="8902149"/>
                  </a:moveTo>
                  <a:cubicBezTo>
                    <a:pt x="760227" y="8949858"/>
                    <a:pt x="720494" y="8988534"/>
                    <a:pt x="671479" y="8988534"/>
                  </a:cubicBezTo>
                  <a:cubicBezTo>
                    <a:pt x="622465" y="8988534"/>
                    <a:pt x="582731" y="8949858"/>
                    <a:pt x="582731" y="8902149"/>
                  </a:cubicBezTo>
                  <a:close/>
                  <a:moveTo>
                    <a:pt x="1816015" y="8902149"/>
                  </a:moveTo>
                  <a:cubicBezTo>
                    <a:pt x="1816015" y="8949858"/>
                    <a:pt x="1776281" y="8988534"/>
                    <a:pt x="1727266" y="8988534"/>
                  </a:cubicBezTo>
                  <a:cubicBezTo>
                    <a:pt x="1678252" y="8988534"/>
                    <a:pt x="1638518" y="8949858"/>
                    <a:pt x="1638518" y="8902149"/>
                  </a:cubicBezTo>
                  <a:close/>
                  <a:moveTo>
                    <a:pt x="2871800" y="8902149"/>
                  </a:moveTo>
                  <a:cubicBezTo>
                    <a:pt x="2871800" y="8949858"/>
                    <a:pt x="2832066" y="8988534"/>
                    <a:pt x="2783052" y="8988534"/>
                  </a:cubicBezTo>
                  <a:cubicBezTo>
                    <a:pt x="2734038" y="8988534"/>
                    <a:pt x="2694304" y="8949858"/>
                    <a:pt x="2694304" y="8902149"/>
                  </a:cubicBezTo>
                  <a:close/>
                  <a:moveTo>
                    <a:pt x="3927586" y="8902149"/>
                  </a:moveTo>
                  <a:cubicBezTo>
                    <a:pt x="3927586" y="8949858"/>
                    <a:pt x="3887852" y="8988534"/>
                    <a:pt x="3838838" y="8988534"/>
                  </a:cubicBezTo>
                  <a:cubicBezTo>
                    <a:pt x="3789824" y="8988534"/>
                    <a:pt x="3750090" y="8949858"/>
                    <a:pt x="3750090" y="8902149"/>
                  </a:cubicBezTo>
                  <a:close/>
                  <a:moveTo>
                    <a:pt x="4983372" y="8902149"/>
                  </a:moveTo>
                  <a:cubicBezTo>
                    <a:pt x="4983372" y="8949858"/>
                    <a:pt x="4943638" y="8988534"/>
                    <a:pt x="4894624" y="8988534"/>
                  </a:cubicBezTo>
                  <a:cubicBezTo>
                    <a:pt x="4845610" y="8988534"/>
                    <a:pt x="4805876" y="8949858"/>
                    <a:pt x="4805876" y="8902149"/>
                  </a:cubicBezTo>
                  <a:close/>
                  <a:moveTo>
                    <a:pt x="6039158" y="8902149"/>
                  </a:moveTo>
                  <a:cubicBezTo>
                    <a:pt x="6039158" y="8949858"/>
                    <a:pt x="5999424" y="8988534"/>
                    <a:pt x="5950410" y="8988534"/>
                  </a:cubicBezTo>
                  <a:cubicBezTo>
                    <a:pt x="5901396" y="8988534"/>
                    <a:pt x="5861662" y="8949858"/>
                    <a:pt x="5861662" y="8902149"/>
                  </a:cubicBezTo>
                  <a:close/>
                  <a:moveTo>
                    <a:pt x="7094944" y="8902149"/>
                  </a:moveTo>
                  <a:cubicBezTo>
                    <a:pt x="7094944" y="8949858"/>
                    <a:pt x="7055210" y="8988534"/>
                    <a:pt x="7006195" y="8988534"/>
                  </a:cubicBezTo>
                  <a:cubicBezTo>
                    <a:pt x="6957182" y="8988534"/>
                    <a:pt x="6917447" y="8949858"/>
                    <a:pt x="6917447" y="8902149"/>
                  </a:cubicBezTo>
                  <a:close/>
                  <a:moveTo>
                    <a:pt x="8150730" y="8902149"/>
                  </a:moveTo>
                  <a:cubicBezTo>
                    <a:pt x="8150730" y="8949858"/>
                    <a:pt x="8110996" y="8988534"/>
                    <a:pt x="8061982" y="8988534"/>
                  </a:cubicBezTo>
                  <a:cubicBezTo>
                    <a:pt x="8012967" y="8988534"/>
                    <a:pt x="7973234" y="8949858"/>
                    <a:pt x="7973234" y="8902149"/>
                  </a:cubicBezTo>
                  <a:close/>
                  <a:moveTo>
                    <a:pt x="9206514" y="8902149"/>
                  </a:moveTo>
                  <a:cubicBezTo>
                    <a:pt x="9206514" y="8949858"/>
                    <a:pt x="9166781" y="8988534"/>
                    <a:pt x="9117767" y="8988534"/>
                  </a:cubicBezTo>
                  <a:cubicBezTo>
                    <a:pt x="9068753" y="8988534"/>
                    <a:pt x="9029019" y="8949858"/>
                    <a:pt x="9029019" y="8902149"/>
                  </a:cubicBezTo>
                  <a:close/>
                  <a:moveTo>
                    <a:pt x="10262301" y="8902149"/>
                  </a:moveTo>
                  <a:cubicBezTo>
                    <a:pt x="10262301" y="8949858"/>
                    <a:pt x="10222567" y="8988534"/>
                    <a:pt x="10173553" y="8988534"/>
                  </a:cubicBezTo>
                  <a:cubicBezTo>
                    <a:pt x="10124539" y="8988534"/>
                    <a:pt x="10084804" y="8949858"/>
                    <a:pt x="10084804" y="8902149"/>
                  </a:cubicBezTo>
                  <a:close/>
                  <a:moveTo>
                    <a:pt x="935308" y="7460127"/>
                  </a:moveTo>
                  <a:lnTo>
                    <a:pt x="935463" y="7460158"/>
                  </a:lnTo>
                  <a:lnTo>
                    <a:pt x="937754" y="7460158"/>
                  </a:lnTo>
                  <a:lnTo>
                    <a:pt x="937754" y="7460608"/>
                  </a:lnTo>
                  <a:lnTo>
                    <a:pt x="991953" y="7471257"/>
                  </a:lnTo>
                  <a:cubicBezTo>
                    <a:pt x="1026772" y="7485590"/>
                    <a:pt x="1054666" y="7512737"/>
                    <a:pt x="1069393" y="7546624"/>
                  </a:cubicBezTo>
                  <a:lnTo>
                    <a:pt x="1078625" y="7591126"/>
                  </a:lnTo>
                  <a:lnTo>
                    <a:pt x="1080787" y="7591126"/>
                  </a:lnTo>
                  <a:lnTo>
                    <a:pt x="1080787" y="7601545"/>
                  </a:lnTo>
                  <a:lnTo>
                    <a:pt x="1080830" y="7601750"/>
                  </a:lnTo>
                  <a:lnTo>
                    <a:pt x="1080787" y="7601956"/>
                  </a:lnTo>
                  <a:lnTo>
                    <a:pt x="1080787" y="8149133"/>
                  </a:lnTo>
                  <a:lnTo>
                    <a:pt x="937754" y="8149133"/>
                  </a:lnTo>
                  <a:lnTo>
                    <a:pt x="937754" y="8149134"/>
                  </a:lnTo>
                  <a:lnTo>
                    <a:pt x="1080830" y="8149134"/>
                  </a:lnTo>
                  <a:cubicBezTo>
                    <a:pt x="1080830" y="8188249"/>
                    <a:pt x="1048254" y="8219958"/>
                    <a:pt x="1008070" y="8219958"/>
                  </a:cubicBezTo>
                  <a:cubicBezTo>
                    <a:pt x="977931" y="8219958"/>
                    <a:pt x="952073" y="8202122"/>
                    <a:pt x="941027" y="8176702"/>
                  </a:cubicBezTo>
                  <a:lnTo>
                    <a:pt x="937754" y="8160928"/>
                  </a:lnTo>
                  <a:lnTo>
                    <a:pt x="937754" y="8902134"/>
                  </a:lnTo>
                  <a:cubicBezTo>
                    <a:pt x="937754" y="8949851"/>
                    <a:pt x="898013" y="8988534"/>
                    <a:pt x="848991" y="8988534"/>
                  </a:cubicBezTo>
                  <a:cubicBezTo>
                    <a:pt x="799968" y="8988534"/>
                    <a:pt x="760227" y="8949851"/>
                    <a:pt x="760227" y="8902134"/>
                  </a:cubicBezTo>
                  <a:lnTo>
                    <a:pt x="760227" y="8902119"/>
                  </a:lnTo>
                  <a:lnTo>
                    <a:pt x="582716" y="8902119"/>
                  </a:lnTo>
                  <a:lnTo>
                    <a:pt x="582716" y="8161210"/>
                  </a:lnTo>
                  <a:lnTo>
                    <a:pt x="579502" y="8176702"/>
                  </a:lnTo>
                  <a:cubicBezTo>
                    <a:pt x="568456" y="8202122"/>
                    <a:pt x="542598" y="8219958"/>
                    <a:pt x="512459" y="8219958"/>
                  </a:cubicBezTo>
                  <a:cubicBezTo>
                    <a:pt x="472275" y="8219958"/>
                    <a:pt x="439699" y="8188249"/>
                    <a:pt x="439699" y="8149134"/>
                  </a:cubicBezTo>
                  <a:lnTo>
                    <a:pt x="582716" y="8149134"/>
                  </a:lnTo>
                  <a:lnTo>
                    <a:pt x="582716" y="8149133"/>
                  </a:lnTo>
                  <a:lnTo>
                    <a:pt x="439699" y="8149133"/>
                  </a:lnTo>
                  <a:lnTo>
                    <a:pt x="439699" y="7591126"/>
                  </a:lnTo>
                  <a:lnTo>
                    <a:pt x="441904" y="7591126"/>
                  </a:lnTo>
                  <a:lnTo>
                    <a:pt x="451136" y="7546624"/>
                  </a:lnTo>
                  <a:cubicBezTo>
                    <a:pt x="465863" y="7512737"/>
                    <a:pt x="493757" y="7485590"/>
                    <a:pt x="528576" y="7471257"/>
                  </a:cubicBezTo>
                  <a:lnTo>
                    <a:pt x="582716" y="7460620"/>
                  </a:lnTo>
                  <a:lnTo>
                    <a:pt x="582716" y="7460158"/>
                  </a:lnTo>
                  <a:lnTo>
                    <a:pt x="585065" y="7460158"/>
                  </a:lnTo>
                  <a:lnTo>
                    <a:pt x="585220" y="7460127"/>
                  </a:lnTo>
                  <a:lnTo>
                    <a:pt x="585220" y="7460158"/>
                  </a:lnTo>
                  <a:lnTo>
                    <a:pt x="760227" y="7460158"/>
                  </a:lnTo>
                  <a:lnTo>
                    <a:pt x="760243" y="7460158"/>
                  </a:lnTo>
                  <a:lnTo>
                    <a:pt x="935308" y="7460158"/>
                  </a:lnTo>
                  <a:close/>
                  <a:moveTo>
                    <a:pt x="1991095" y="7460127"/>
                  </a:moveTo>
                  <a:lnTo>
                    <a:pt x="1991250" y="7460158"/>
                  </a:lnTo>
                  <a:lnTo>
                    <a:pt x="1993541" y="7460158"/>
                  </a:lnTo>
                  <a:lnTo>
                    <a:pt x="1993541" y="7460608"/>
                  </a:lnTo>
                  <a:lnTo>
                    <a:pt x="2047739" y="7471257"/>
                  </a:lnTo>
                  <a:cubicBezTo>
                    <a:pt x="2082559" y="7485590"/>
                    <a:pt x="2110453" y="7512737"/>
                    <a:pt x="2125181" y="7546624"/>
                  </a:cubicBezTo>
                  <a:lnTo>
                    <a:pt x="2134412" y="7591126"/>
                  </a:lnTo>
                  <a:lnTo>
                    <a:pt x="2136574" y="7591126"/>
                  </a:lnTo>
                  <a:lnTo>
                    <a:pt x="2136574" y="7601545"/>
                  </a:lnTo>
                  <a:lnTo>
                    <a:pt x="2136617" y="7601750"/>
                  </a:lnTo>
                  <a:lnTo>
                    <a:pt x="2136574" y="7601956"/>
                  </a:lnTo>
                  <a:lnTo>
                    <a:pt x="2136574" y="8149133"/>
                  </a:lnTo>
                  <a:lnTo>
                    <a:pt x="1993541" y="8149133"/>
                  </a:lnTo>
                  <a:lnTo>
                    <a:pt x="1993541" y="8149134"/>
                  </a:lnTo>
                  <a:lnTo>
                    <a:pt x="2136617" y="8149134"/>
                  </a:lnTo>
                  <a:cubicBezTo>
                    <a:pt x="2136617" y="8188249"/>
                    <a:pt x="2104041" y="8219958"/>
                    <a:pt x="2063857" y="8219958"/>
                  </a:cubicBezTo>
                  <a:cubicBezTo>
                    <a:pt x="2033718" y="8219958"/>
                    <a:pt x="2007860" y="8202122"/>
                    <a:pt x="1996814" y="8176702"/>
                  </a:cubicBezTo>
                  <a:lnTo>
                    <a:pt x="1993541" y="8160928"/>
                  </a:lnTo>
                  <a:lnTo>
                    <a:pt x="1993541" y="8902134"/>
                  </a:lnTo>
                  <a:cubicBezTo>
                    <a:pt x="1993541" y="8949851"/>
                    <a:pt x="1953800" y="8988534"/>
                    <a:pt x="1904778" y="8988534"/>
                  </a:cubicBezTo>
                  <a:cubicBezTo>
                    <a:pt x="1855755" y="8988534"/>
                    <a:pt x="1816015" y="8949851"/>
                    <a:pt x="1816015" y="8902134"/>
                  </a:cubicBezTo>
                  <a:lnTo>
                    <a:pt x="1816015" y="8902119"/>
                  </a:lnTo>
                  <a:lnTo>
                    <a:pt x="1638503" y="8902119"/>
                  </a:lnTo>
                  <a:lnTo>
                    <a:pt x="1638503" y="8161210"/>
                  </a:lnTo>
                  <a:lnTo>
                    <a:pt x="1635289" y="8176702"/>
                  </a:lnTo>
                  <a:cubicBezTo>
                    <a:pt x="1624243" y="8202122"/>
                    <a:pt x="1598385" y="8219958"/>
                    <a:pt x="1568246" y="8219958"/>
                  </a:cubicBezTo>
                  <a:cubicBezTo>
                    <a:pt x="1528062" y="8219958"/>
                    <a:pt x="1495486" y="8188249"/>
                    <a:pt x="1495486" y="8149134"/>
                  </a:cubicBezTo>
                  <a:lnTo>
                    <a:pt x="1638503" y="8149134"/>
                  </a:lnTo>
                  <a:lnTo>
                    <a:pt x="1638503" y="8149133"/>
                  </a:lnTo>
                  <a:lnTo>
                    <a:pt x="1495486" y="8149133"/>
                  </a:lnTo>
                  <a:lnTo>
                    <a:pt x="1495486" y="7591126"/>
                  </a:lnTo>
                  <a:lnTo>
                    <a:pt x="1497691" y="7591126"/>
                  </a:lnTo>
                  <a:lnTo>
                    <a:pt x="1506923" y="7546624"/>
                  </a:lnTo>
                  <a:cubicBezTo>
                    <a:pt x="1521650" y="7512737"/>
                    <a:pt x="1549544" y="7485590"/>
                    <a:pt x="1584363" y="7471257"/>
                  </a:cubicBezTo>
                  <a:lnTo>
                    <a:pt x="1638503" y="7460620"/>
                  </a:lnTo>
                  <a:lnTo>
                    <a:pt x="1638503" y="7460158"/>
                  </a:lnTo>
                  <a:lnTo>
                    <a:pt x="1640852" y="7460158"/>
                  </a:lnTo>
                  <a:lnTo>
                    <a:pt x="1641007" y="7460127"/>
                  </a:lnTo>
                  <a:lnTo>
                    <a:pt x="1641007" y="7460158"/>
                  </a:lnTo>
                  <a:lnTo>
                    <a:pt x="1816015" y="7460158"/>
                  </a:lnTo>
                  <a:lnTo>
                    <a:pt x="1816030" y="7460158"/>
                  </a:lnTo>
                  <a:lnTo>
                    <a:pt x="1991095" y="7460158"/>
                  </a:lnTo>
                  <a:close/>
                  <a:moveTo>
                    <a:pt x="3046881" y="7460127"/>
                  </a:moveTo>
                  <a:lnTo>
                    <a:pt x="3047036" y="7460158"/>
                  </a:lnTo>
                  <a:lnTo>
                    <a:pt x="3049327" y="7460158"/>
                  </a:lnTo>
                  <a:lnTo>
                    <a:pt x="3049327" y="7460608"/>
                  </a:lnTo>
                  <a:lnTo>
                    <a:pt x="3103525" y="7471257"/>
                  </a:lnTo>
                  <a:cubicBezTo>
                    <a:pt x="3138344" y="7485590"/>
                    <a:pt x="3166239" y="7512737"/>
                    <a:pt x="3180966" y="7546624"/>
                  </a:cubicBezTo>
                  <a:lnTo>
                    <a:pt x="3190198" y="7591126"/>
                  </a:lnTo>
                  <a:lnTo>
                    <a:pt x="3192360" y="7591126"/>
                  </a:lnTo>
                  <a:lnTo>
                    <a:pt x="3192360" y="7601545"/>
                  </a:lnTo>
                  <a:lnTo>
                    <a:pt x="3192403" y="7601750"/>
                  </a:lnTo>
                  <a:lnTo>
                    <a:pt x="3192360" y="7601956"/>
                  </a:lnTo>
                  <a:lnTo>
                    <a:pt x="3192360" y="8149133"/>
                  </a:lnTo>
                  <a:lnTo>
                    <a:pt x="3049327" y="8149133"/>
                  </a:lnTo>
                  <a:lnTo>
                    <a:pt x="3049327" y="8149134"/>
                  </a:lnTo>
                  <a:lnTo>
                    <a:pt x="3192403" y="8149134"/>
                  </a:lnTo>
                  <a:cubicBezTo>
                    <a:pt x="3192403" y="8188249"/>
                    <a:pt x="3159826" y="8219958"/>
                    <a:pt x="3119642" y="8219958"/>
                  </a:cubicBezTo>
                  <a:cubicBezTo>
                    <a:pt x="3089504" y="8219958"/>
                    <a:pt x="3063645" y="8202122"/>
                    <a:pt x="3052599" y="8176702"/>
                  </a:cubicBezTo>
                  <a:lnTo>
                    <a:pt x="3049327" y="8160928"/>
                  </a:lnTo>
                  <a:lnTo>
                    <a:pt x="3049327" y="8902134"/>
                  </a:lnTo>
                  <a:cubicBezTo>
                    <a:pt x="3049327" y="8949851"/>
                    <a:pt x="3009586" y="8988534"/>
                    <a:pt x="2960564" y="8988534"/>
                  </a:cubicBezTo>
                  <a:cubicBezTo>
                    <a:pt x="2911540" y="8988534"/>
                    <a:pt x="2871800" y="8949851"/>
                    <a:pt x="2871800" y="8902134"/>
                  </a:cubicBezTo>
                  <a:lnTo>
                    <a:pt x="2871800" y="8902119"/>
                  </a:lnTo>
                  <a:lnTo>
                    <a:pt x="2694289" y="8902119"/>
                  </a:lnTo>
                  <a:lnTo>
                    <a:pt x="2694289" y="8161210"/>
                  </a:lnTo>
                  <a:lnTo>
                    <a:pt x="2691075" y="8176702"/>
                  </a:lnTo>
                  <a:cubicBezTo>
                    <a:pt x="2680029" y="8202122"/>
                    <a:pt x="2654171" y="8219958"/>
                    <a:pt x="2624032" y="8219958"/>
                  </a:cubicBezTo>
                  <a:cubicBezTo>
                    <a:pt x="2583848" y="8219958"/>
                    <a:pt x="2551272" y="8188249"/>
                    <a:pt x="2551272" y="8149134"/>
                  </a:cubicBezTo>
                  <a:lnTo>
                    <a:pt x="2694289" y="8149134"/>
                  </a:lnTo>
                  <a:lnTo>
                    <a:pt x="2694289" y="8149133"/>
                  </a:lnTo>
                  <a:lnTo>
                    <a:pt x="2551272" y="8149133"/>
                  </a:lnTo>
                  <a:lnTo>
                    <a:pt x="2551272" y="7591126"/>
                  </a:lnTo>
                  <a:lnTo>
                    <a:pt x="2553477" y="7591126"/>
                  </a:lnTo>
                  <a:lnTo>
                    <a:pt x="2562709" y="7546624"/>
                  </a:lnTo>
                  <a:cubicBezTo>
                    <a:pt x="2577436" y="7512737"/>
                    <a:pt x="2605330" y="7485590"/>
                    <a:pt x="2640149" y="7471257"/>
                  </a:cubicBezTo>
                  <a:lnTo>
                    <a:pt x="2694289" y="7460620"/>
                  </a:lnTo>
                  <a:lnTo>
                    <a:pt x="2694289" y="7460158"/>
                  </a:lnTo>
                  <a:lnTo>
                    <a:pt x="2696638" y="7460158"/>
                  </a:lnTo>
                  <a:lnTo>
                    <a:pt x="2696793" y="7460127"/>
                  </a:lnTo>
                  <a:lnTo>
                    <a:pt x="2696793" y="7460158"/>
                  </a:lnTo>
                  <a:lnTo>
                    <a:pt x="2871800" y="7460158"/>
                  </a:lnTo>
                  <a:lnTo>
                    <a:pt x="2871816" y="7460158"/>
                  </a:lnTo>
                  <a:lnTo>
                    <a:pt x="3046881" y="7460158"/>
                  </a:lnTo>
                  <a:close/>
                  <a:moveTo>
                    <a:pt x="4102667" y="7460127"/>
                  </a:moveTo>
                  <a:lnTo>
                    <a:pt x="4102822" y="7460158"/>
                  </a:lnTo>
                  <a:lnTo>
                    <a:pt x="4105113" y="7460158"/>
                  </a:lnTo>
                  <a:lnTo>
                    <a:pt x="4105113" y="7460608"/>
                  </a:lnTo>
                  <a:lnTo>
                    <a:pt x="4159311" y="7471257"/>
                  </a:lnTo>
                  <a:cubicBezTo>
                    <a:pt x="4194130" y="7485590"/>
                    <a:pt x="4222025" y="7512737"/>
                    <a:pt x="4236752" y="7546624"/>
                  </a:cubicBezTo>
                  <a:lnTo>
                    <a:pt x="4245984" y="7591126"/>
                  </a:lnTo>
                  <a:lnTo>
                    <a:pt x="4248146" y="7591126"/>
                  </a:lnTo>
                  <a:lnTo>
                    <a:pt x="4248146" y="7601545"/>
                  </a:lnTo>
                  <a:lnTo>
                    <a:pt x="4248189" y="7601750"/>
                  </a:lnTo>
                  <a:lnTo>
                    <a:pt x="4248146" y="7601956"/>
                  </a:lnTo>
                  <a:lnTo>
                    <a:pt x="4248146" y="8149133"/>
                  </a:lnTo>
                  <a:lnTo>
                    <a:pt x="4105113" y="8149133"/>
                  </a:lnTo>
                  <a:lnTo>
                    <a:pt x="4105113" y="8149134"/>
                  </a:lnTo>
                  <a:lnTo>
                    <a:pt x="4248189" y="8149134"/>
                  </a:lnTo>
                  <a:cubicBezTo>
                    <a:pt x="4248189" y="8188249"/>
                    <a:pt x="4215612" y="8219958"/>
                    <a:pt x="4175428" y="8219958"/>
                  </a:cubicBezTo>
                  <a:cubicBezTo>
                    <a:pt x="4145290" y="8219958"/>
                    <a:pt x="4119431" y="8202122"/>
                    <a:pt x="4108385" y="8176702"/>
                  </a:cubicBezTo>
                  <a:lnTo>
                    <a:pt x="4105113" y="8160928"/>
                  </a:lnTo>
                  <a:lnTo>
                    <a:pt x="4105113" y="8902134"/>
                  </a:lnTo>
                  <a:cubicBezTo>
                    <a:pt x="4105113" y="8949851"/>
                    <a:pt x="4065372" y="8988534"/>
                    <a:pt x="4016350" y="8988534"/>
                  </a:cubicBezTo>
                  <a:cubicBezTo>
                    <a:pt x="3967326" y="8988534"/>
                    <a:pt x="3927586" y="8949851"/>
                    <a:pt x="3927586" y="8902134"/>
                  </a:cubicBezTo>
                  <a:lnTo>
                    <a:pt x="3927586" y="8902119"/>
                  </a:lnTo>
                  <a:lnTo>
                    <a:pt x="3750075" y="8902119"/>
                  </a:lnTo>
                  <a:lnTo>
                    <a:pt x="3750075" y="8161210"/>
                  </a:lnTo>
                  <a:lnTo>
                    <a:pt x="3746861" y="8176702"/>
                  </a:lnTo>
                  <a:cubicBezTo>
                    <a:pt x="3735815" y="8202122"/>
                    <a:pt x="3709957" y="8219958"/>
                    <a:pt x="3679818" y="8219958"/>
                  </a:cubicBezTo>
                  <a:cubicBezTo>
                    <a:pt x="3639634" y="8219958"/>
                    <a:pt x="3607058" y="8188249"/>
                    <a:pt x="3607058" y="8149134"/>
                  </a:cubicBezTo>
                  <a:lnTo>
                    <a:pt x="3750075" y="8149134"/>
                  </a:lnTo>
                  <a:lnTo>
                    <a:pt x="3750075" y="8149133"/>
                  </a:lnTo>
                  <a:lnTo>
                    <a:pt x="3607058" y="8149133"/>
                  </a:lnTo>
                  <a:lnTo>
                    <a:pt x="3607058" y="7591126"/>
                  </a:lnTo>
                  <a:lnTo>
                    <a:pt x="3609262" y="7591126"/>
                  </a:lnTo>
                  <a:lnTo>
                    <a:pt x="3618494" y="7546624"/>
                  </a:lnTo>
                  <a:cubicBezTo>
                    <a:pt x="3633221" y="7512737"/>
                    <a:pt x="3661116" y="7485590"/>
                    <a:pt x="3695935" y="7471257"/>
                  </a:cubicBezTo>
                  <a:lnTo>
                    <a:pt x="3750075" y="7460620"/>
                  </a:lnTo>
                  <a:lnTo>
                    <a:pt x="3750075" y="7460158"/>
                  </a:lnTo>
                  <a:lnTo>
                    <a:pt x="3752423" y="7460158"/>
                  </a:lnTo>
                  <a:lnTo>
                    <a:pt x="3752578" y="7460127"/>
                  </a:lnTo>
                  <a:lnTo>
                    <a:pt x="3752578" y="7460158"/>
                  </a:lnTo>
                  <a:lnTo>
                    <a:pt x="3927586" y="7460158"/>
                  </a:lnTo>
                  <a:lnTo>
                    <a:pt x="3927602" y="7460158"/>
                  </a:lnTo>
                  <a:lnTo>
                    <a:pt x="4102667" y="7460158"/>
                  </a:lnTo>
                  <a:close/>
                  <a:moveTo>
                    <a:pt x="5158453" y="7460127"/>
                  </a:moveTo>
                  <a:lnTo>
                    <a:pt x="5158608" y="7460158"/>
                  </a:lnTo>
                  <a:lnTo>
                    <a:pt x="5160899" y="7460158"/>
                  </a:lnTo>
                  <a:lnTo>
                    <a:pt x="5160899" y="7460608"/>
                  </a:lnTo>
                  <a:lnTo>
                    <a:pt x="5215097" y="7471257"/>
                  </a:lnTo>
                  <a:cubicBezTo>
                    <a:pt x="5249916" y="7485590"/>
                    <a:pt x="5277811" y="7512737"/>
                    <a:pt x="5292538" y="7546624"/>
                  </a:cubicBezTo>
                  <a:lnTo>
                    <a:pt x="5301770" y="7591126"/>
                  </a:lnTo>
                  <a:lnTo>
                    <a:pt x="5303932" y="7591126"/>
                  </a:lnTo>
                  <a:lnTo>
                    <a:pt x="5303932" y="7601545"/>
                  </a:lnTo>
                  <a:lnTo>
                    <a:pt x="5303975" y="7601750"/>
                  </a:lnTo>
                  <a:lnTo>
                    <a:pt x="5303932" y="7601956"/>
                  </a:lnTo>
                  <a:lnTo>
                    <a:pt x="5303932" y="8149133"/>
                  </a:lnTo>
                  <a:lnTo>
                    <a:pt x="5160899" y="8149133"/>
                  </a:lnTo>
                  <a:lnTo>
                    <a:pt x="5160899" y="8149134"/>
                  </a:lnTo>
                  <a:lnTo>
                    <a:pt x="5303975" y="8149134"/>
                  </a:lnTo>
                  <a:cubicBezTo>
                    <a:pt x="5303975" y="8188249"/>
                    <a:pt x="5271398" y="8219958"/>
                    <a:pt x="5231214" y="8219958"/>
                  </a:cubicBezTo>
                  <a:cubicBezTo>
                    <a:pt x="5201076" y="8219958"/>
                    <a:pt x="5175217" y="8202122"/>
                    <a:pt x="5164171" y="8176702"/>
                  </a:cubicBezTo>
                  <a:lnTo>
                    <a:pt x="5160899" y="8160928"/>
                  </a:lnTo>
                  <a:lnTo>
                    <a:pt x="5160899" y="8902134"/>
                  </a:lnTo>
                  <a:cubicBezTo>
                    <a:pt x="5160899" y="8949851"/>
                    <a:pt x="5121158" y="8988534"/>
                    <a:pt x="5072136" y="8988534"/>
                  </a:cubicBezTo>
                  <a:cubicBezTo>
                    <a:pt x="5023112" y="8988534"/>
                    <a:pt x="4983372" y="8949851"/>
                    <a:pt x="4983372" y="8902134"/>
                  </a:cubicBezTo>
                  <a:lnTo>
                    <a:pt x="4983372" y="8902119"/>
                  </a:lnTo>
                  <a:lnTo>
                    <a:pt x="4805861" y="8902119"/>
                  </a:lnTo>
                  <a:lnTo>
                    <a:pt x="4805861" y="8161210"/>
                  </a:lnTo>
                  <a:lnTo>
                    <a:pt x="4802647" y="8176702"/>
                  </a:lnTo>
                  <a:cubicBezTo>
                    <a:pt x="4791601" y="8202122"/>
                    <a:pt x="4765743" y="8219958"/>
                    <a:pt x="4735604" y="8219958"/>
                  </a:cubicBezTo>
                  <a:cubicBezTo>
                    <a:pt x="4695420" y="8219958"/>
                    <a:pt x="4662844" y="8188249"/>
                    <a:pt x="4662844" y="8149134"/>
                  </a:cubicBezTo>
                  <a:lnTo>
                    <a:pt x="4805861" y="8149134"/>
                  </a:lnTo>
                  <a:lnTo>
                    <a:pt x="4805861" y="8149133"/>
                  </a:lnTo>
                  <a:lnTo>
                    <a:pt x="4662844" y="8149133"/>
                  </a:lnTo>
                  <a:lnTo>
                    <a:pt x="4662844" y="7591126"/>
                  </a:lnTo>
                  <a:lnTo>
                    <a:pt x="4665048" y="7591126"/>
                  </a:lnTo>
                  <a:lnTo>
                    <a:pt x="4674280" y="7546624"/>
                  </a:lnTo>
                  <a:cubicBezTo>
                    <a:pt x="4689007" y="7512737"/>
                    <a:pt x="4716902" y="7485590"/>
                    <a:pt x="4751721" y="7471257"/>
                  </a:cubicBezTo>
                  <a:lnTo>
                    <a:pt x="4805861" y="7460620"/>
                  </a:lnTo>
                  <a:lnTo>
                    <a:pt x="4805861" y="7460158"/>
                  </a:lnTo>
                  <a:lnTo>
                    <a:pt x="4808209" y="7460158"/>
                  </a:lnTo>
                  <a:lnTo>
                    <a:pt x="4808364" y="7460127"/>
                  </a:lnTo>
                  <a:lnTo>
                    <a:pt x="4808364" y="7460158"/>
                  </a:lnTo>
                  <a:lnTo>
                    <a:pt x="4983372" y="7460158"/>
                  </a:lnTo>
                  <a:lnTo>
                    <a:pt x="4983388" y="7460158"/>
                  </a:lnTo>
                  <a:lnTo>
                    <a:pt x="5158453" y="7460158"/>
                  </a:lnTo>
                  <a:close/>
                  <a:moveTo>
                    <a:pt x="6214239" y="7460127"/>
                  </a:moveTo>
                  <a:lnTo>
                    <a:pt x="6214394" y="7460158"/>
                  </a:lnTo>
                  <a:lnTo>
                    <a:pt x="6216685" y="7460158"/>
                  </a:lnTo>
                  <a:lnTo>
                    <a:pt x="6216685" y="7460608"/>
                  </a:lnTo>
                  <a:lnTo>
                    <a:pt x="6270883" y="7471257"/>
                  </a:lnTo>
                  <a:cubicBezTo>
                    <a:pt x="6305702" y="7485590"/>
                    <a:pt x="6333597" y="7512737"/>
                    <a:pt x="6348324" y="7546624"/>
                  </a:cubicBezTo>
                  <a:lnTo>
                    <a:pt x="6357556" y="7591126"/>
                  </a:lnTo>
                  <a:lnTo>
                    <a:pt x="6359718" y="7591126"/>
                  </a:lnTo>
                  <a:lnTo>
                    <a:pt x="6359718" y="7601545"/>
                  </a:lnTo>
                  <a:lnTo>
                    <a:pt x="6359761" y="7601750"/>
                  </a:lnTo>
                  <a:lnTo>
                    <a:pt x="6359718" y="7601956"/>
                  </a:lnTo>
                  <a:lnTo>
                    <a:pt x="6359718" y="8149133"/>
                  </a:lnTo>
                  <a:lnTo>
                    <a:pt x="6216685" y="8149133"/>
                  </a:lnTo>
                  <a:lnTo>
                    <a:pt x="6216685" y="8149134"/>
                  </a:lnTo>
                  <a:lnTo>
                    <a:pt x="6359761" y="8149134"/>
                  </a:lnTo>
                  <a:cubicBezTo>
                    <a:pt x="6359761" y="8188249"/>
                    <a:pt x="6327184" y="8219958"/>
                    <a:pt x="6287000" y="8219958"/>
                  </a:cubicBezTo>
                  <a:cubicBezTo>
                    <a:pt x="6256862" y="8219958"/>
                    <a:pt x="6231003" y="8202122"/>
                    <a:pt x="6219957" y="8176702"/>
                  </a:cubicBezTo>
                  <a:lnTo>
                    <a:pt x="6216685" y="8160928"/>
                  </a:lnTo>
                  <a:lnTo>
                    <a:pt x="6216685" y="8902134"/>
                  </a:lnTo>
                  <a:cubicBezTo>
                    <a:pt x="6216685" y="8949851"/>
                    <a:pt x="6176944" y="8988534"/>
                    <a:pt x="6127922" y="8988534"/>
                  </a:cubicBezTo>
                  <a:cubicBezTo>
                    <a:pt x="6078898" y="8988534"/>
                    <a:pt x="6039158" y="8949851"/>
                    <a:pt x="6039158" y="8902134"/>
                  </a:cubicBezTo>
                  <a:lnTo>
                    <a:pt x="6039158" y="8902119"/>
                  </a:lnTo>
                  <a:lnTo>
                    <a:pt x="5861647" y="8902119"/>
                  </a:lnTo>
                  <a:lnTo>
                    <a:pt x="5861647" y="8161210"/>
                  </a:lnTo>
                  <a:lnTo>
                    <a:pt x="5858433" y="8176702"/>
                  </a:lnTo>
                  <a:cubicBezTo>
                    <a:pt x="5847387" y="8202122"/>
                    <a:pt x="5821529" y="8219958"/>
                    <a:pt x="5791390" y="8219958"/>
                  </a:cubicBezTo>
                  <a:cubicBezTo>
                    <a:pt x="5751206" y="8219958"/>
                    <a:pt x="5718630" y="8188249"/>
                    <a:pt x="5718630" y="8149134"/>
                  </a:cubicBezTo>
                  <a:lnTo>
                    <a:pt x="5861647" y="8149134"/>
                  </a:lnTo>
                  <a:lnTo>
                    <a:pt x="5861647" y="8149133"/>
                  </a:lnTo>
                  <a:lnTo>
                    <a:pt x="5718630" y="8149133"/>
                  </a:lnTo>
                  <a:lnTo>
                    <a:pt x="5718630" y="7591126"/>
                  </a:lnTo>
                  <a:lnTo>
                    <a:pt x="5720834" y="7591126"/>
                  </a:lnTo>
                  <a:lnTo>
                    <a:pt x="5730066" y="7546624"/>
                  </a:lnTo>
                  <a:cubicBezTo>
                    <a:pt x="5744793" y="7512737"/>
                    <a:pt x="5772688" y="7485590"/>
                    <a:pt x="5807507" y="7471257"/>
                  </a:cubicBezTo>
                  <a:lnTo>
                    <a:pt x="5861647" y="7460620"/>
                  </a:lnTo>
                  <a:lnTo>
                    <a:pt x="5861647" y="7460158"/>
                  </a:lnTo>
                  <a:lnTo>
                    <a:pt x="5863995" y="7460158"/>
                  </a:lnTo>
                  <a:lnTo>
                    <a:pt x="5864150" y="7460127"/>
                  </a:lnTo>
                  <a:lnTo>
                    <a:pt x="5864150" y="7460158"/>
                  </a:lnTo>
                  <a:lnTo>
                    <a:pt x="6039158" y="7460158"/>
                  </a:lnTo>
                  <a:lnTo>
                    <a:pt x="6039174" y="7460158"/>
                  </a:lnTo>
                  <a:lnTo>
                    <a:pt x="6214239" y="7460158"/>
                  </a:lnTo>
                  <a:close/>
                  <a:moveTo>
                    <a:pt x="7270023" y="7460127"/>
                  </a:moveTo>
                  <a:lnTo>
                    <a:pt x="7270179" y="7460158"/>
                  </a:lnTo>
                  <a:lnTo>
                    <a:pt x="7272471" y="7460158"/>
                  </a:lnTo>
                  <a:lnTo>
                    <a:pt x="7272471" y="7460608"/>
                  </a:lnTo>
                  <a:lnTo>
                    <a:pt x="7326669" y="7471257"/>
                  </a:lnTo>
                  <a:cubicBezTo>
                    <a:pt x="7361488" y="7485590"/>
                    <a:pt x="7389382" y="7512737"/>
                    <a:pt x="7404110" y="7546624"/>
                  </a:cubicBezTo>
                  <a:lnTo>
                    <a:pt x="7413341" y="7591126"/>
                  </a:lnTo>
                  <a:lnTo>
                    <a:pt x="7415503" y="7591126"/>
                  </a:lnTo>
                  <a:lnTo>
                    <a:pt x="7415503" y="7601545"/>
                  </a:lnTo>
                  <a:lnTo>
                    <a:pt x="7415545" y="7601750"/>
                  </a:lnTo>
                  <a:lnTo>
                    <a:pt x="7415503" y="7601956"/>
                  </a:lnTo>
                  <a:lnTo>
                    <a:pt x="7415503" y="8149133"/>
                  </a:lnTo>
                  <a:lnTo>
                    <a:pt x="7272471" y="8149133"/>
                  </a:lnTo>
                  <a:lnTo>
                    <a:pt x="7272471" y="8149134"/>
                  </a:lnTo>
                  <a:lnTo>
                    <a:pt x="7415545" y="8149134"/>
                  </a:lnTo>
                  <a:cubicBezTo>
                    <a:pt x="7415545" y="8188249"/>
                    <a:pt x="7382970" y="8219958"/>
                    <a:pt x="7342786" y="8219958"/>
                  </a:cubicBezTo>
                  <a:cubicBezTo>
                    <a:pt x="7312648" y="8219958"/>
                    <a:pt x="7286789" y="8202122"/>
                    <a:pt x="7275743" y="8176702"/>
                  </a:cubicBezTo>
                  <a:lnTo>
                    <a:pt x="7272471" y="8160928"/>
                  </a:lnTo>
                  <a:lnTo>
                    <a:pt x="7272471" y="8902134"/>
                  </a:lnTo>
                  <a:cubicBezTo>
                    <a:pt x="7272471" y="8949851"/>
                    <a:pt x="7232728" y="8988534"/>
                    <a:pt x="7183707" y="8988534"/>
                  </a:cubicBezTo>
                  <a:cubicBezTo>
                    <a:pt x="7134684" y="8988534"/>
                    <a:pt x="7094944" y="8949851"/>
                    <a:pt x="7094944" y="8902134"/>
                  </a:cubicBezTo>
                  <a:lnTo>
                    <a:pt x="7094944" y="8902119"/>
                  </a:lnTo>
                  <a:lnTo>
                    <a:pt x="6917432" y="8902119"/>
                  </a:lnTo>
                  <a:lnTo>
                    <a:pt x="6917432" y="8161210"/>
                  </a:lnTo>
                  <a:lnTo>
                    <a:pt x="6914219" y="8176702"/>
                  </a:lnTo>
                  <a:cubicBezTo>
                    <a:pt x="6903173" y="8202122"/>
                    <a:pt x="6877315" y="8219958"/>
                    <a:pt x="6847176" y="8219958"/>
                  </a:cubicBezTo>
                  <a:cubicBezTo>
                    <a:pt x="6806992" y="8219958"/>
                    <a:pt x="6774415" y="8188249"/>
                    <a:pt x="6774415" y="8149134"/>
                  </a:cubicBezTo>
                  <a:lnTo>
                    <a:pt x="6917432" y="8149134"/>
                  </a:lnTo>
                  <a:lnTo>
                    <a:pt x="6917432" y="8149133"/>
                  </a:lnTo>
                  <a:lnTo>
                    <a:pt x="6774415" y="8149133"/>
                  </a:lnTo>
                  <a:lnTo>
                    <a:pt x="6774415" y="7591126"/>
                  </a:lnTo>
                  <a:lnTo>
                    <a:pt x="6776619" y="7591126"/>
                  </a:lnTo>
                  <a:lnTo>
                    <a:pt x="6785852" y="7546624"/>
                  </a:lnTo>
                  <a:cubicBezTo>
                    <a:pt x="6800579" y="7512737"/>
                    <a:pt x="6828474" y="7485590"/>
                    <a:pt x="6863293" y="7471257"/>
                  </a:cubicBezTo>
                  <a:lnTo>
                    <a:pt x="6917432" y="7460620"/>
                  </a:lnTo>
                  <a:lnTo>
                    <a:pt x="6917432" y="7460158"/>
                  </a:lnTo>
                  <a:lnTo>
                    <a:pt x="6919781" y="7460158"/>
                  </a:lnTo>
                  <a:lnTo>
                    <a:pt x="6919936" y="7460127"/>
                  </a:lnTo>
                  <a:lnTo>
                    <a:pt x="6919936" y="7460158"/>
                  </a:lnTo>
                  <a:lnTo>
                    <a:pt x="7094944" y="7460158"/>
                  </a:lnTo>
                  <a:lnTo>
                    <a:pt x="7094959" y="7460158"/>
                  </a:lnTo>
                  <a:lnTo>
                    <a:pt x="7270023" y="7460158"/>
                  </a:lnTo>
                  <a:close/>
                  <a:moveTo>
                    <a:pt x="8325811" y="7460127"/>
                  </a:moveTo>
                  <a:lnTo>
                    <a:pt x="8325965" y="7460158"/>
                  </a:lnTo>
                  <a:lnTo>
                    <a:pt x="8328256" y="7460158"/>
                  </a:lnTo>
                  <a:lnTo>
                    <a:pt x="8328256" y="7460608"/>
                  </a:lnTo>
                  <a:lnTo>
                    <a:pt x="8382455" y="7471257"/>
                  </a:lnTo>
                  <a:cubicBezTo>
                    <a:pt x="8417274" y="7485590"/>
                    <a:pt x="8445169" y="7512737"/>
                    <a:pt x="8459896" y="7546624"/>
                  </a:cubicBezTo>
                  <a:lnTo>
                    <a:pt x="8469127" y="7591126"/>
                  </a:lnTo>
                  <a:lnTo>
                    <a:pt x="8471289" y="7591126"/>
                  </a:lnTo>
                  <a:lnTo>
                    <a:pt x="8471289" y="7601545"/>
                  </a:lnTo>
                  <a:lnTo>
                    <a:pt x="8471332" y="7601750"/>
                  </a:lnTo>
                  <a:lnTo>
                    <a:pt x="8471289" y="7601956"/>
                  </a:lnTo>
                  <a:lnTo>
                    <a:pt x="8471289" y="8149133"/>
                  </a:lnTo>
                  <a:lnTo>
                    <a:pt x="8328256" y="8149133"/>
                  </a:lnTo>
                  <a:lnTo>
                    <a:pt x="8328256" y="8149134"/>
                  </a:lnTo>
                  <a:lnTo>
                    <a:pt x="8471332" y="8149134"/>
                  </a:lnTo>
                  <a:cubicBezTo>
                    <a:pt x="8471332" y="8188249"/>
                    <a:pt x="8438755" y="8219958"/>
                    <a:pt x="8398572" y="8219958"/>
                  </a:cubicBezTo>
                  <a:cubicBezTo>
                    <a:pt x="8368433" y="8219958"/>
                    <a:pt x="8342575" y="8202122"/>
                    <a:pt x="8331529" y="8176702"/>
                  </a:cubicBezTo>
                  <a:lnTo>
                    <a:pt x="8328256" y="8160928"/>
                  </a:lnTo>
                  <a:lnTo>
                    <a:pt x="8328256" y="8902134"/>
                  </a:lnTo>
                  <a:cubicBezTo>
                    <a:pt x="8328256" y="8949851"/>
                    <a:pt x="8288515" y="8988534"/>
                    <a:pt x="8239494" y="8988534"/>
                  </a:cubicBezTo>
                  <a:cubicBezTo>
                    <a:pt x="8190470" y="8988534"/>
                    <a:pt x="8150730" y="8949851"/>
                    <a:pt x="8150730" y="8902134"/>
                  </a:cubicBezTo>
                  <a:lnTo>
                    <a:pt x="8150730" y="8902119"/>
                  </a:lnTo>
                  <a:lnTo>
                    <a:pt x="7973217" y="8902119"/>
                  </a:lnTo>
                  <a:lnTo>
                    <a:pt x="7973217" y="8161210"/>
                  </a:lnTo>
                  <a:lnTo>
                    <a:pt x="7970005" y="8176702"/>
                  </a:lnTo>
                  <a:cubicBezTo>
                    <a:pt x="7958958" y="8202122"/>
                    <a:pt x="7933100" y="8219958"/>
                    <a:pt x="7902962" y="8219958"/>
                  </a:cubicBezTo>
                  <a:cubicBezTo>
                    <a:pt x="7862778" y="8219958"/>
                    <a:pt x="7830201" y="8188249"/>
                    <a:pt x="7830201" y="8149134"/>
                  </a:cubicBezTo>
                  <a:lnTo>
                    <a:pt x="7973217" y="8149134"/>
                  </a:lnTo>
                  <a:lnTo>
                    <a:pt x="7973217" y="8149133"/>
                  </a:lnTo>
                  <a:lnTo>
                    <a:pt x="7830201" y="8149133"/>
                  </a:lnTo>
                  <a:lnTo>
                    <a:pt x="7830201" y="7591126"/>
                  </a:lnTo>
                  <a:lnTo>
                    <a:pt x="7832405" y="7591126"/>
                  </a:lnTo>
                  <a:lnTo>
                    <a:pt x="7841638" y="7546624"/>
                  </a:lnTo>
                  <a:cubicBezTo>
                    <a:pt x="7856365" y="7512737"/>
                    <a:pt x="7884260" y="7485590"/>
                    <a:pt x="7919079" y="7471257"/>
                  </a:cubicBezTo>
                  <a:lnTo>
                    <a:pt x="7973217" y="7460620"/>
                  </a:lnTo>
                  <a:lnTo>
                    <a:pt x="7973217" y="7460158"/>
                  </a:lnTo>
                  <a:lnTo>
                    <a:pt x="7975567" y="7460158"/>
                  </a:lnTo>
                  <a:lnTo>
                    <a:pt x="7975722" y="7460127"/>
                  </a:lnTo>
                  <a:lnTo>
                    <a:pt x="7975722" y="7460158"/>
                  </a:lnTo>
                  <a:lnTo>
                    <a:pt x="8150730" y="7460158"/>
                  </a:lnTo>
                  <a:lnTo>
                    <a:pt x="8150745" y="7460158"/>
                  </a:lnTo>
                  <a:lnTo>
                    <a:pt x="8325811" y="7460158"/>
                  </a:lnTo>
                  <a:close/>
                  <a:moveTo>
                    <a:pt x="9381595" y="7460127"/>
                  </a:moveTo>
                  <a:lnTo>
                    <a:pt x="9381750" y="7460158"/>
                  </a:lnTo>
                  <a:lnTo>
                    <a:pt x="9384042" y="7460158"/>
                  </a:lnTo>
                  <a:lnTo>
                    <a:pt x="9384042" y="7460608"/>
                  </a:lnTo>
                  <a:lnTo>
                    <a:pt x="9438240" y="7471257"/>
                  </a:lnTo>
                  <a:cubicBezTo>
                    <a:pt x="9473059" y="7485590"/>
                    <a:pt x="9500955" y="7512737"/>
                    <a:pt x="9515681" y="7546624"/>
                  </a:cubicBezTo>
                  <a:lnTo>
                    <a:pt x="9524913" y="7591126"/>
                  </a:lnTo>
                  <a:lnTo>
                    <a:pt x="9527074" y="7591126"/>
                  </a:lnTo>
                  <a:lnTo>
                    <a:pt x="9527074" y="7601545"/>
                  </a:lnTo>
                  <a:lnTo>
                    <a:pt x="9527117" y="7601750"/>
                  </a:lnTo>
                  <a:lnTo>
                    <a:pt x="9527074" y="7601956"/>
                  </a:lnTo>
                  <a:lnTo>
                    <a:pt x="9527074" y="8149133"/>
                  </a:lnTo>
                  <a:lnTo>
                    <a:pt x="9384042" y="8149133"/>
                  </a:lnTo>
                  <a:lnTo>
                    <a:pt x="9384042" y="8149134"/>
                  </a:lnTo>
                  <a:lnTo>
                    <a:pt x="9527117" y="8149134"/>
                  </a:lnTo>
                  <a:cubicBezTo>
                    <a:pt x="9527117" y="8188249"/>
                    <a:pt x="9494541" y="8219958"/>
                    <a:pt x="9454357" y="8219958"/>
                  </a:cubicBezTo>
                  <a:cubicBezTo>
                    <a:pt x="9424219" y="8219958"/>
                    <a:pt x="9398360" y="8202122"/>
                    <a:pt x="9387314" y="8176702"/>
                  </a:cubicBezTo>
                  <a:lnTo>
                    <a:pt x="9384042" y="8160928"/>
                  </a:lnTo>
                  <a:lnTo>
                    <a:pt x="9384042" y="8902134"/>
                  </a:lnTo>
                  <a:cubicBezTo>
                    <a:pt x="9384042" y="8949851"/>
                    <a:pt x="9344300" y="8988534"/>
                    <a:pt x="9295279" y="8988534"/>
                  </a:cubicBezTo>
                  <a:cubicBezTo>
                    <a:pt x="9246255" y="8988534"/>
                    <a:pt x="9206514" y="8949851"/>
                    <a:pt x="9206514" y="8902134"/>
                  </a:cubicBezTo>
                  <a:lnTo>
                    <a:pt x="9206514" y="8902119"/>
                  </a:lnTo>
                  <a:lnTo>
                    <a:pt x="9029003" y="8902119"/>
                  </a:lnTo>
                  <a:lnTo>
                    <a:pt x="9029003" y="8161210"/>
                  </a:lnTo>
                  <a:lnTo>
                    <a:pt x="9025790" y="8176702"/>
                  </a:lnTo>
                  <a:cubicBezTo>
                    <a:pt x="9014744" y="8202122"/>
                    <a:pt x="8988886" y="8219958"/>
                    <a:pt x="8958747" y="8219958"/>
                  </a:cubicBezTo>
                  <a:cubicBezTo>
                    <a:pt x="8918563" y="8219958"/>
                    <a:pt x="8885986" y="8188249"/>
                    <a:pt x="8885986" y="8149134"/>
                  </a:cubicBezTo>
                  <a:lnTo>
                    <a:pt x="9029003" y="8149134"/>
                  </a:lnTo>
                  <a:lnTo>
                    <a:pt x="9029003" y="8149133"/>
                  </a:lnTo>
                  <a:lnTo>
                    <a:pt x="8885986" y="8149133"/>
                  </a:lnTo>
                  <a:lnTo>
                    <a:pt x="8885986" y="7591126"/>
                  </a:lnTo>
                  <a:lnTo>
                    <a:pt x="8888191" y="7591126"/>
                  </a:lnTo>
                  <a:lnTo>
                    <a:pt x="8897423" y="7546624"/>
                  </a:lnTo>
                  <a:cubicBezTo>
                    <a:pt x="8912150" y="7512737"/>
                    <a:pt x="8940045" y="7485590"/>
                    <a:pt x="8974864" y="7471257"/>
                  </a:cubicBezTo>
                  <a:lnTo>
                    <a:pt x="9029003" y="7460620"/>
                  </a:lnTo>
                  <a:lnTo>
                    <a:pt x="9029003" y="7460158"/>
                  </a:lnTo>
                  <a:lnTo>
                    <a:pt x="9031352" y="7460158"/>
                  </a:lnTo>
                  <a:lnTo>
                    <a:pt x="9031507" y="7460127"/>
                  </a:lnTo>
                  <a:lnTo>
                    <a:pt x="9031507" y="7460158"/>
                  </a:lnTo>
                  <a:lnTo>
                    <a:pt x="9206514" y="7460158"/>
                  </a:lnTo>
                  <a:lnTo>
                    <a:pt x="9206530" y="7460158"/>
                  </a:lnTo>
                  <a:lnTo>
                    <a:pt x="9381595" y="7460158"/>
                  </a:lnTo>
                  <a:close/>
                  <a:moveTo>
                    <a:pt x="10437381" y="7460127"/>
                  </a:moveTo>
                  <a:lnTo>
                    <a:pt x="10437536" y="7460158"/>
                  </a:lnTo>
                  <a:lnTo>
                    <a:pt x="10439828" y="7460158"/>
                  </a:lnTo>
                  <a:lnTo>
                    <a:pt x="10439828" y="7460608"/>
                  </a:lnTo>
                  <a:lnTo>
                    <a:pt x="10494026" y="7471257"/>
                  </a:lnTo>
                  <a:cubicBezTo>
                    <a:pt x="10528845" y="7485590"/>
                    <a:pt x="10556739" y="7512737"/>
                    <a:pt x="10571467" y="7546624"/>
                  </a:cubicBezTo>
                  <a:lnTo>
                    <a:pt x="10580699" y="7591126"/>
                  </a:lnTo>
                  <a:lnTo>
                    <a:pt x="10582860" y="7591126"/>
                  </a:lnTo>
                  <a:lnTo>
                    <a:pt x="10582860" y="7601545"/>
                  </a:lnTo>
                  <a:lnTo>
                    <a:pt x="10582903" y="7601750"/>
                  </a:lnTo>
                  <a:lnTo>
                    <a:pt x="10582860" y="7601956"/>
                  </a:lnTo>
                  <a:lnTo>
                    <a:pt x="10582860" y="8149133"/>
                  </a:lnTo>
                  <a:lnTo>
                    <a:pt x="10439828" y="8149133"/>
                  </a:lnTo>
                  <a:lnTo>
                    <a:pt x="10439828" y="8149134"/>
                  </a:lnTo>
                  <a:lnTo>
                    <a:pt x="10582903" y="8149134"/>
                  </a:lnTo>
                  <a:cubicBezTo>
                    <a:pt x="10582903" y="8188249"/>
                    <a:pt x="10550327" y="8219958"/>
                    <a:pt x="10510143" y="8219958"/>
                  </a:cubicBezTo>
                  <a:cubicBezTo>
                    <a:pt x="10480005" y="8219958"/>
                    <a:pt x="10454146" y="8202122"/>
                    <a:pt x="10443100" y="8176702"/>
                  </a:cubicBezTo>
                  <a:lnTo>
                    <a:pt x="10439828" y="8160928"/>
                  </a:lnTo>
                  <a:lnTo>
                    <a:pt x="10439828" y="8902134"/>
                  </a:lnTo>
                  <a:cubicBezTo>
                    <a:pt x="10439828" y="8949851"/>
                    <a:pt x="10400087" y="8988534"/>
                    <a:pt x="10351064" y="8988534"/>
                  </a:cubicBezTo>
                  <a:cubicBezTo>
                    <a:pt x="10302041" y="8988534"/>
                    <a:pt x="10262301" y="8949851"/>
                    <a:pt x="10262301" y="8902134"/>
                  </a:cubicBezTo>
                  <a:lnTo>
                    <a:pt x="10262301" y="8902119"/>
                  </a:lnTo>
                  <a:lnTo>
                    <a:pt x="10084789" y="8902119"/>
                  </a:lnTo>
                  <a:lnTo>
                    <a:pt x="10084789" y="8161210"/>
                  </a:lnTo>
                  <a:lnTo>
                    <a:pt x="10081576" y="8176702"/>
                  </a:lnTo>
                  <a:cubicBezTo>
                    <a:pt x="10070530" y="8202122"/>
                    <a:pt x="10044671" y="8219958"/>
                    <a:pt x="10014533" y="8219958"/>
                  </a:cubicBezTo>
                  <a:cubicBezTo>
                    <a:pt x="9974349" y="8219958"/>
                    <a:pt x="9941772" y="8188249"/>
                    <a:pt x="9941772" y="8149134"/>
                  </a:cubicBezTo>
                  <a:lnTo>
                    <a:pt x="10084789" y="8149134"/>
                  </a:lnTo>
                  <a:lnTo>
                    <a:pt x="10084789" y="8149133"/>
                  </a:lnTo>
                  <a:lnTo>
                    <a:pt x="9941772" y="8149133"/>
                  </a:lnTo>
                  <a:lnTo>
                    <a:pt x="9941772" y="7591126"/>
                  </a:lnTo>
                  <a:lnTo>
                    <a:pt x="9943977" y="7591126"/>
                  </a:lnTo>
                  <a:lnTo>
                    <a:pt x="9953209" y="7546624"/>
                  </a:lnTo>
                  <a:cubicBezTo>
                    <a:pt x="9967936" y="7512737"/>
                    <a:pt x="9995831" y="7485590"/>
                    <a:pt x="10030650" y="7471257"/>
                  </a:cubicBezTo>
                  <a:lnTo>
                    <a:pt x="10084789" y="7460620"/>
                  </a:lnTo>
                  <a:lnTo>
                    <a:pt x="10084789" y="7460158"/>
                  </a:lnTo>
                  <a:lnTo>
                    <a:pt x="10087138" y="7460158"/>
                  </a:lnTo>
                  <a:lnTo>
                    <a:pt x="10087294" y="7460127"/>
                  </a:lnTo>
                  <a:lnTo>
                    <a:pt x="10087294" y="7460158"/>
                  </a:lnTo>
                  <a:lnTo>
                    <a:pt x="10262301" y="7460158"/>
                  </a:lnTo>
                  <a:lnTo>
                    <a:pt x="10262316" y="7460158"/>
                  </a:lnTo>
                  <a:lnTo>
                    <a:pt x="10437381" y="7460158"/>
                  </a:lnTo>
                  <a:close/>
                  <a:moveTo>
                    <a:pt x="760243" y="7117259"/>
                  </a:moveTo>
                  <a:cubicBezTo>
                    <a:pt x="842660" y="7117259"/>
                    <a:pt x="909472" y="7182292"/>
                    <a:pt x="909472" y="7262515"/>
                  </a:cubicBezTo>
                  <a:cubicBezTo>
                    <a:pt x="909472" y="7342738"/>
                    <a:pt x="842660" y="7407771"/>
                    <a:pt x="760243" y="7407771"/>
                  </a:cubicBezTo>
                  <a:cubicBezTo>
                    <a:pt x="677825" y="7407771"/>
                    <a:pt x="611013" y="7342738"/>
                    <a:pt x="611013" y="7262515"/>
                  </a:cubicBezTo>
                  <a:cubicBezTo>
                    <a:pt x="611013" y="7182292"/>
                    <a:pt x="677825" y="7117259"/>
                    <a:pt x="760243" y="7117259"/>
                  </a:cubicBezTo>
                  <a:close/>
                  <a:moveTo>
                    <a:pt x="1816030" y="7117259"/>
                  </a:moveTo>
                  <a:cubicBezTo>
                    <a:pt x="1898447" y="7117259"/>
                    <a:pt x="1965259" y="7182292"/>
                    <a:pt x="1965259" y="7262515"/>
                  </a:cubicBezTo>
                  <a:cubicBezTo>
                    <a:pt x="1965259" y="7342738"/>
                    <a:pt x="1898447" y="7407771"/>
                    <a:pt x="1816030" y="7407771"/>
                  </a:cubicBezTo>
                  <a:cubicBezTo>
                    <a:pt x="1733612" y="7407771"/>
                    <a:pt x="1666800" y="7342738"/>
                    <a:pt x="1666800" y="7262515"/>
                  </a:cubicBezTo>
                  <a:cubicBezTo>
                    <a:pt x="1666800" y="7182292"/>
                    <a:pt x="1733612" y="7117259"/>
                    <a:pt x="1816030" y="7117259"/>
                  </a:cubicBezTo>
                  <a:close/>
                  <a:moveTo>
                    <a:pt x="2871816" y="7117259"/>
                  </a:moveTo>
                  <a:cubicBezTo>
                    <a:pt x="2954233" y="7117259"/>
                    <a:pt x="3021045" y="7182292"/>
                    <a:pt x="3021045" y="7262515"/>
                  </a:cubicBezTo>
                  <a:cubicBezTo>
                    <a:pt x="3021045" y="7342738"/>
                    <a:pt x="2954233" y="7407771"/>
                    <a:pt x="2871816" y="7407771"/>
                  </a:cubicBezTo>
                  <a:cubicBezTo>
                    <a:pt x="2789398" y="7407771"/>
                    <a:pt x="2722586" y="7342738"/>
                    <a:pt x="2722586" y="7262515"/>
                  </a:cubicBezTo>
                  <a:cubicBezTo>
                    <a:pt x="2722586" y="7182292"/>
                    <a:pt x="2789398" y="7117259"/>
                    <a:pt x="2871816" y="7117259"/>
                  </a:cubicBezTo>
                  <a:close/>
                  <a:moveTo>
                    <a:pt x="3927602" y="7117259"/>
                  </a:moveTo>
                  <a:cubicBezTo>
                    <a:pt x="4010019" y="7117259"/>
                    <a:pt x="4076831" y="7182292"/>
                    <a:pt x="4076831" y="7262515"/>
                  </a:cubicBezTo>
                  <a:cubicBezTo>
                    <a:pt x="4076831" y="7342738"/>
                    <a:pt x="4010019" y="7407771"/>
                    <a:pt x="3927602" y="7407771"/>
                  </a:cubicBezTo>
                  <a:cubicBezTo>
                    <a:pt x="3845184" y="7407771"/>
                    <a:pt x="3778372" y="7342738"/>
                    <a:pt x="3778372" y="7262515"/>
                  </a:cubicBezTo>
                  <a:cubicBezTo>
                    <a:pt x="3778372" y="7182292"/>
                    <a:pt x="3845184" y="7117259"/>
                    <a:pt x="3927602" y="7117259"/>
                  </a:cubicBezTo>
                  <a:close/>
                  <a:moveTo>
                    <a:pt x="4983388" y="7117259"/>
                  </a:moveTo>
                  <a:cubicBezTo>
                    <a:pt x="5065805" y="7117259"/>
                    <a:pt x="5132617" y="7182292"/>
                    <a:pt x="5132617" y="7262515"/>
                  </a:cubicBezTo>
                  <a:cubicBezTo>
                    <a:pt x="5132617" y="7342738"/>
                    <a:pt x="5065805" y="7407771"/>
                    <a:pt x="4983388" y="7407771"/>
                  </a:cubicBezTo>
                  <a:cubicBezTo>
                    <a:pt x="4900970" y="7407771"/>
                    <a:pt x="4834158" y="7342738"/>
                    <a:pt x="4834158" y="7262515"/>
                  </a:cubicBezTo>
                  <a:cubicBezTo>
                    <a:pt x="4834158" y="7182292"/>
                    <a:pt x="4900970" y="7117259"/>
                    <a:pt x="4983388" y="7117259"/>
                  </a:cubicBezTo>
                  <a:close/>
                  <a:moveTo>
                    <a:pt x="6039174" y="7117259"/>
                  </a:moveTo>
                  <a:cubicBezTo>
                    <a:pt x="6121591" y="7117259"/>
                    <a:pt x="6188403" y="7182292"/>
                    <a:pt x="6188403" y="7262515"/>
                  </a:cubicBezTo>
                  <a:cubicBezTo>
                    <a:pt x="6188403" y="7342738"/>
                    <a:pt x="6121591" y="7407771"/>
                    <a:pt x="6039174" y="7407771"/>
                  </a:cubicBezTo>
                  <a:cubicBezTo>
                    <a:pt x="5956756" y="7407771"/>
                    <a:pt x="5889944" y="7342738"/>
                    <a:pt x="5889944" y="7262515"/>
                  </a:cubicBezTo>
                  <a:cubicBezTo>
                    <a:pt x="5889944" y="7182292"/>
                    <a:pt x="5956756" y="7117259"/>
                    <a:pt x="6039174" y="7117259"/>
                  </a:cubicBezTo>
                  <a:close/>
                  <a:moveTo>
                    <a:pt x="7094959" y="7117259"/>
                  </a:moveTo>
                  <a:cubicBezTo>
                    <a:pt x="7177377" y="7117259"/>
                    <a:pt x="7244188" y="7182292"/>
                    <a:pt x="7244188" y="7262515"/>
                  </a:cubicBezTo>
                  <a:cubicBezTo>
                    <a:pt x="7244188" y="7342738"/>
                    <a:pt x="7177377" y="7407771"/>
                    <a:pt x="7094959" y="7407771"/>
                  </a:cubicBezTo>
                  <a:cubicBezTo>
                    <a:pt x="7012541" y="7407771"/>
                    <a:pt x="6945730" y="7342738"/>
                    <a:pt x="6945730" y="7262515"/>
                  </a:cubicBezTo>
                  <a:cubicBezTo>
                    <a:pt x="6945730" y="7182292"/>
                    <a:pt x="7012541" y="7117259"/>
                    <a:pt x="7094959" y="7117259"/>
                  </a:cubicBezTo>
                  <a:close/>
                  <a:moveTo>
                    <a:pt x="8150745" y="7117259"/>
                  </a:moveTo>
                  <a:cubicBezTo>
                    <a:pt x="8233163" y="7117259"/>
                    <a:pt x="8299975" y="7182292"/>
                    <a:pt x="8299975" y="7262515"/>
                  </a:cubicBezTo>
                  <a:cubicBezTo>
                    <a:pt x="8299975" y="7342738"/>
                    <a:pt x="8233163" y="7407771"/>
                    <a:pt x="8150745" y="7407771"/>
                  </a:cubicBezTo>
                  <a:cubicBezTo>
                    <a:pt x="8068327" y="7407771"/>
                    <a:pt x="8001516" y="7342738"/>
                    <a:pt x="8001516" y="7262515"/>
                  </a:cubicBezTo>
                  <a:cubicBezTo>
                    <a:pt x="8001516" y="7182292"/>
                    <a:pt x="8068327" y="7117259"/>
                    <a:pt x="8150745" y="7117259"/>
                  </a:cubicBezTo>
                  <a:close/>
                  <a:moveTo>
                    <a:pt x="9206530" y="7117259"/>
                  </a:moveTo>
                  <a:cubicBezTo>
                    <a:pt x="9288948" y="7117259"/>
                    <a:pt x="9355759" y="7182292"/>
                    <a:pt x="9355759" y="7262515"/>
                  </a:cubicBezTo>
                  <a:cubicBezTo>
                    <a:pt x="9355759" y="7342738"/>
                    <a:pt x="9288948" y="7407771"/>
                    <a:pt x="9206530" y="7407771"/>
                  </a:cubicBezTo>
                  <a:cubicBezTo>
                    <a:pt x="9124113" y="7407771"/>
                    <a:pt x="9057301" y="7342738"/>
                    <a:pt x="9057301" y="7262515"/>
                  </a:cubicBezTo>
                  <a:cubicBezTo>
                    <a:pt x="9057301" y="7182292"/>
                    <a:pt x="9124113" y="7117259"/>
                    <a:pt x="9206530" y="7117259"/>
                  </a:cubicBezTo>
                  <a:close/>
                  <a:moveTo>
                    <a:pt x="10262316" y="7117259"/>
                  </a:moveTo>
                  <a:cubicBezTo>
                    <a:pt x="10344734" y="7117259"/>
                    <a:pt x="10411546" y="7182292"/>
                    <a:pt x="10411546" y="7262515"/>
                  </a:cubicBezTo>
                  <a:cubicBezTo>
                    <a:pt x="10411546" y="7342738"/>
                    <a:pt x="10344734" y="7407771"/>
                    <a:pt x="10262316" y="7407771"/>
                  </a:cubicBezTo>
                  <a:cubicBezTo>
                    <a:pt x="10179899" y="7407771"/>
                    <a:pt x="10113087" y="7342738"/>
                    <a:pt x="10113087" y="7262515"/>
                  </a:cubicBezTo>
                  <a:cubicBezTo>
                    <a:pt x="10113087" y="7182292"/>
                    <a:pt x="10179899" y="7117259"/>
                    <a:pt x="10262316" y="7117259"/>
                  </a:cubicBezTo>
                  <a:close/>
                  <a:moveTo>
                    <a:pt x="760227" y="6660543"/>
                  </a:moveTo>
                  <a:cubicBezTo>
                    <a:pt x="760227" y="6708252"/>
                    <a:pt x="720494" y="6746928"/>
                    <a:pt x="671479" y="6746928"/>
                  </a:cubicBezTo>
                  <a:cubicBezTo>
                    <a:pt x="622465" y="6746928"/>
                    <a:pt x="582731" y="6708252"/>
                    <a:pt x="582731" y="6660543"/>
                  </a:cubicBezTo>
                  <a:close/>
                  <a:moveTo>
                    <a:pt x="1816015" y="6660543"/>
                  </a:moveTo>
                  <a:cubicBezTo>
                    <a:pt x="1816015" y="6708252"/>
                    <a:pt x="1776281" y="6746928"/>
                    <a:pt x="1727266" y="6746928"/>
                  </a:cubicBezTo>
                  <a:cubicBezTo>
                    <a:pt x="1678252" y="6746928"/>
                    <a:pt x="1638518" y="6708252"/>
                    <a:pt x="1638518" y="6660543"/>
                  </a:cubicBezTo>
                  <a:close/>
                  <a:moveTo>
                    <a:pt x="2871800" y="6660543"/>
                  </a:moveTo>
                  <a:cubicBezTo>
                    <a:pt x="2871800" y="6708252"/>
                    <a:pt x="2832066" y="6746928"/>
                    <a:pt x="2783052" y="6746928"/>
                  </a:cubicBezTo>
                  <a:cubicBezTo>
                    <a:pt x="2734038" y="6746928"/>
                    <a:pt x="2694304" y="6708252"/>
                    <a:pt x="2694304" y="6660543"/>
                  </a:cubicBezTo>
                  <a:close/>
                  <a:moveTo>
                    <a:pt x="3927586" y="6660543"/>
                  </a:moveTo>
                  <a:cubicBezTo>
                    <a:pt x="3927586" y="6708252"/>
                    <a:pt x="3887852" y="6746928"/>
                    <a:pt x="3838838" y="6746928"/>
                  </a:cubicBezTo>
                  <a:cubicBezTo>
                    <a:pt x="3789824" y="6746928"/>
                    <a:pt x="3750090" y="6708252"/>
                    <a:pt x="3750090" y="6660543"/>
                  </a:cubicBezTo>
                  <a:close/>
                  <a:moveTo>
                    <a:pt x="4983372" y="6660543"/>
                  </a:moveTo>
                  <a:cubicBezTo>
                    <a:pt x="4983372" y="6708252"/>
                    <a:pt x="4943638" y="6746928"/>
                    <a:pt x="4894624" y="6746928"/>
                  </a:cubicBezTo>
                  <a:cubicBezTo>
                    <a:pt x="4845610" y="6746928"/>
                    <a:pt x="4805876" y="6708252"/>
                    <a:pt x="4805876" y="6660543"/>
                  </a:cubicBezTo>
                  <a:close/>
                  <a:moveTo>
                    <a:pt x="6039158" y="6660543"/>
                  </a:moveTo>
                  <a:cubicBezTo>
                    <a:pt x="6039158" y="6708252"/>
                    <a:pt x="5999424" y="6746928"/>
                    <a:pt x="5950410" y="6746928"/>
                  </a:cubicBezTo>
                  <a:cubicBezTo>
                    <a:pt x="5901396" y="6746928"/>
                    <a:pt x="5861662" y="6708252"/>
                    <a:pt x="5861662" y="6660543"/>
                  </a:cubicBezTo>
                  <a:close/>
                  <a:moveTo>
                    <a:pt x="7094944" y="6660543"/>
                  </a:moveTo>
                  <a:cubicBezTo>
                    <a:pt x="7094944" y="6708252"/>
                    <a:pt x="7055210" y="6746928"/>
                    <a:pt x="7006195" y="6746928"/>
                  </a:cubicBezTo>
                  <a:cubicBezTo>
                    <a:pt x="6957182" y="6746928"/>
                    <a:pt x="6917447" y="6708252"/>
                    <a:pt x="6917447" y="6660543"/>
                  </a:cubicBezTo>
                  <a:close/>
                  <a:moveTo>
                    <a:pt x="8150730" y="6660543"/>
                  </a:moveTo>
                  <a:cubicBezTo>
                    <a:pt x="8150730" y="6708252"/>
                    <a:pt x="8110996" y="6746928"/>
                    <a:pt x="8061982" y="6746928"/>
                  </a:cubicBezTo>
                  <a:cubicBezTo>
                    <a:pt x="8012967" y="6746928"/>
                    <a:pt x="7973234" y="6708252"/>
                    <a:pt x="7973234" y="6660543"/>
                  </a:cubicBezTo>
                  <a:close/>
                  <a:moveTo>
                    <a:pt x="9206514" y="6660543"/>
                  </a:moveTo>
                  <a:cubicBezTo>
                    <a:pt x="9206514" y="6708252"/>
                    <a:pt x="9166781" y="6746928"/>
                    <a:pt x="9117767" y="6746928"/>
                  </a:cubicBezTo>
                  <a:cubicBezTo>
                    <a:pt x="9068753" y="6746928"/>
                    <a:pt x="9029019" y="6708252"/>
                    <a:pt x="9029019" y="6660543"/>
                  </a:cubicBezTo>
                  <a:close/>
                  <a:moveTo>
                    <a:pt x="10262301" y="6660543"/>
                  </a:moveTo>
                  <a:cubicBezTo>
                    <a:pt x="10262301" y="6708252"/>
                    <a:pt x="10222567" y="6746928"/>
                    <a:pt x="10173553" y="6746928"/>
                  </a:cubicBezTo>
                  <a:cubicBezTo>
                    <a:pt x="10124539" y="6746928"/>
                    <a:pt x="10084804" y="6708252"/>
                    <a:pt x="10084804" y="6660543"/>
                  </a:cubicBezTo>
                  <a:close/>
                  <a:moveTo>
                    <a:pt x="935308" y="5218521"/>
                  </a:moveTo>
                  <a:lnTo>
                    <a:pt x="935463" y="5218552"/>
                  </a:lnTo>
                  <a:lnTo>
                    <a:pt x="937754" y="5218552"/>
                  </a:lnTo>
                  <a:lnTo>
                    <a:pt x="937754" y="5219002"/>
                  </a:lnTo>
                  <a:lnTo>
                    <a:pt x="991953" y="5229651"/>
                  </a:lnTo>
                  <a:cubicBezTo>
                    <a:pt x="1026772" y="5243984"/>
                    <a:pt x="1054666" y="5271131"/>
                    <a:pt x="1069393" y="5305018"/>
                  </a:cubicBezTo>
                  <a:lnTo>
                    <a:pt x="1078625" y="5349520"/>
                  </a:lnTo>
                  <a:lnTo>
                    <a:pt x="1080787" y="5349520"/>
                  </a:lnTo>
                  <a:lnTo>
                    <a:pt x="1080787" y="5359939"/>
                  </a:lnTo>
                  <a:lnTo>
                    <a:pt x="1080830" y="5360144"/>
                  </a:lnTo>
                  <a:lnTo>
                    <a:pt x="1080787" y="5360350"/>
                  </a:lnTo>
                  <a:lnTo>
                    <a:pt x="1080787" y="5907527"/>
                  </a:lnTo>
                  <a:lnTo>
                    <a:pt x="937754" y="5907527"/>
                  </a:lnTo>
                  <a:lnTo>
                    <a:pt x="937754" y="5907528"/>
                  </a:lnTo>
                  <a:lnTo>
                    <a:pt x="1080830" y="5907528"/>
                  </a:lnTo>
                  <a:cubicBezTo>
                    <a:pt x="1080830" y="5946643"/>
                    <a:pt x="1048254" y="5978352"/>
                    <a:pt x="1008070" y="5978352"/>
                  </a:cubicBezTo>
                  <a:cubicBezTo>
                    <a:pt x="977931" y="5978352"/>
                    <a:pt x="952073" y="5960516"/>
                    <a:pt x="941027" y="5935096"/>
                  </a:cubicBezTo>
                  <a:lnTo>
                    <a:pt x="937754" y="5919322"/>
                  </a:lnTo>
                  <a:lnTo>
                    <a:pt x="937754" y="6660528"/>
                  </a:lnTo>
                  <a:cubicBezTo>
                    <a:pt x="937754" y="6708245"/>
                    <a:pt x="898013" y="6746928"/>
                    <a:pt x="848991" y="6746928"/>
                  </a:cubicBezTo>
                  <a:cubicBezTo>
                    <a:pt x="799968" y="6746928"/>
                    <a:pt x="760227" y="6708245"/>
                    <a:pt x="760227" y="6660528"/>
                  </a:cubicBezTo>
                  <a:lnTo>
                    <a:pt x="760227" y="6660513"/>
                  </a:lnTo>
                  <a:lnTo>
                    <a:pt x="582716" y="6660513"/>
                  </a:lnTo>
                  <a:lnTo>
                    <a:pt x="582716" y="5919604"/>
                  </a:lnTo>
                  <a:lnTo>
                    <a:pt x="579502" y="5935096"/>
                  </a:lnTo>
                  <a:cubicBezTo>
                    <a:pt x="568456" y="5960516"/>
                    <a:pt x="542598" y="5978352"/>
                    <a:pt x="512459" y="5978352"/>
                  </a:cubicBezTo>
                  <a:cubicBezTo>
                    <a:pt x="472275" y="5978352"/>
                    <a:pt x="439699" y="5946643"/>
                    <a:pt x="439699" y="5907528"/>
                  </a:cubicBezTo>
                  <a:lnTo>
                    <a:pt x="582716" y="5907528"/>
                  </a:lnTo>
                  <a:lnTo>
                    <a:pt x="582716" y="5907527"/>
                  </a:lnTo>
                  <a:lnTo>
                    <a:pt x="439699" y="5907527"/>
                  </a:lnTo>
                  <a:lnTo>
                    <a:pt x="439699" y="5349520"/>
                  </a:lnTo>
                  <a:lnTo>
                    <a:pt x="441904" y="5349520"/>
                  </a:lnTo>
                  <a:lnTo>
                    <a:pt x="451136" y="5305018"/>
                  </a:lnTo>
                  <a:cubicBezTo>
                    <a:pt x="465863" y="5271131"/>
                    <a:pt x="493757" y="5243984"/>
                    <a:pt x="528576" y="5229651"/>
                  </a:cubicBezTo>
                  <a:lnTo>
                    <a:pt x="582716" y="5219014"/>
                  </a:lnTo>
                  <a:lnTo>
                    <a:pt x="582716" y="5218552"/>
                  </a:lnTo>
                  <a:lnTo>
                    <a:pt x="585065" y="5218552"/>
                  </a:lnTo>
                  <a:lnTo>
                    <a:pt x="585220" y="5218521"/>
                  </a:lnTo>
                  <a:lnTo>
                    <a:pt x="585220" y="5218552"/>
                  </a:lnTo>
                  <a:lnTo>
                    <a:pt x="760227" y="5218552"/>
                  </a:lnTo>
                  <a:lnTo>
                    <a:pt x="760243" y="5218552"/>
                  </a:lnTo>
                  <a:lnTo>
                    <a:pt x="935308" y="5218552"/>
                  </a:lnTo>
                  <a:close/>
                  <a:moveTo>
                    <a:pt x="1991095" y="5218521"/>
                  </a:moveTo>
                  <a:lnTo>
                    <a:pt x="1991250" y="5218552"/>
                  </a:lnTo>
                  <a:lnTo>
                    <a:pt x="1993541" y="5218552"/>
                  </a:lnTo>
                  <a:lnTo>
                    <a:pt x="1993541" y="5219002"/>
                  </a:lnTo>
                  <a:lnTo>
                    <a:pt x="2047739" y="5229651"/>
                  </a:lnTo>
                  <a:cubicBezTo>
                    <a:pt x="2082559" y="5243984"/>
                    <a:pt x="2110453" y="5271131"/>
                    <a:pt x="2125181" y="5305018"/>
                  </a:cubicBezTo>
                  <a:lnTo>
                    <a:pt x="2134412" y="5349520"/>
                  </a:lnTo>
                  <a:lnTo>
                    <a:pt x="2136574" y="5349520"/>
                  </a:lnTo>
                  <a:lnTo>
                    <a:pt x="2136574" y="5359939"/>
                  </a:lnTo>
                  <a:lnTo>
                    <a:pt x="2136617" y="5360144"/>
                  </a:lnTo>
                  <a:lnTo>
                    <a:pt x="2136574" y="5360350"/>
                  </a:lnTo>
                  <a:lnTo>
                    <a:pt x="2136574" y="5907527"/>
                  </a:lnTo>
                  <a:lnTo>
                    <a:pt x="1993541" y="5907527"/>
                  </a:lnTo>
                  <a:lnTo>
                    <a:pt x="1993541" y="5907528"/>
                  </a:lnTo>
                  <a:lnTo>
                    <a:pt x="2136617" y="5907528"/>
                  </a:lnTo>
                  <a:cubicBezTo>
                    <a:pt x="2136617" y="5946643"/>
                    <a:pt x="2104041" y="5978352"/>
                    <a:pt x="2063857" y="5978352"/>
                  </a:cubicBezTo>
                  <a:cubicBezTo>
                    <a:pt x="2033718" y="5978352"/>
                    <a:pt x="2007860" y="5960516"/>
                    <a:pt x="1996814" y="5935096"/>
                  </a:cubicBezTo>
                  <a:lnTo>
                    <a:pt x="1993541" y="5919322"/>
                  </a:lnTo>
                  <a:lnTo>
                    <a:pt x="1993541" y="6660528"/>
                  </a:lnTo>
                  <a:cubicBezTo>
                    <a:pt x="1993541" y="6708245"/>
                    <a:pt x="1953800" y="6746928"/>
                    <a:pt x="1904778" y="6746928"/>
                  </a:cubicBezTo>
                  <a:cubicBezTo>
                    <a:pt x="1855755" y="6746928"/>
                    <a:pt x="1816015" y="6708245"/>
                    <a:pt x="1816015" y="6660528"/>
                  </a:cubicBezTo>
                  <a:lnTo>
                    <a:pt x="1816015" y="6660513"/>
                  </a:lnTo>
                  <a:lnTo>
                    <a:pt x="1638503" y="6660513"/>
                  </a:lnTo>
                  <a:lnTo>
                    <a:pt x="1638503" y="5919604"/>
                  </a:lnTo>
                  <a:lnTo>
                    <a:pt x="1635289" y="5935096"/>
                  </a:lnTo>
                  <a:cubicBezTo>
                    <a:pt x="1624243" y="5960516"/>
                    <a:pt x="1598385" y="5978352"/>
                    <a:pt x="1568246" y="5978352"/>
                  </a:cubicBezTo>
                  <a:cubicBezTo>
                    <a:pt x="1528062" y="5978352"/>
                    <a:pt x="1495486" y="5946643"/>
                    <a:pt x="1495486" y="5907528"/>
                  </a:cubicBezTo>
                  <a:lnTo>
                    <a:pt x="1638503" y="5907528"/>
                  </a:lnTo>
                  <a:lnTo>
                    <a:pt x="1638503" y="5907527"/>
                  </a:lnTo>
                  <a:lnTo>
                    <a:pt x="1495486" y="5907527"/>
                  </a:lnTo>
                  <a:lnTo>
                    <a:pt x="1495486" y="5349520"/>
                  </a:lnTo>
                  <a:lnTo>
                    <a:pt x="1497691" y="5349520"/>
                  </a:lnTo>
                  <a:lnTo>
                    <a:pt x="1506923" y="5305018"/>
                  </a:lnTo>
                  <a:cubicBezTo>
                    <a:pt x="1521650" y="5271131"/>
                    <a:pt x="1549544" y="5243984"/>
                    <a:pt x="1584363" y="5229651"/>
                  </a:cubicBezTo>
                  <a:lnTo>
                    <a:pt x="1638503" y="5219014"/>
                  </a:lnTo>
                  <a:lnTo>
                    <a:pt x="1638503" y="5218552"/>
                  </a:lnTo>
                  <a:lnTo>
                    <a:pt x="1640852" y="5218552"/>
                  </a:lnTo>
                  <a:lnTo>
                    <a:pt x="1641007" y="5218521"/>
                  </a:lnTo>
                  <a:lnTo>
                    <a:pt x="1641007" y="5218552"/>
                  </a:lnTo>
                  <a:lnTo>
                    <a:pt x="1816015" y="5218552"/>
                  </a:lnTo>
                  <a:lnTo>
                    <a:pt x="1816030" y="5218552"/>
                  </a:lnTo>
                  <a:lnTo>
                    <a:pt x="1991095" y="5218552"/>
                  </a:lnTo>
                  <a:close/>
                  <a:moveTo>
                    <a:pt x="3046881" y="5218521"/>
                  </a:moveTo>
                  <a:lnTo>
                    <a:pt x="3047036" y="5218552"/>
                  </a:lnTo>
                  <a:lnTo>
                    <a:pt x="3049327" y="5218552"/>
                  </a:lnTo>
                  <a:lnTo>
                    <a:pt x="3049327" y="5219002"/>
                  </a:lnTo>
                  <a:lnTo>
                    <a:pt x="3103525" y="5229651"/>
                  </a:lnTo>
                  <a:cubicBezTo>
                    <a:pt x="3138344" y="5243984"/>
                    <a:pt x="3166239" y="5271131"/>
                    <a:pt x="3180966" y="5305018"/>
                  </a:cubicBezTo>
                  <a:lnTo>
                    <a:pt x="3190198" y="5349520"/>
                  </a:lnTo>
                  <a:lnTo>
                    <a:pt x="3192360" y="5349520"/>
                  </a:lnTo>
                  <a:lnTo>
                    <a:pt x="3192360" y="5359939"/>
                  </a:lnTo>
                  <a:lnTo>
                    <a:pt x="3192403" y="5360144"/>
                  </a:lnTo>
                  <a:lnTo>
                    <a:pt x="3192360" y="5360350"/>
                  </a:lnTo>
                  <a:lnTo>
                    <a:pt x="3192360" y="5907527"/>
                  </a:lnTo>
                  <a:lnTo>
                    <a:pt x="3049327" y="5907527"/>
                  </a:lnTo>
                  <a:lnTo>
                    <a:pt x="3049327" y="5907528"/>
                  </a:lnTo>
                  <a:lnTo>
                    <a:pt x="3192403" y="5907528"/>
                  </a:lnTo>
                  <a:cubicBezTo>
                    <a:pt x="3192403" y="5946643"/>
                    <a:pt x="3159826" y="5978352"/>
                    <a:pt x="3119642" y="5978352"/>
                  </a:cubicBezTo>
                  <a:cubicBezTo>
                    <a:pt x="3089504" y="5978352"/>
                    <a:pt x="3063645" y="5960516"/>
                    <a:pt x="3052599" y="5935096"/>
                  </a:cubicBezTo>
                  <a:lnTo>
                    <a:pt x="3049327" y="5919322"/>
                  </a:lnTo>
                  <a:lnTo>
                    <a:pt x="3049327" y="6660528"/>
                  </a:lnTo>
                  <a:cubicBezTo>
                    <a:pt x="3049327" y="6708245"/>
                    <a:pt x="3009586" y="6746928"/>
                    <a:pt x="2960564" y="6746928"/>
                  </a:cubicBezTo>
                  <a:cubicBezTo>
                    <a:pt x="2911540" y="6746928"/>
                    <a:pt x="2871800" y="6708245"/>
                    <a:pt x="2871800" y="6660528"/>
                  </a:cubicBezTo>
                  <a:lnTo>
                    <a:pt x="2871800" y="6660513"/>
                  </a:lnTo>
                  <a:lnTo>
                    <a:pt x="2694289" y="6660513"/>
                  </a:lnTo>
                  <a:lnTo>
                    <a:pt x="2694289" y="5919604"/>
                  </a:lnTo>
                  <a:lnTo>
                    <a:pt x="2691075" y="5935096"/>
                  </a:lnTo>
                  <a:cubicBezTo>
                    <a:pt x="2680029" y="5960516"/>
                    <a:pt x="2654171" y="5978352"/>
                    <a:pt x="2624032" y="5978352"/>
                  </a:cubicBezTo>
                  <a:cubicBezTo>
                    <a:pt x="2583848" y="5978352"/>
                    <a:pt x="2551272" y="5946643"/>
                    <a:pt x="2551272" y="5907528"/>
                  </a:cubicBezTo>
                  <a:lnTo>
                    <a:pt x="2694289" y="5907528"/>
                  </a:lnTo>
                  <a:lnTo>
                    <a:pt x="2694289" y="5907527"/>
                  </a:lnTo>
                  <a:lnTo>
                    <a:pt x="2551272" y="5907527"/>
                  </a:lnTo>
                  <a:lnTo>
                    <a:pt x="2551272" y="5349520"/>
                  </a:lnTo>
                  <a:lnTo>
                    <a:pt x="2553477" y="5349520"/>
                  </a:lnTo>
                  <a:lnTo>
                    <a:pt x="2562709" y="5305018"/>
                  </a:lnTo>
                  <a:cubicBezTo>
                    <a:pt x="2577436" y="5271131"/>
                    <a:pt x="2605330" y="5243984"/>
                    <a:pt x="2640149" y="5229651"/>
                  </a:cubicBezTo>
                  <a:lnTo>
                    <a:pt x="2694289" y="5219014"/>
                  </a:lnTo>
                  <a:lnTo>
                    <a:pt x="2694289" y="5218552"/>
                  </a:lnTo>
                  <a:lnTo>
                    <a:pt x="2696638" y="5218552"/>
                  </a:lnTo>
                  <a:lnTo>
                    <a:pt x="2696793" y="5218521"/>
                  </a:lnTo>
                  <a:lnTo>
                    <a:pt x="2696793" y="5218552"/>
                  </a:lnTo>
                  <a:lnTo>
                    <a:pt x="2871800" y="5218552"/>
                  </a:lnTo>
                  <a:lnTo>
                    <a:pt x="2871816" y="5218552"/>
                  </a:lnTo>
                  <a:lnTo>
                    <a:pt x="3046881" y="5218552"/>
                  </a:lnTo>
                  <a:close/>
                  <a:moveTo>
                    <a:pt x="4102667" y="5218521"/>
                  </a:moveTo>
                  <a:lnTo>
                    <a:pt x="4102822" y="5218552"/>
                  </a:lnTo>
                  <a:lnTo>
                    <a:pt x="4105113" y="5218552"/>
                  </a:lnTo>
                  <a:lnTo>
                    <a:pt x="4105113" y="5219002"/>
                  </a:lnTo>
                  <a:lnTo>
                    <a:pt x="4159311" y="5229651"/>
                  </a:lnTo>
                  <a:cubicBezTo>
                    <a:pt x="4194130" y="5243984"/>
                    <a:pt x="4222025" y="5271131"/>
                    <a:pt x="4236752" y="5305018"/>
                  </a:cubicBezTo>
                  <a:lnTo>
                    <a:pt x="4245984" y="5349520"/>
                  </a:lnTo>
                  <a:lnTo>
                    <a:pt x="4248146" y="5349520"/>
                  </a:lnTo>
                  <a:lnTo>
                    <a:pt x="4248146" y="5359939"/>
                  </a:lnTo>
                  <a:lnTo>
                    <a:pt x="4248189" y="5360144"/>
                  </a:lnTo>
                  <a:lnTo>
                    <a:pt x="4248146" y="5360350"/>
                  </a:lnTo>
                  <a:lnTo>
                    <a:pt x="4248146" y="5907527"/>
                  </a:lnTo>
                  <a:lnTo>
                    <a:pt x="4105113" y="5907527"/>
                  </a:lnTo>
                  <a:lnTo>
                    <a:pt x="4105113" y="5907528"/>
                  </a:lnTo>
                  <a:lnTo>
                    <a:pt x="4248189" y="5907528"/>
                  </a:lnTo>
                  <a:cubicBezTo>
                    <a:pt x="4248189" y="5946643"/>
                    <a:pt x="4215612" y="5978352"/>
                    <a:pt x="4175428" y="5978352"/>
                  </a:cubicBezTo>
                  <a:cubicBezTo>
                    <a:pt x="4145290" y="5978352"/>
                    <a:pt x="4119431" y="5960516"/>
                    <a:pt x="4108385" y="5935096"/>
                  </a:cubicBezTo>
                  <a:lnTo>
                    <a:pt x="4105113" y="5919322"/>
                  </a:lnTo>
                  <a:lnTo>
                    <a:pt x="4105113" y="6660528"/>
                  </a:lnTo>
                  <a:cubicBezTo>
                    <a:pt x="4105113" y="6708245"/>
                    <a:pt x="4065372" y="6746928"/>
                    <a:pt x="4016350" y="6746928"/>
                  </a:cubicBezTo>
                  <a:cubicBezTo>
                    <a:pt x="3967326" y="6746928"/>
                    <a:pt x="3927586" y="6708245"/>
                    <a:pt x="3927586" y="6660528"/>
                  </a:cubicBezTo>
                  <a:lnTo>
                    <a:pt x="3927586" y="6660513"/>
                  </a:lnTo>
                  <a:lnTo>
                    <a:pt x="3750075" y="6660513"/>
                  </a:lnTo>
                  <a:lnTo>
                    <a:pt x="3750075" y="5919604"/>
                  </a:lnTo>
                  <a:lnTo>
                    <a:pt x="3746861" y="5935096"/>
                  </a:lnTo>
                  <a:cubicBezTo>
                    <a:pt x="3735815" y="5960516"/>
                    <a:pt x="3709957" y="5978352"/>
                    <a:pt x="3679818" y="5978352"/>
                  </a:cubicBezTo>
                  <a:cubicBezTo>
                    <a:pt x="3639634" y="5978352"/>
                    <a:pt x="3607058" y="5946643"/>
                    <a:pt x="3607058" y="5907528"/>
                  </a:cubicBezTo>
                  <a:lnTo>
                    <a:pt x="3750075" y="5907528"/>
                  </a:lnTo>
                  <a:lnTo>
                    <a:pt x="3750075" y="5907527"/>
                  </a:lnTo>
                  <a:lnTo>
                    <a:pt x="3607058" y="5907527"/>
                  </a:lnTo>
                  <a:lnTo>
                    <a:pt x="3607058" y="5349520"/>
                  </a:lnTo>
                  <a:lnTo>
                    <a:pt x="3609262" y="5349520"/>
                  </a:lnTo>
                  <a:lnTo>
                    <a:pt x="3618494" y="5305018"/>
                  </a:lnTo>
                  <a:cubicBezTo>
                    <a:pt x="3633221" y="5271131"/>
                    <a:pt x="3661116" y="5243984"/>
                    <a:pt x="3695935" y="5229651"/>
                  </a:cubicBezTo>
                  <a:lnTo>
                    <a:pt x="3750075" y="5219014"/>
                  </a:lnTo>
                  <a:lnTo>
                    <a:pt x="3750075" y="5218552"/>
                  </a:lnTo>
                  <a:lnTo>
                    <a:pt x="3752423" y="5218552"/>
                  </a:lnTo>
                  <a:lnTo>
                    <a:pt x="3752578" y="5218521"/>
                  </a:lnTo>
                  <a:lnTo>
                    <a:pt x="3752578" y="5218552"/>
                  </a:lnTo>
                  <a:lnTo>
                    <a:pt x="3927586" y="5218552"/>
                  </a:lnTo>
                  <a:lnTo>
                    <a:pt x="3927602" y="5218552"/>
                  </a:lnTo>
                  <a:lnTo>
                    <a:pt x="4102667" y="5218552"/>
                  </a:lnTo>
                  <a:close/>
                  <a:moveTo>
                    <a:pt x="5158453" y="5218521"/>
                  </a:moveTo>
                  <a:lnTo>
                    <a:pt x="5158608" y="5218552"/>
                  </a:lnTo>
                  <a:lnTo>
                    <a:pt x="5160899" y="5218552"/>
                  </a:lnTo>
                  <a:lnTo>
                    <a:pt x="5160899" y="5219002"/>
                  </a:lnTo>
                  <a:lnTo>
                    <a:pt x="5215097" y="5229651"/>
                  </a:lnTo>
                  <a:cubicBezTo>
                    <a:pt x="5249916" y="5243984"/>
                    <a:pt x="5277811" y="5271131"/>
                    <a:pt x="5292538" y="5305018"/>
                  </a:cubicBezTo>
                  <a:lnTo>
                    <a:pt x="5301770" y="5349520"/>
                  </a:lnTo>
                  <a:lnTo>
                    <a:pt x="5303932" y="5349520"/>
                  </a:lnTo>
                  <a:lnTo>
                    <a:pt x="5303932" y="5359939"/>
                  </a:lnTo>
                  <a:lnTo>
                    <a:pt x="5303975" y="5360144"/>
                  </a:lnTo>
                  <a:lnTo>
                    <a:pt x="5303932" y="5360350"/>
                  </a:lnTo>
                  <a:lnTo>
                    <a:pt x="5303932" y="5907527"/>
                  </a:lnTo>
                  <a:lnTo>
                    <a:pt x="5160899" y="5907527"/>
                  </a:lnTo>
                  <a:lnTo>
                    <a:pt x="5160899" y="5907528"/>
                  </a:lnTo>
                  <a:lnTo>
                    <a:pt x="5303975" y="5907528"/>
                  </a:lnTo>
                  <a:cubicBezTo>
                    <a:pt x="5303975" y="5946643"/>
                    <a:pt x="5271398" y="5978352"/>
                    <a:pt x="5231214" y="5978352"/>
                  </a:cubicBezTo>
                  <a:cubicBezTo>
                    <a:pt x="5201076" y="5978352"/>
                    <a:pt x="5175217" y="5960516"/>
                    <a:pt x="5164171" y="5935096"/>
                  </a:cubicBezTo>
                  <a:lnTo>
                    <a:pt x="5160899" y="5919322"/>
                  </a:lnTo>
                  <a:lnTo>
                    <a:pt x="5160899" y="6660528"/>
                  </a:lnTo>
                  <a:cubicBezTo>
                    <a:pt x="5160899" y="6708245"/>
                    <a:pt x="5121158" y="6746928"/>
                    <a:pt x="5072136" y="6746928"/>
                  </a:cubicBezTo>
                  <a:cubicBezTo>
                    <a:pt x="5023112" y="6746928"/>
                    <a:pt x="4983372" y="6708245"/>
                    <a:pt x="4983372" y="6660528"/>
                  </a:cubicBezTo>
                  <a:lnTo>
                    <a:pt x="4983372" y="6660513"/>
                  </a:lnTo>
                  <a:lnTo>
                    <a:pt x="4805861" y="6660513"/>
                  </a:lnTo>
                  <a:lnTo>
                    <a:pt x="4805861" y="5919604"/>
                  </a:lnTo>
                  <a:lnTo>
                    <a:pt x="4802647" y="5935096"/>
                  </a:lnTo>
                  <a:cubicBezTo>
                    <a:pt x="4791601" y="5960516"/>
                    <a:pt x="4765743" y="5978352"/>
                    <a:pt x="4735604" y="5978352"/>
                  </a:cubicBezTo>
                  <a:cubicBezTo>
                    <a:pt x="4695420" y="5978352"/>
                    <a:pt x="4662844" y="5946643"/>
                    <a:pt x="4662844" y="5907528"/>
                  </a:cubicBezTo>
                  <a:lnTo>
                    <a:pt x="4805861" y="5907528"/>
                  </a:lnTo>
                  <a:lnTo>
                    <a:pt x="4805861" y="5907527"/>
                  </a:lnTo>
                  <a:lnTo>
                    <a:pt x="4662844" y="5907527"/>
                  </a:lnTo>
                  <a:lnTo>
                    <a:pt x="4662844" y="5349520"/>
                  </a:lnTo>
                  <a:lnTo>
                    <a:pt x="4665048" y="5349520"/>
                  </a:lnTo>
                  <a:lnTo>
                    <a:pt x="4674280" y="5305018"/>
                  </a:lnTo>
                  <a:cubicBezTo>
                    <a:pt x="4689007" y="5271131"/>
                    <a:pt x="4716902" y="5243984"/>
                    <a:pt x="4751721" y="5229651"/>
                  </a:cubicBezTo>
                  <a:lnTo>
                    <a:pt x="4805861" y="5219014"/>
                  </a:lnTo>
                  <a:lnTo>
                    <a:pt x="4805861" y="5218552"/>
                  </a:lnTo>
                  <a:lnTo>
                    <a:pt x="4808209" y="5218552"/>
                  </a:lnTo>
                  <a:lnTo>
                    <a:pt x="4808364" y="5218521"/>
                  </a:lnTo>
                  <a:lnTo>
                    <a:pt x="4808364" y="5218552"/>
                  </a:lnTo>
                  <a:lnTo>
                    <a:pt x="4983372" y="5218552"/>
                  </a:lnTo>
                  <a:lnTo>
                    <a:pt x="4983388" y="5218552"/>
                  </a:lnTo>
                  <a:lnTo>
                    <a:pt x="5158453" y="5218552"/>
                  </a:lnTo>
                  <a:close/>
                  <a:moveTo>
                    <a:pt x="6214239" y="5218521"/>
                  </a:moveTo>
                  <a:lnTo>
                    <a:pt x="6214394" y="5218552"/>
                  </a:lnTo>
                  <a:lnTo>
                    <a:pt x="6216685" y="5218552"/>
                  </a:lnTo>
                  <a:lnTo>
                    <a:pt x="6216685" y="5219002"/>
                  </a:lnTo>
                  <a:lnTo>
                    <a:pt x="6270883" y="5229651"/>
                  </a:lnTo>
                  <a:cubicBezTo>
                    <a:pt x="6305702" y="5243984"/>
                    <a:pt x="6333597" y="5271131"/>
                    <a:pt x="6348324" y="5305018"/>
                  </a:cubicBezTo>
                  <a:lnTo>
                    <a:pt x="6357556" y="5349520"/>
                  </a:lnTo>
                  <a:lnTo>
                    <a:pt x="6359718" y="5349520"/>
                  </a:lnTo>
                  <a:lnTo>
                    <a:pt x="6359718" y="5359939"/>
                  </a:lnTo>
                  <a:lnTo>
                    <a:pt x="6359761" y="5360144"/>
                  </a:lnTo>
                  <a:lnTo>
                    <a:pt x="6359718" y="5360350"/>
                  </a:lnTo>
                  <a:lnTo>
                    <a:pt x="6359718" y="5907527"/>
                  </a:lnTo>
                  <a:lnTo>
                    <a:pt x="6216685" y="5907527"/>
                  </a:lnTo>
                  <a:lnTo>
                    <a:pt x="6216685" y="5907528"/>
                  </a:lnTo>
                  <a:lnTo>
                    <a:pt x="6359761" y="5907528"/>
                  </a:lnTo>
                  <a:cubicBezTo>
                    <a:pt x="6359761" y="5946643"/>
                    <a:pt x="6327184" y="5978352"/>
                    <a:pt x="6287000" y="5978352"/>
                  </a:cubicBezTo>
                  <a:cubicBezTo>
                    <a:pt x="6256862" y="5978352"/>
                    <a:pt x="6231003" y="5960516"/>
                    <a:pt x="6219957" y="5935096"/>
                  </a:cubicBezTo>
                  <a:lnTo>
                    <a:pt x="6216685" y="5919322"/>
                  </a:lnTo>
                  <a:lnTo>
                    <a:pt x="6216685" y="6660528"/>
                  </a:lnTo>
                  <a:cubicBezTo>
                    <a:pt x="6216685" y="6708245"/>
                    <a:pt x="6176944" y="6746928"/>
                    <a:pt x="6127922" y="6746928"/>
                  </a:cubicBezTo>
                  <a:cubicBezTo>
                    <a:pt x="6078898" y="6746928"/>
                    <a:pt x="6039158" y="6708245"/>
                    <a:pt x="6039158" y="6660528"/>
                  </a:cubicBezTo>
                  <a:lnTo>
                    <a:pt x="6039158" y="6660513"/>
                  </a:lnTo>
                  <a:lnTo>
                    <a:pt x="5861647" y="6660513"/>
                  </a:lnTo>
                  <a:lnTo>
                    <a:pt x="5861647" y="5919604"/>
                  </a:lnTo>
                  <a:lnTo>
                    <a:pt x="5858433" y="5935096"/>
                  </a:lnTo>
                  <a:cubicBezTo>
                    <a:pt x="5847387" y="5960516"/>
                    <a:pt x="5821529" y="5978352"/>
                    <a:pt x="5791390" y="5978352"/>
                  </a:cubicBezTo>
                  <a:cubicBezTo>
                    <a:pt x="5751206" y="5978352"/>
                    <a:pt x="5718630" y="5946643"/>
                    <a:pt x="5718630" y="5907528"/>
                  </a:cubicBezTo>
                  <a:lnTo>
                    <a:pt x="5861647" y="5907528"/>
                  </a:lnTo>
                  <a:lnTo>
                    <a:pt x="5861647" y="5907527"/>
                  </a:lnTo>
                  <a:lnTo>
                    <a:pt x="5718630" y="5907527"/>
                  </a:lnTo>
                  <a:lnTo>
                    <a:pt x="5718630" y="5349520"/>
                  </a:lnTo>
                  <a:lnTo>
                    <a:pt x="5720834" y="5349520"/>
                  </a:lnTo>
                  <a:lnTo>
                    <a:pt x="5730066" y="5305018"/>
                  </a:lnTo>
                  <a:cubicBezTo>
                    <a:pt x="5744793" y="5271131"/>
                    <a:pt x="5772688" y="5243984"/>
                    <a:pt x="5807507" y="5229651"/>
                  </a:cubicBezTo>
                  <a:lnTo>
                    <a:pt x="5861647" y="5219014"/>
                  </a:lnTo>
                  <a:lnTo>
                    <a:pt x="5861647" y="5218552"/>
                  </a:lnTo>
                  <a:lnTo>
                    <a:pt x="5863995" y="5218552"/>
                  </a:lnTo>
                  <a:lnTo>
                    <a:pt x="5864150" y="5218521"/>
                  </a:lnTo>
                  <a:lnTo>
                    <a:pt x="5864150" y="5218552"/>
                  </a:lnTo>
                  <a:lnTo>
                    <a:pt x="6039158" y="5218552"/>
                  </a:lnTo>
                  <a:lnTo>
                    <a:pt x="6039174" y="5218552"/>
                  </a:lnTo>
                  <a:lnTo>
                    <a:pt x="6214239" y="5218552"/>
                  </a:lnTo>
                  <a:close/>
                  <a:moveTo>
                    <a:pt x="7270023" y="5218521"/>
                  </a:moveTo>
                  <a:lnTo>
                    <a:pt x="7270179" y="5218552"/>
                  </a:lnTo>
                  <a:lnTo>
                    <a:pt x="7272471" y="5218552"/>
                  </a:lnTo>
                  <a:lnTo>
                    <a:pt x="7272471" y="5219002"/>
                  </a:lnTo>
                  <a:lnTo>
                    <a:pt x="7326669" y="5229651"/>
                  </a:lnTo>
                  <a:cubicBezTo>
                    <a:pt x="7361488" y="5243984"/>
                    <a:pt x="7389382" y="5271131"/>
                    <a:pt x="7404110" y="5305018"/>
                  </a:cubicBezTo>
                  <a:lnTo>
                    <a:pt x="7413341" y="5349520"/>
                  </a:lnTo>
                  <a:lnTo>
                    <a:pt x="7415503" y="5349520"/>
                  </a:lnTo>
                  <a:lnTo>
                    <a:pt x="7415503" y="5359939"/>
                  </a:lnTo>
                  <a:lnTo>
                    <a:pt x="7415545" y="5360144"/>
                  </a:lnTo>
                  <a:lnTo>
                    <a:pt x="7415503" y="5360350"/>
                  </a:lnTo>
                  <a:lnTo>
                    <a:pt x="7415503" y="5907527"/>
                  </a:lnTo>
                  <a:lnTo>
                    <a:pt x="7272471" y="5907527"/>
                  </a:lnTo>
                  <a:lnTo>
                    <a:pt x="7272471" y="5907528"/>
                  </a:lnTo>
                  <a:lnTo>
                    <a:pt x="7415545" y="5907528"/>
                  </a:lnTo>
                  <a:cubicBezTo>
                    <a:pt x="7415545" y="5946643"/>
                    <a:pt x="7382970" y="5978352"/>
                    <a:pt x="7342786" y="5978352"/>
                  </a:cubicBezTo>
                  <a:cubicBezTo>
                    <a:pt x="7312648" y="5978352"/>
                    <a:pt x="7286789" y="5960516"/>
                    <a:pt x="7275743" y="5935096"/>
                  </a:cubicBezTo>
                  <a:lnTo>
                    <a:pt x="7272471" y="5919322"/>
                  </a:lnTo>
                  <a:lnTo>
                    <a:pt x="7272471" y="6660528"/>
                  </a:lnTo>
                  <a:cubicBezTo>
                    <a:pt x="7272471" y="6708245"/>
                    <a:pt x="7232728" y="6746928"/>
                    <a:pt x="7183707" y="6746928"/>
                  </a:cubicBezTo>
                  <a:cubicBezTo>
                    <a:pt x="7134684" y="6746928"/>
                    <a:pt x="7094944" y="6708245"/>
                    <a:pt x="7094944" y="6660528"/>
                  </a:cubicBezTo>
                  <a:lnTo>
                    <a:pt x="7094944" y="6660513"/>
                  </a:lnTo>
                  <a:lnTo>
                    <a:pt x="6917432" y="6660513"/>
                  </a:lnTo>
                  <a:lnTo>
                    <a:pt x="6917432" y="5919604"/>
                  </a:lnTo>
                  <a:lnTo>
                    <a:pt x="6914219" y="5935096"/>
                  </a:lnTo>
                  <a:cubicBezTo>
                    <a:pt x="6903173" y="5960516"/>
                    <a:pt x="6877315" y="5978352"/>
                    <a:pt x="6847176" y="5978352"/>
                  </a:cubicBezTo>
                  <a:cubicBezTo>
                    <a:pt x="6806992" y="5978352"/>
                    <a:pt x="6774415" y="5946643"/>
                    <a:pt x="6774415" y="5907528"/>
                  </a:cubicBezTo>
                  <a:lnTo>
                    <a:pt x="6917432" y="5907528"/>
                  </a:lnTo>
                  <a:lnTo>
                    <a:pt x="6917432" y="5907527"/>
                  </a:lnTo>
                  <a:lnTo>
                    <a:pt x="6774415" y="5907527"/>
                  </a:lnTo>
                  <a:lnTo>
                    <a:pt x="6774415" y="5349520"/>
                  </a:lnTo>
                  <a:lnTo>
                    <a:pt x="6776619" y="5349520"/>
                  </a:lnTo>
                  <a:lnTo>
                    <a:pt x="6785852" y="5305018"/>
                  </a:lnTo>
                  <a:cubicBezTo>
                    <a:pt x="6800579" y="5271131"/>
                    <a:pt x="6828474" y="5243984"/>
                    <a:pt x="6863293" y="5229651"/>
                  </a:cubicBezTo>
                  <a:lnTo>
                    <a:pt x="6917432" y="5219014"/>
                  </a:lnTo>
                  <a:lnTo>
                    <a:pt x="6917432" y="5218552"/>
                  </a:lnTo>
                  <a:lnTo>
                    <a:pt x="6919781" y="5218552"/>
                  </a:lnTo>
                  <a:lnTo>
                    <a:pt x="6919936" y="5218521"/>
                  </a:lnTo>
                  <a:lnTo>
                    <a:pt x="6919936" y="5218552"/>
                  </a:lnTo>
                  <a:lnTo>
                    <a:pt x="7094944" y="5218552"/>
                  </a:lnTo>
                  <a:lnTo>
                    <a:pt x="7094959" y="5218552"/>
                  </a:lnTo>
                  <a:lnTo>
                    <a:pt x="7270023" y="5218552"/>
                  </a:lnTo>
                  <a:close/>
                  <a:moveTo>
                    <a:pt x="8325811" y="5218521"/>
                  </a:moveTo>
                  <a:lnTo>
                    <a:pt x="8325965" y="5218552"/>
                  </a:lnTo>
                  <a:lnTo>
                    <a:pt x="8328256" y="5218552"/>
                  </a:lnTo>
                  <a:lnTo>
                    <a:pt x="8328256" y="5219002"/>
                  </a:lnTo>
                  <a:lnTo>
                    <a:pt x="8382455" y="5229651"/>
                  </a:lnTo>
                  <a:cubicBezTo>
                    <a:pt x="8417274" y="5243984"/>
                    <a:pt x="8445169" y="5271131"/>
                    <a:pt x="8459896" y="5305018"/>
                  </a:cubicBezTo>
                  <a:lnTo>
                    <a:pt x="8469127" y="5349520"/>
                  </a:lnTo>
                  <a:lnTo>
                    <a:pt x="8471289" y="5349520"/>
                  </a:lnTo>
                  <a:lnTo>
                    <a:pt x="8471289" y="5359939"/>
                  </a:lnTo>
                  <a:lnTo>
                    <a:pt x="8471332" y="5360144"/>
                  </a:lnTo>
                  <a:lnTo>
                    <a:pt x="8471289" y="5360350"/>
                  </a:lnTo>
                  <a:lnTo>
                    <a:pt x="8471289" y="5907527"/>
                  </a:lnTo>
                  <a:lnTo>
                    <a:pt x="8328256" y="5907527"/>
                  </a:lnTo>
                  <a:lnTo>
                    <a:pt x="8328256" y="5907528"/>
                  </a:lnTo>
                  <a:lnTo>
                    <a:pt x="8471332" y="5907528"/>
                  </a:lnTo>
                  <a:cubicBezTo>
                    <a:pt x="8471332" y="5946643"/>
                    <a:pt x="8438755" y="5978352"/>
                    <a:pt x="8398572" y="5978352"/>
                  </a:cubicBezTo>
                  <a:cubicBezTo>
                    <a:pt x="8368433" y="5978352"/>
                    <a:pt x="8342575" y="5960516"/>
                    <a:pt x="8331529" y="5935096"/>
                  </a:cubicBezTo>
                  <a:lnTo>
                    <a:pt x="8328256" y="5919322"/>
                  </a:lnTo>
                  <a:lnTo>
                    <a:pt x="8328256" y="6660528"/>
                  </a:lnTo>
                  <a:cubicBezTo>
                    <a:pt x="8328256" y="6708245"/>
                    <a:pt x="8288515" y="6746928"/>
                    <a:pt x="8239494" y="6746928"/>
                  </a:cubicBezTo>
                  <a:cubicBezTo>
                    <a:pt x="8190470" y="6746928"/>
                    <a:pt x="8150730" y="6708245"/>
                    <a:pt x="8150730" y="6660528"/>
                  </a:cubicBezTo>
                  <a:lnTo>
                    <a:pt x="8150730" y="6660513"/>
                  </a:lnTo>
                  <a:lnTo>
                    <a:pt x="7973217" y="6660513"/>
                  </a:lnTo>
                  <a:lnTo>
                    <a:pt x="7973217" y="5919604"/>
                  </a:lnTo>
                  <a:lnTo>
                    <a:pt x="7970005" y="5935096"/>
                  </a:lnTo>
                  <a:cubicBezTo>
                    <a:pt x="7958958" y="5960516"/>
                    <a:pt x="7933100" y="5978352"/>
                    <a:pt x="7902962" y="5978352"/>
                  </a:cubicBezTo>
                  <a:cubicBezTo>
                    <a:pt x="7862778" y="5978352"/>
                    <a:pt x="7830201" y="5946643"/>
                    <a:pt x="7830201" y="5907528"/>
                  </a:cubicBezTo>
                  <a:lnTo>
                    <a:pt x="7973217" y="5907528"/>
                  </a:lnTo>
                  <a:lnTo>
                    <a:pt x="7973217" y="5907527"/>
                  </a:lnTo>
                  <a:lnTo>
                    <a:pt x="7830201" y="5907527"/>
                  </a:lnTo>
                  <a:lnTo>
                    <a:pt x="7830201" y="5349520"/>
                  </a:lnTo>
                  <a:lnTo>
                    <a:pt x="7832405" y="5349520"/>
                  </a:lnTo>
                  <a:lnTo>
                    <a:pt x="7841638" y="5305018"/>
                  </a:lnTo>
                  <a:cubicBezTo>
                    <a:pt x="7856365" y="5271131"/>
                    <a:pt x="7884260" y="5243984"/>
                    <a:pt x="7919079" y="5229651"/>
                  </a:cubicBezTo>
                  <a:lnTo>
                    <a:pt x="7973217" y="5219014"/>
                  </a:lnTo>
                  <a:lnTo>
                    <a:pt x="7973217" y="5218552"/>
                  </a:lnTo>
                  <a:lnTo>
                    <a:pt x="7975567" y="5218552"/>
                  </a:lnTo>
                  <a:lnTo>
                    <a:pt x="7975722" y="5218521"/>
                  </a:lnTo>
                  <a:lnTo>
                    <a:pt x="7975722" y="5218552"/>
                  </a:lnTo>
                  <a:lnTo>
                    <a:pt x="8150730" y="5218552"/>
                  </a:lnTo>
                  <a:lnTo>
                    <a:pt x="8150745" y="5218552"/>
                  </a:lnTo>
                  <a:lnTo>
                    <a:pt x="8325811" y="5218552"/>
                  </a:lnTo>
                  <a:close/>
                  <a:moveTo>
                    <a:pt x="9381595" y="5218521"/>
                  </a:moveTo>
                  <a:lnTo>
                    <a:pt x="9381750" y="5218552"/>
                  </a:lnTo>
                  <a:lnTo>
                    <a:pt x="9384042" y="5218552"/>
                  </a:lnTo>
                  <a:lnTo>
                    <a:pt x="9384042" y="5219002"/>
                  </a:lnTo>
                  <a:lnTo>
                    <a:pt x="9438240" y="5229651"/>
                  </a:lnTo>
                  <a:cubicBezTo>
                    <a:pt x="9473059" y="5243984"/>
                    <a:pt x="9500955" y="5271131"/>
                    <a:pt x="9515681" y="5305018"/>
                  </a:cubicBezTo>
                  <a:lnTo>
                    <a:pt x="9524913" y="5349520"/>
                  </a:lnTo>
                  <a:lnTo>
                    <a:pt x="9527074" y="5349520"/>
                  </a:lnTo>
                  <a:lnTo>
                    <a:pt x="9527074" y="5359939"/>
                  </a:lnTo>
                  <a:lnTo>
                    <a:pt x="9527117" y="5360144"/>
                  </a:lnTo>
                  <a:lnTo>
                    <a:pt x="9527074" y="5360350"/>
                  </a:lnTo>
                  <a:lnTo>
                    <a:pt x="9527074" y="5907527"/>
                  </a:lnTo>
                  <a:lnTo>
                    <a:pt x="9384042" y="5907527"/>
                  </a:lnTo>
                  <a:lnTo>
                    <a:pt x="9384042" y="5907528"/>
                  </a:lnTo>
                  <a:lnTo>
                    <a:pt x="9527117" y="5907528"/>
                  </a:lnTo>
                  <a:cubicBezTo>
                    <a:pt x="9527117" y="5946643"/>
                    <a:pt x="9494541" y="5978352"/>
                    <a:pt x="9454357" y="5978352"/>
                  </a:cubicBezTo>
                  <a:cubicBezTo>
                    <a:pt x="9424219" y="5978352"/>
                    <a:pt x="9398360" y="5960516"/>
                    <a:pt x="9387314" y="5935096"/>
                  </a:cubicBezTo>
                  <a:lnTo>
                    <a:pt x="9384042" y="5919322"/>
                  </a:lnTo>
                  <a:lnTo>
                    <a:pt x="9384042" y="6660528"/>
                  </a:lnTo>
                  <a:cubicBezTo>
                    <a:pt x="9384042" y="6708245"/>
                    <a:pt x="9344300" y="6746928"/>
                    <a:pt x="9295279" y="6746928"/>
                  </a:cubicBezTo>
                  <a:cubicBezTo>
                    <a:pt x="9246255" y="6746928"/>
                    <a:pt x="9206514" y="6708245"/>
                    <a:pt x="9206514" y="6660528"/>
                  </a:cubicBezTo>
                  <a:lnTo>
                    <a:pt x="9206514" y="6660513"/>
                  </a:lnTo>
                  <a:lnTo>
                    <a:pt x="9029003" y="6660513"/>
                  </a:lnTo>
                  <a:lnTo>
                    <a:pt x="9029003" y="5919604"/>
                  </a:lnTo>
                  <a:lnTo>
                    <a:pt x="9025790" y="5935096"/>
                  </a:lnTo>
                  <a:cubicBezTo>
                    <a:pt x="9014744" y="5960516"/>
                    <a:pt x="8988886" y="5978352"/>
                    <a:pt x="8958747" y="5978352"/>
                  </a:cubicBezTo>
                  <a:cubicBezTo>
                    <a:pt x="8918563" y="5978352"/>
                    <a:pt x="8885986" y="5946643"/>
                    <a:pt x="8885986" y="5907528"/>
                  </a:cubicBezTo>
                  <a:lnTo>
                    <a:pt x="9029003" y="5907528"/>
                  </a:lnTo>
                  <a:lnTo>
                    <a:pt x="9029003" y="5907527"/>
                  </a:lnTo>
                  <a:lnTo>
                    <a:pt x="8885986" y="5907527"/>
                  </a:lnTo>
                  <a:lnTo>
                    <a:pt x="8885986" y="5349520"/>
                  </a:lnTo>
                  <a:lnTo>
                    <a:pt x="8888191" y="5349520"/>
                  </a:lnTo>
                  <a:lnTo>
                    <a:pt x="8897423" y="5305018"/>
                  </a:lnTo>
                  <a:cubicBezTo>
                    <a:pt x="8912150" y="5271131"/>
                    <a:pt x="8940045" y="5243984"/>
                    <a:pt x="8974864" y="5229651"/>
                  </a:cubicBezTo>
                  <a:lnTo>
                    <a:pt x="9029003" y="5219014"/>
                  </a:lnTo>
                  <a:lnTo>
                    <a:pt x="9029003" y="5218552"/>
                  </a:lnTo>
                  <a:lnTo>
                    <a:pt x="9031352" y="5218552"/>
                  </a:lnTo>
                  <a:lnTo>
                    <a:pt x="9031507" y="5218521"/>
                  </a:lnTo>
                  <a:lnTo>
                    <a:pt x="9031507" y="5218552"/>
                  </a:lnTo>
                  <a:lnTo>
                    <a:pt x="9206514" y="5218552"/>
                  </a:lnTo>
                  <a:lnTo>
                    <a:pt x="9206530" y="5218552"/>
                  </a:lnTo>
                  <a:lnTo>
                    <a:pt x="9381595" y="5218552"/>
                  </a:lnTo>
                  <a:close/>
                  <a:moveTo>
                    <a:pt x="10437381" y="5218521"/>
                  </a:moveTo>
                  <a:lnTo>
                    <a:pt x="10437536" y="5218552"/>
                  </a:lnTo>
                  <a:lnTo>
                    <a:pt x="10439828" y="5218552"/>
                  </a:lnTo>
                  <a:lnTo>
                    <a:pt x="10439828" y="5219002"/>
                  </a:lnTo>
                  <a:lnTo>
                    <a:pt x="10494026" y="5229651"/>
                  </a:lnTo>
                  <a:cubicBezTo>
                    <a:pt x="10528845" y="5243984"/>
                    <a:pt x="10556739" y="5271131"/>
                    <a:pt x="10571467" y="5305018"/>
                  </a:cubicBezTo>
                  <a:lnTo>
                    <a:pt x="10580699" y="5349520"/>
                  </a:lnTo>
                  <a:lnTo>
                    <a:pt x="10582860" y="5349520"/>
                  </a:lnTo>
                  <a:lnTo>
                    <a:pt x="10582860" y="5359939"/>
                  </a:lnTo>
                  <a:lnTo>
                    <a:pt x="10582903" y="5360144"/>
                  </a:lnTo>
                  <a:lnTo>
                    <a:pt x="10582860" y="5360350"/>
                  </a:lnTo>
                  <a:lnTo>
                    <a:pt x="10582860" y="5907527"/>
                  </a:lnTo>
                  <a:lnTo>
                    <a:pt x="10439828" y="5907527"/>
                  </a:lnTo>
                  <a:lnTo>
                    <a:pt x="10439828" y="5907528"/>
                  </a:lnTo>
                  <a:lnTo>
                    <a:pt x="10582903" y="5907528"/>
                  </a:lnTo>
                  <a:cubicBezTo>
                    <a:pt x="10582903" y="5946643"/>
                    <a:pt x="10550327" y="5978352"/>
                    <a:pt x="10510143" y="5978352"/>
                  </a:cubicBezTo>
                  <a:cubicBezTo>
                    <a:pt x="10480005" y="5978352"/>
                    <a:pt x="10454146" y="5960516"/>
                    <a:pt x="10443100" y="5935096"/>
                  </a:cubicBezTo>
                  <a:lnTo>
                    <a:pt x="10439828" y="5919322"/>
                  </a:lnTo>
                  <a:lnTo>
                    <a:pt x="10439828" y="6660528"/>
                  </a:lnTo>
                  <a:cubicBezTo>
                    <a:pt x="10439828" y="6708245"/>
                    <a:pt x="10400087" y="6746928"/>
                    <a:pt x="10351064" y="6746928"/>
                  </a:cubicBezTo>
                  <a:cubicBezTo>
                    <a:pt x="10302041" y="6746928"/>
                    <a:pt x="10262301" y="6708245"/>
                    <a:pt x="10262301" y="6660528"/>
                  </a:cubicBezTo>
                  <a:lnTo>
                    <a:pt x="10262301" y="6660513"/>
                  </a:lnTo>
                  <a:lnTo>
                    <a:pt x="10084789" y="6660513"/>
                  </a:lnTo>
                  <a:lnTo>
                    <a:pt x="10084789" y="5919604"/>
                  </a:lnTo>
                  <a:lnTo>
                    <a:pt x="10081576" y="5935096"/>
                  </a:lnTo>
                  <a:cubicBezTo>
                    <a:pt x="10070530" y="5960516"/>
                    <a:pt x="10044671" y="5978352"/>
                    <a:pt x="10014533" y="5978352"/>
                  </a:cubicBezTo>
                  <a:cubicBezTo>
                    <a:pt x="9974349" y="5978352"/>
                    <a:pt x="9941772" y="5946643"/>
                    <a:pt x="9941772" y="5907528"/>
                  </a:cubicBezTo>
                  <a:lnTo>
                    <a:pt x="10084789" y="5907528"/>
                  </a:lnTo>
                  <a:lnTo>
                    <a:pt x="10084789" y="5907527"/>
                  </a:lnTo>
                  <a:lnTo>
                    <a:pt x="9941772" y="5907527"/>
                  </a:lnTo>
                  <a:lnTo>
                    <a:pt x="9941772" y="5349520"/>
                  </a:lnTo>
                  <a:lnTo>
                    <a:pt x="9943977" y="5349520"/>
                  </a:lnTo>
                  <a:lnTo>
                    <a:pt x="9953209" y="5305018"/>
                  </a:lnTo>
                  <a:cubicBezTo>
                    <a:pt x="9967936" y="5271131"/>
                    <a:pt x="9995831" y="5243984"/>
                    <a:pt x="10030650" y="5229651"/>
                  </a:cubicBezTo>
                  <a:lnTo>
                    <a:pt x="10084789" y="5219014"/>
                  </a:lnTo>
                  <a:lnTo>
                    <a:pt x="10084789" y="5218552"/>
                  </a:lnTo>
                  <a:lnTo>
                    <a:pt x="10087138" y="5218552"/>
                  </a:lnTo>
                  <a:lnTo>
                    <a:pt x="10087294" y="5218521"/>
                  </a:lnTo>
                  <a:lnTo>
                    <a:pt x="10087294" y="5218552"/>
                  </a:lnTo>
                  <a:lnTo>
                    <a:pt x="10262301" y="5218552"/>
                  </a:lnTo>
                  <a:lnTo>
                    <a:pt x="10262316" y="5218552"/>
                  </a:lnTo>
                  <a:lnTo>
                    <a:pt x="10437381" y="5218552"/>
                  </a:lnTo>
                  <a:close/>
                  <a:moveTo>
                    <a:pt x="760243" y="4875653"/>
                  </a:moveTo>
                  <a:cubicBezTo>
                    <a:pt x="842660" y="4875653"/>
                    <a:pt x="909472" y="4940686"/>
                    <a:pt x="909472" y="5020909"/>
                  </a:cubicBezTo>
                  <a:cubicBezTo>
                    <a:pt x="909472" y="5101132"/>
                    <a:pt x="842660" y="5166165"/>
                    <a:pt x="760243" y="5166165"/>
                  </a:cubicBezTo>
                  <a:cubicBezTo>
                    <a:pt x="677825" y="5166165"/>
                    <a:pt x="611013" y="5101132"/>
                    <a:pt x="611013" y="5020909"/>
                  </a:cubicBezTo>
                  <a:cubicBezTo>
                    <a:pt x="611013" y="4940686"/>
                    <a:pt x="677825" y="4875653"/>
                    <a:pt x="760243" y="4875653"/>
                  </a:cubicBezTo>
                  <a:close/>
                  <a:moveTo>
                    <a:pt x="1816030" y="4875653"/>
                  </a:moveTo>
                  <a:cubicBezTo>
                    <a:pt x="1898447" y="4875653"/>
                    <a:pt x="1965259" y="4940686"/>
                    <a:pt x="1965259" y="5020909"/>
                  </a:cubicBezTo>
                  <a:cubicBezTo>
                    <a:pt x="1965259" y="5101132"/>
                    <a:pt x="1898447" y="5166165"/>
                    <a:pt x="1816030" y="5166165"/>
                  </a:cubicBezTo>
                  <a:cubicBezTo>
                    <a:pt x="1733612" y="5166165"/>
                    <a:pt x="1666800" y="5101132"/>
                    <a:pt x="1666800" y="5020909"/>
                  </a:cubicBezTo>
                  <a:cubicBezTo>
                    <a:pt x="1666800" y="4940686"/>
                    <a:pt x="1733612" y="4875653"/>
                    <a:pt x="1816030" y="4875653"/>
                  </a:cubicBezTo>
                  <a:close/>
                  <a:moveTo>
                    <a:pt x="2871816" y="4875653"/>
                  </a:moveTo>
                  <a:cubicBezTo>
                    <a:pt x="2954233" y="4875653"/>
                    <a:pt x="3021045" y="4940686"/>
                    <a:pt x="3021045" y="5020909"/>
                  </a:cubicBezTo>
                  <a:cubicBezTo>
                    <a:pt x="3021045" y="5101132"/>
                    <a:pt x="2954233" y="5166165"/>
                    <a:pt x="2871816" y="5166165"/>
                  </a:cubicBezTo>
                  <a:cubicBezTo>
                    <a:pt x="2789398" y="5166165"/>
                    <a:pt x="2722586" y="5101132"/>
                    <a:pt x="2722586" y="5020909"/>
                  </a:cubicBezTo>
                  <a:cubicBezTo>
                    <a:pt x="2722586" y="4940686"/>
                    <a:pt x="2789398" y="4875653"/>
                    <a:pt x="2871816" y="4875653"/>
                  </a:cubicBezTo>
                  <a:close/>
                  <a:moveTo>
                    <a:pt x="3927602" y="4875653"/>
                  </a:moveTo>
                  <a:cubicBezTo>
                    <a:pt x="4010019" y="4875653"/>
                    <a:pt x="4076831" y="4940686"/>
                    <a:pt x="4076831" y="5020909"/>
                  </a:cubicBezTo>
                  <a:cubicBezTo>
                    <a:pt x="4076831" y="5101132"/>
                    <a:pt x="4010019" y="5166165"/>
                    <a:pt x="3927602" y="5166165"/>
                  </a:cubicBezTo>
                  <a:cubicBezTo>
                    <a:pt x="3845184" y="5166165"/>
                    <a:pt x="3778372" y="5101132"/>
                    <a:pt x="3778372" y="5020909"/>
                  </a:cubicBezTo>
                  <a:cubicBezTo>
                    <a:pt x="3778372" y="4940686"/>
                    <a:pt x="3845184" y="4875653"/>
                    <a:pt x="3927602" y="4875653"/>
                  </a:cubicBezTo>
                  <a:close/>
                  <a:moveTo>
                    <a:pt x="4983388" y="4875653"/>
                  </a:moveTo>
                  <a:cubicBezTo>
                    <a:pt x="5065805" y="4875653"/>
                    <a:pt x="5132617" y="4940686"/>
                    <a:pt x="5132617" y="5020909"/>
                  </a:cubicBezTo>
                  <a:cubicBezTo>
                    <a:pt x="5132617" y="5101132"/>
                    <a:pt x="5065805" y="5166165"/>
                    <a:pt x="4983388" y="5166165"/>
                  </a:cubicBezTo>
                  <a:cubicBezTo>
                    <a:pt x="4900970" y="5166165"/>
                    <a:pt x="4834158" y="5101132"/>
                    <a:pt x="4834158" y="5020909"/>
                  </a:cubicBezTo>
                  <a:cubicBezTo>
                    <a:pt x="4834158" y="4940686"/>
                    <a:pt x="4900970" y="4875653"/>
                    <a:pt x="4983388" y="4875653"/>
                  </a:cubicBezTo>
                  <a:close/>
                  <a:moveTo>
                    <a:pt x="6039174" y="4875653"/>
                  </a:moveTo>
                  <a:cubicBezTo>
                    <a:pt x="6121591" y="4875653"/>
                    <a:pt x="6188403" y="4940686"/>
                    <a:pt x="6188403" y="5020909"/>
                  </a:cubicBezTo>
                  <a:cubicBezTo>
                    <a:pt x="6188403" y="5101132"/>
                    <a:pt x="6121591" y="5166165"/>
                    <a:pt x="6039174" y="5166165"/>
                  </a:cubicBezTo>
                  <a:cubicBezTo>
                    <a:pt x="5956756" y="5166165"/>
                    <a:pt x="5889944" y="5101132"/>
                    <a:pt x="5889944" y="5020909"/>
                  </a:cubicBezTo>
                  <a:cubicBezTo>
                    <a:pt x="5889944" y="4940686"/>
                    <a:pt x="5956756" y="4875653"/>
                    <a:pt x="6039174" y="4875653"/>
                  </a:cubicBezTo>
                  <a:close/>
                  <a:moveTo>
                    <a:pt x="7094959" y="4875653"/>
                  </a:moveTo>
                  <a:cubicBezTo>
                    <a:pt x="7177377" y="4875653"/>
                    <a:pt x="7244188" y="4940686"/>
                    <a:pt x="7244188" y="5020909"/>
                  </a:cubicBezTo>
                  <a:cubicBezTo>
                    <a:pt x="7244188" y="5101132"/>
                    <a:pt x="7177377" y="5166165"/>
                    <a:pt x="7094959" y="5166165"/>
                  </a:cubicBezTo>
                  <a:cubicBezTo>
                    <a:pt x="7012541" y="5166165"/>
                    <a:pt x="6945730" y="5101132"/>
                    <a:pt x="6945730" y="5020909"/>
                  </a:cubicBezTo>
                  <a:cubicBezTo>
                    <a:pt x="6945730" y="4940686"/>
                    <a:pt x="7012541" y="4875653"/>
                    <a:pt x="7094959" y="4875653"/>
                  </a:cubicBezTo>
                  <a:close/>
                  <a:moveTo>
                    <a:pt x="8150745" y="4875653"/>
                  </a:moveTo>
                  <a:cubicBezTo>
                    <a:pt x="8233163" y="4875653"/>
                    <a:pt x="8299975" y="4940686"/>
                    <a:pt x="8299975" y="5020909"/>
                  </a:cubicBezTo>
                  <a:cubicBezTo>
                    <a:pt x="8299975" y="5101132"/>
                    <a:pt x="8233163" y="5166165"/>
                    <a:pt x="8150745" y="5166165"/>
                  </a:cubicBezTo>
                  <a:cubicBezTo>
                    <a:pt x="8068327" y="5166165"/>
                    <a:pt x="8001516" y="5101132"/>
                    <a:pt x="8001516" y="5020909"/>
                  </a:cubicBezTo>
                  <a:cubicBezTo>
                    <a:pt x="8001516" y="4940686"/>
                    <a:pt x="8068327" y="4875653"/>
                    <a:pt x="8150745" y="4875653"/>
                  </a:cubicBezTo>
                  <a:close/>
                  <a:moveTo>
                    <a:pt x="9206530" y="4875653"/>
                  </a:moveTo>
                  <a:cubicBezTo>
                    <a:pt x="9288948" y="4875653"/>
                    <a:pt x="9355759" y="4940686"/>
                    <a:pt x="9355759" y="5020909"/>
                  </a:cubicBezTo>
                  <a:cubicBezTo>
                    <a:pt x="9355759" y="5101132"/>
                    <a:pt x="9288948" y="5166165"/>
                    <a:pt x="9206530" y="5166165"/>
                  </a:cubicBezTo>
                  <a:cubicBezTo>
                    <a:pt x="9124113" y="5166165"/>
                    <a:pt x="9057301" y="5101132"/>
                    <a:pt x="9057301" y="5020909"/>
                  </a:cubicBezTo>
                  <a:cubicBezTo>
                    <a:pt x="9057301" y="4940686"/>
                    <a:pt x="9124113" y="4875653"/>
                    <a:pt x="9206530" y="4875653"/>
                  </a:cubicBezTo>
                  <a:close/>
                  <a:moveTo>
                    <a:pt x="10262316" y="4875653"/>
                  </a:moveTo>
                  <a:cubicBezTo>
                    <a:pt x="10344734" y="4875653"/>
                    <a:pt x="10411546" y="4940686"/>
                    <a:pt x="10411546" y="5020909"/>
                  </a:cubicBezTo>
                  <a:cubicBezTo>
                    <a:pt x="10411546" y="5101132"/>
                    <a:pt x="10344734" y="5166165"/>
                    <a:pt x="10262316" y="5166165"/>
                  </a:cubicBezTo>
                  <a:cubicBezTo>
                    <a:pt x="10179899" y="5166165"/>
                    <a:pt x="10113087" y="5101132"/>
                    <a:pt x="10113087" y="5020909"/>
                  </a:cubicBezTo>
                  <a:cubicBezTo>
                    <a:pt x="10113087" y="4940686"/>
                    <a:pt x="10179899" y="4875653"/>
                    <a:pt x="10262316" y="4875653"/>
                  </a:cubicBezTo>
                  <a:close/>
                  <a:moveTo>
                    <a:pt x="760227" y="4418936"/>
                  </a:moveTo>
                  <a:cubicBezTo>
                    <a:pt x="760227" y="4466645"/>
                    <a:pt x="720494" y="4505322"/>
                    <a:pt x="671479" y="4505322"/>
                  </a:cubicBezTo>
                  <a:cubicBezTo>
                    <a:pt x="622465" y="4505322"/>
                    <a:pt x="582731" y="4466645"/>
                    <a:pt x="582731" y="4418936"/>
                  </a:cubicBezTo>
                  <a:close/>
                  <a:moveTo>
                    <a:pt x="1816015" y="4418936"/>
                  </a:moveTo>
                  <a:cubicBezTo>
                    <a:pt x="1816015" y="4466645"/>
                    <a:pt x="1776281" y="4505322"/>
                    <a:pt x="1727266" y="4505322"/>
                  </a:cubicBezTo>
                  <a:cubicBezTo>
                    <a:pt x="1678252" y="4505322"/>
                    <a:pt x="1638518" y="4466645"/>
                    <a:pt x="1638518" y="4418936"/>
                  </a:cubicBezTo>
                  <a:close/>
                  <a:moveTo>
                    <a:pt x="2871800" y="4418936"/>
                  </a:moveTo>
                  <a:cubicBezTo>
                    <a:pt x="2871800" y="4466645"/>
                    <a:pt x="2832066" y="4505322"/>
                    <a:pt x="2783052" y="4505322"/>
                  </a:cubicBezTo>
                  <a:cubicBezTo>
                    <a:pt x="2734038" y="4505322"/>
                    <a:pt x="2694304" y="4466645"/>
                    <a:pt x="2694304" y="4418936"/>
                  </a:cubicBezTo>
                  <a:close/>
                  <a:moveTo>
                    <a:pt x="3927586" y="4418936"/>
                  </a:moveTo>
                  <a:cubicBezTo>
                    <a:pt x="3927586" y="4466645"/>
                    <a:pt x="3887852" y="4505322"/>
                    <a:pt x="3838838" y="4505322"/>
                  </a:cubicBezTo>
                  <a:cubicBezTo>
                    <a:pt x="3789824" y="4505322"/>
                    <a:pt x="3750090" y="4466645"/>
                    <a:pt x="3750090" y="4418936"/>
                  </a:cubicBezTo>
                  <a:close/>
                  <a:moveTo>
                    <a:pt x="4983372" y="4418936"/>
                  </a:moveTo>
                  <a:cubicBezTo>
                    <a:pt x="4983372" y="4466645"/>
                    <a:pt x="4943638" y="4505322"/>
                    <a:pt x="4894624" y="4505322"/>
                  </a:cubicBezTo>
                  <a:cubicBezTo>
                    <a:pt x="4845610" y="4505322"/>
                    <a:pt x="4805876" y="4466645"/>
                    <a:pt x="4805876" y="4418936"/>
                  </a:cubicBezTo>
                  <a:close/>
                  <a:moveTo>
                    <a:pt x="6039158" y="4418936"/>
                  </a:moveTo>
                  <a:cubicBezTo>
                    <a:pt x="6039158" y="4466645"/>
                    <a:pt x="5999424" y="4505322"/>
                    <a:pt x="5950410" y="4505322"/>
                  </a:cubicBezTo>
                  <a:cubicBezTo>
                    <a:pt x="5901396" y="4505322"/>
                    <a:pt x="5861662" y="4466645"/>
                    <a:pt x="5861662" y="4418936"/>
                  </a:cubicBezTo>
                  <a:close/>
                  <a:moveTo>
                    <a:pt x="7094944" y="4418936"/>
                  </a:moveTo>
                  <a:cubicBezTo>
                    <a:pt x="7094944" y="4466645"/>
                    <a:pt x="7055210" y="4505322"/>
                    <a:pt x="7006195" y="4505322"/>
                  </a:cubicBezTo>
                  <a:cubicBezTo>
                    <a:pt x="6957182" y="4505322"/>
                    <a:pt x="6917447" y="4466645"/>
                    <a:pt x="6917447" y="4418936"/>
                  </a:cubicBezTo>
                  <a:close/>
                  <a:moveTo>
                    <a:pt x="8150730" y="4418936"/>
                  </a:moveTo>
                  <a:cubicBezTo>
                    <a:pt x="8150730" y="4466645"/>
                    <a:pt x="8110996" y="4505322"/>
                    <a:pt x="8061982" y="4505322"/>
                  </a:cubicBezTo>
                  <a:cubicBezTo>
                    <a:pt x="8012967" y="4505322"/>
                    <a:pt x="7973234" y="4466645"/>
                    <a:pt x="7973234" y="4418936"/>
                  </a:cubicBezTo>
                  <a:close/>
                  <a:moveTo>
                    <a:pt x="9206514" y="4418936"/>
                  </a:moveTo>
                  <a:cubicBezTo>
                    <a:pt x="9206514" y="4466645"/>
                    <a:pt x="9166781" y="4505322"/>
                    <a:pt x="9117768" y="4505322"/>
                  </a:cubicBezTo>
                  <a:cubicBezTo>
                    <a:pt x="9068753" y="4505322"/>
                    <a:pt x="9029020" y="4466645"/>
                    <a:pt x="9029020" y="4418936"/>
                  </a:cubicBezTo>
                  <a:close/>
                  <a:moveTo>
                    <a:pt x="10262301" y="4418936"/>
                  </a:moveTo>
                  <a:cubicBezTo>
                    <a:pt x="10262301" y="4466645"/>
                    <a:pt x="10222567" y="4505322"/>
                    <a:pt x="10173553" y="4505322"/>
                  </a:cubicBezTo>
                  <a:cubicBezTo>
                    <a:pt x="10124539" y="4505322"/>
                    <a:pt x="10084805" y="4466645"/>
                    <a:pt x="10084805" y="4418936"/>
                  </a:cubicBezTo>
                  <a:close/>
                  <a:moveTo>
                    <a:pt x="935308" y="2976914"/>
                  </a:moveTo>
                  <a:lnTo>
                    <a:pt x="935463" y="2976945"/>
                  </a:lnTo>
                  <a:lnTo>
                    <a:pt x="937754" y="2976945"/>
                  </a:lnTo>
                  <a:lnTo>
                    <a:pt x="937754" y="2977395"/>
                  </a:lnTo>
                  <a:lnTo>
                    <a:pt x="991953" y="2988044"/>
                  </a:lnTo>
                  <a:cubicBezTo>
                    <a:pt x="1026772" y="3002377"/>
                    <a:pt x="1054666" y="3029524"/>
                    <a:pt x="1069393" y="3063411"/>
                  </a:cubicBezTo>
                  <a:lnTo>
                    <a:pt x="1078625" y="3107913"/>
                  </a:lnTo>
                  <a:lnTo>
                    <a:pt x="1080787" y="3107913"/>
                  </a:lnTo>
                  <a:lnTo>
                    <a:pt x="1080787" y="3118332"/>
                  </a:lnTo>
                  <a:lnTo>
                    <a:pt x="1080830" y="3118537"/>
                  </a:lnTo>
                  <a:lnTo>
                    <a:pt x="1080787" y="3118743"/>
                  </a:lnTo>
                  <a:lnTo>
                    <a:pt x="1080787" y="3665920"/>
                  </a:lnTo>
                  <a:lnTo>
                    <a:pt x="937754" y="3665920"/>
                  </a:lnTo>
                  <a:lnTo>
                    <a:pt x="937754" y="3665921"/>
                  </a:lnTo>
                  <a:lnTo>
                    <a:pt x="1080830" y="3665921"/>
                  </a:lnTo>
                  <a:cubicBezTo>
                    <a:pt x="1080830" y="3705036"/>
                    <a:pt x="1048254" y="3736745"/>
                    <a:pt x="1008070" y="3736745"/>
                  </a:cubicBezTo>
                  <a:cubicBezTo>
                    <a:pt x="977931" y="3736745"/>
                    <a:pt x="952073" y="3718909"/>
                    <a:pt x="941027" y="3693489"/>
                  </a:cubicBezTo>
                  <a:lnTo>
                    <a:pt x="937754" y="3677715"/>
                  </a:lnTo>
                  <a:lnTo>
                    <a:pt x="937754" y="4418921"/>
                  </a:lnTo>
                  <a:cubicBezTo>
                    <a:pt x="937754" y="4466638"/>
                    <a:pt x="898013" y="4505322"/>
                    <a:pt x="848991" y="4505322"/>
                  </a:cubicBezTo>
                  <a:cubicBezTo>
                    <a:pt x="799968" y="4505322"/>
                    <a:pt x="760227" y="4466638"/>
                    <a:pt x="760227" y="4418921"/>
                  </a:cubicBezTo>
                  <a:lnTo>
                    <a:pt x="760227" y="4418906"/>
                  </a:lnTo>
                  <a:lnTo>
                    <a:pt x="582716" y="4418906"/>
                  </a:lnTo>
                  <a:lnTo>
                    <a:pt x="582716" y="3677997"/>
                  </a:lnTo>
                  <a:lnTo>
                    <a:pt x="579502" y="3693489"/>
                  </a:lnTo>
                  <a:cubicBezTo>
                    <a:pt x="568456" y="3718909"/>
                    <a:pt x="542598" y="3736745"/>
                    <a:pt x="512459" y="3736745"/>
                  </a:cubicBezTo>
                  <a:cubicBezTo>
                    <a:pt x="472275" y="3736745"/>
                    <a:pt x="439699" y="3705036"/>
                    <a:pt x="439699" y="3665921"/>
                  </a:cubicBezTo>
                  <a:lnTo>
                    <a:pt x="582716" y="3665921"/>
                  </a:lnTo>
                  <a:lnTo>
                    <a:pt x="582716" y="3665920"/>
                  </a:lnTo>
                  <a:lnTo>
                    <a:pt x="439699" y="3665920"/>
                  </a:lnTo>
                  <a:lnTo>
                    <a:pt x="439699" y="3107913"/>
                  </a:lnTo>
                  <a:lnTo>
                    <a:pt x="441904" y="3107913"/>
                  </a:lnTo>
                  <a:lnTo>
                    <a:pt x="451136" y="3063411"/>
                  </a:lnTo>
                  <a:cubicBezTo>
                    <a:pt x="465863" y="3029524"/>
                    <a:pt x="493757" y="3002377"/>
                    <a:pt x="528576" y="2988044"/>
                  </a:cubicBezTo>
                  <a:lnTo>
                    <a:pt x="582716" y="2977407"/>
                  </a:lnTo>
                  <a:lnTo>
                    <a:pt x="582716" y="2976945"/>
                  </a:lnTo>
                  <a:lnTo>
                    <a:pt x="585065" y="2976945"/>
                  </a:lnTo>
                  <a:lnTo>
                    <a:pt x="585220" y="2976914"/>
                  </a:lnTo>
                  <a:lnTo>
                    <a:pt x="585220" y="2976945"/>
                  </a:lnTo>
                  <a:lnTo>
                    <a:pt x="760227" y="2976945"/>
                  </a:lnTo>
                  <a:lnTo>
                    <a:pt x="760243" y="2976945"/>
                  </a:lnTo>
                  <a:lnTo>
                    <a:pt x="935308" y="2976945"/>
                  </a:lnTo>
                  <a:close/>
                  <a:moveTo>
                    <a:pt x="1991095" y="2976914"/>
                  </a:moveTo>
                  <a:lnTo>
                    <a:pt x="1991250" y="2976945"/>
                  </a:lnTo>
                  <a:lnTo>
                    <a:pt x="1993541" y="2976945"/>
                  </a:lnTo>
                  <a:lnTo>
                    <a:pt x="1993541" y="2977395"/>
                  </a:lnTo>
                  <a:lnTo>
                    <a:pt x="2047739" y="2988044"/>
                  </a:lnTo>
                  <a:cubicBezTo>
                    <a:pt x="2082559" y="3002377"/>
                    <a:pt x="2110453" y="3029524"/>
                    <a:pt x="2125181" y="3063411"/>
                  </a:cubicBezTo>
                  <a:lnTo>
                    <a:pt x="2134412" y="3107913"/>
                  </a:lnTo>
                  <a:lnTo>
                    <a:pt x="2136574" y="3107913"/>
                  </a:lnTo>
                  <a:lnTo>
                    <a:pt x="2136574" y="3118332"/>
                  </a:lnTo>
                  <a:lnTo>
                    <a:pt x="2136617" y="3118537"/>
                  </a:lnTo>
                  <a:lnTo>
                    <a:pt x="2136574" y="3118743"/>
                  </a:lnTo>
                  <a:lnTo>
                    <a:pt x="2136574" y="3665920"/>
                  </a:lnTo>
                  <a:lnTo>
                    <a:pt x="1993541" y="3665920"/>
                  </a:lnTo>
                  <a:lnTo>
                    <a:pt x="1993541" y="3665921"/>
                  </a:lnTo>
                  <a:lnTo>
                    <a:pt x="2136617" y="3665921"/>
                  </a:lnTo>
                  <a:cubicBezTo>
                    <a:pt x="2136617" y="3705036"/>
                    <a:pt x="2104041" y="3736745"/>
                    <a:pt x="2063857" y="3736745"/>
                  </a:cubicBezTo>
                  <a:cubicBezTo>
                    <a:pt x="2033718" y="3736745"/>
                    <a:pt x="2007860" y="3718909"/>
                    <a:pt x="1996814" y="3693489"/>
                  </a:cubicBezTo>
                  <a:lnTo>
                    <a:pt x="1993541" y="3677715"/>
                  </a:lnTo>
                  <a:lnTo>
                    <a:pt x="1993541" y="4418921"/>
                  </a:lnTo>
                  <a:cubicBezTo>
                    <a:pt x="1993541" y="4466638"/>
                    <a:pt x="1953800" y="4505322"/>
                    <a:pt x="1904778" y="4505322"/>
                  </a:cubicBezTo>
                  <a:cubicBezTo>
                    <a:pt x="1855755" y="4505322"/>
                    <a:pt x="1816015" y="4466638"/>
                    <a:pt x="1816015" y="4418921"/>
                  </a:cubicBezTo>
                  <a:lnTo>
                    <a:pt x="1816015" y="4418906"/>
                  </a:lnTo>
                  <a:lnTo>
                    <a:pt x="1638503" y="4418906"/>
                  </a:lnTo>
                  <a:lnTo>
                    <a:pt x="1638503" y="3677997"/>
                  </a:lnTo>
                  <a:lnTo>
                    <a:pt x="1635289" y="3693489"/>
                  </a:lnTo>
                  <a:cubicBezTo>
                    <a:pt x="1624243" y="3718909"/>
                    <a:pt x="1598385" y="3736745"/>
                    <a:pt x="1568246" y="3736745"/>
                  </a:cubicBezTo>
                  <a:cubicBezTo>
                    <a:pt x="1528062" y="3736745"/>
                    <a:pt x="1495486" y="3705036"/>
                    <a:pt x="1495486" y="3665921"/>
                  </a:cubicBezTo>
                  <a:lnTo>
                    <a:pt x="1638503" y="3665921"/>
                  </a:lnTo>
                  <a:lnTo>
                    <a:pt x="1638503" y="3665920"/>
                  </a:lnTo>
                  <a:lnTo>
                    <a:pt x="1495486" y="3665920"/>
                  </a:lnTo>
                  <a:lnTo>
                    <a:pt x="1495486" y="3107913"/>
                  </a:lnTo>
                  <a:lnTo>
                    <a:pt x="1497691" y="3107913"/>
                  </a:lnTo>
                  <a:lnTo>
                    <a:pt x="1506923" y="3063411"/>
                  </a:lnTo>
                  <a:cubicBezTo>
                    <a:pt x="1521650" y="3029524"/>
                    <a:pt x="1549544" y="3002377"/>
                    <a:pt x="1584363" y="2988044"/>
                  </a:cubicBezTo>
                  <a:lnTo>
                    <a:pt x="1638503" y="2977407"/>
                  </a:lnTo>
                  <a:lnTo>
                    <a:pt x="1638503" y="2976945"/>
                  </a:lnTo>
                  <a:lnTo>
                    <a:pt x="1640852" y="2976945"/>
                  </a:lnTo>
                  <a:lnTo>
                    <a:pt x="1641007" y="2976914"/>
                  </a:lnTo>
                  <a:lnTo>
                    <a:pt x="1641007" y="2976945"/>
                  </a:lnTo>
                  <a:lnTo>
                    <a:pt x="1816015" y="2976945"/>
                  </a:lnTo>
                  <a:lnTo>
                    <a:pt x="1816030" y="2976945"/>
                  </a:lnTo>
                  <a:lnTo>
                    <a:pt x="1991095" y="2976945"/>
                  </a:lnTo>
                  <a:close/>
                  <a:moveTo>
                    <a:pt x="3046881" y="2976914"/>
                  </a:moveTo>
                  <a:lnTo>
                    <a:pt x="3047036" y="2976945"/>
                  </a:lnTo>
                  <a:lnTo>
                    <a:pt x="3049327" y="2976945"/>
                  </a:lnTo>
                  <a:lnTo>
                    <a:pt x="3049327" y="2977395"/>
                  </a:lnTo>
                  <a:lnTo>
                    <a:pt x="3103525" y="2988044"/>
                  </a:lnTo>
                  <a:cubicBezTo>
                    <a:pt x="3138344" y="3002377"/>
                    <a:pt x="3166239" y="3029524"/>
                    <a:pt x="3180966" y="3063411"/>
                  </a:cubicBezTo>
                  <a:lnTo>
                    <a:pt x="3190198" y="3107913"/>
                  </a:lnTo>
                  <a:lnTo>
                    <a:pt x="3192360" y="3107913"/>
                  </a:lnTo>
                  <a:lnTo>
                    <a:pt x="3192360" y="3118332"/>
                  </a:lnTo>
                  <a:lnTo>
                    <a:pt x="3192403" y="3118537"/>
                  </a:lnTo>
                  <a:lnTo>
                    <a:pt x="3192360" y="3118743"/>
                  </a:lnTo>
                  <a:lnTo>
                    <a:pt x="3192360" y="3665920"/>
                  </a:lnTo>
                  <a:lnTo>
                    <a:pt x="3049327" y="3665920"/>
                  </a:lnTo>
                  <a:lnTo>
                    <a:pt x="3049327" y="3665921"/>
                  </a:lnTo>
                  <a:lnTo>
                    <a:pt x="3192403" y="3665921"/>
                  </a:lnTo>
                  <a:cubicBezTo>
                    <a:pt x="3192403" y="3705036"/>
                    <a:pt x="3159826" y="3736745"/>
                    <a:pt x="3119642" y="3736745"/>
                  </a:cubicBezTo>
                  <a:cubicBezTo>
                    <a:pt x="3089504" y="3736745"/>
                    <a:pt x="3063645" y="3718909"/>
                    <a:pt x="3052599" y="3693489"/>
                  </a:cubicBezTo>
                  <a:lnTo>
                    <a:pt x="3049327" y="3677715"/>
                  </a:lnTo>
                  <a:lnTo>
                    <a:pt x="3049327" y="4418921"/>
                  </a:lnTo>
                  <a:cubicBezTo>
                    <a:pt x="3049327" y="4466638"/>
                    <a:pt x="3009586" y="4505322"/>
                    <a:pt x="2960564" y="4505322"/>
                  </a:cubicBezTo>
                  <a:cubicBezTo>
                    <a:pt x="2911540" y="4505322"/>
                    <a:pt x="2871800" y="4466638"/>
                    <a:pt x="2871800" y="4418921"/>
                  </a:cubicBezTo>
                  <a:lnTo>
                    <a:pt x="2871800" y="4418906"/>
                  </a:lnTo>
                  <a:lnTo>
                    <a:pt x="2694289" y="4418906"/>
                  </a:lnTo>
                  <a:lnTo>
                    <a:pt x="2694289" y="3677997"/>
                  </a:lnTo>
                  <a:lnTo>
                    <a:pt x="2691075" y="3693489"/>
                  </a:lnTo>
                  <a:cubicBezTo>
                    <a:pt x="2680029" y="3718909"/>
                    <a:pt x="2654171" y="3736745"/>
                    <a:pt x="2624032" y="3736745"/>
                  </a:cubicBezTo>
                  <a:cubicBezTo>
                    <a:pt x="2583848" y="3736745"/>
                    <a:pt x="2551272" y="3705036"/>
                    <a:pt x="2551272" y="3665921"/>
                  </a:cubicBezTo>
                  <a:lnTo>
                    <a:pt x="2694289" y="3665921"/>
                  </a:lnTo>
                  <a:lnTo>
                    <a:pt x="2694289" y="3665920"/>
                  </a:lnTo>
                  <a:lnTo>
                    <a:pt x="2551272" y="3665920"/>
                  </a:lnTo>
                  <a:lnTo>
                    <a:pt x="2551272" y="3107913"/>
                  </a:lnTo>
                  <a:lnTo>
                    <a:pt x="2553477" y="3107913"/>
                  </a:lnTo>
                  <a:lnTo>
                    <a:pt x="2562709" y="3063411"/>
                  </a:lnTo>
                  <a:cubicBezTo>
                    <a:pt x="2577436" y="3029524"/>
                    <a:pt x="2605330" y="3002377"/>
                    <a:pt x="2640149" y="2988044"/>
                  </a:cubicBezTo>
                  <a:lnTo>
                    <a:pt x="2694289" y="2977407"/>
                  </a:lnTo>
                  <a:lnTo>
                    <a:pt x="2694289" y="2976945"/>
                  </a:lnTo>
                  <a:lnTo>
                    <a:pt x="2696638" y="2976945"/>
                  </a:lnTo>
                  <a:lnTo>
                    <a:pt x="2696793" y="2976914"/>
                  </a:lnTo>
                  <a:lnTo>
                    <a:pt x="2696793" y="2976945"/>
                  </a:lnTo>
                  <a:lnTo>
                    <a:pt x="2871800" y="2976945"/>
                  </a:lnTo>
                  <a:lnTo>
                    <a:pt x="2871816" y="2976945"/>
                  </a:lnTo>
                  <a:lnTo>
                    <a:pt x="3046881" y="2976945"/>
                  </a:lnTo>
                  <a:close/>
                  <a:moveTo>
                    <a:pt x="4102667" y="2976914"/>
                  </a:moveTo>
                  <a:lnTo>
                    <a:pt x="4102822" y="2976945"/>
                  </a:lnTo>
                  <a:lnTo>
                    <a:pt x="4105113" y="2976945"/>
                  </a:lnTo>
                  <a:lnTo>
                    <a:pt x="4105113" y="2977395"/>
                  </a:lnTo>
                  <a:lnTo>
                    <a:pt x="4159311" y="2988044"/>
                  </a:lnTo>
                  <a:cubicBezTo>
                    <a:pt x="4194130" y="3002377"/>
                    <a:pt x="4222025" y="3029524"/>
                    <a:pt x="4236752" y="3063411"/>
                  </a:cubicBezTo>
                  <a:lnTo>
                    <a:pt x="4245984" y="3107913"/>
                  </a:lnTo>
                  <a:lnTo>
                    <a:pt x="4248146" y="3107913"/>
                  </a:lnTo>
                  <a:lnTo>
                    <a:pt x="4248146" y="3118332"/>
                  </a:lnTo>
                  <a:lnTo>
                    <a:pt x="4248189" y="3118537"/>
                  </a:lnTo>
                  <a:lnTo>
                    <a:pt x="4248146" y="3118743"/>
                  </a:lnTo>
                  <a:lnTo>
                    <a:pt x="4248146" y="3665920"/>
                  </a:lnTo>
                  <a:lnTo>
                    <a:pt x="4105113" y="3665920"/>
                  </a:lnTo>
                  <a:lnTo>
                    <a:pt x="4105113" y="3665921"/>
                  </a:lnTo>
                  <a:lnTo>
                    <a:pt x="4248189" y="3665921"/>
                  </a:lnTo>
                  <a:cubicBezTo>
                    <a:pt x="4248189" y="3705036"/>
                    <a:pt x="4215612" y="3736745"/>
                    <a:pt x="4175428" y="3736745"/>
                  </a:cubicBezTo>
                  <a:cubicBezTo>
                    <a:pt x="4145290" y="3736745"/>
                    <a:pt x="4119431" y="3718909"/>
                    <a:pt x="4108385" y="3693489"/>
                  </a:cubicBezTo>
                  <a:lnTo>
                    <a:pt x="4105113" y="3677715"/>
                  </a:lnTo>
                  <a:lnTo>
                    <a:pt x="4105113" y="4418921"/>
                  </a:lnTo>
                  <a:cubicBezTo>
                    <a:pt x="4105113" y="4466638"/>
                    <a:pt x="4065372" y="4505322"/>
                    <a:pt x="4016350" y="4505322"/>
                  </a:cubicBezTo>
                  <a:cubicBezTo>
                    <a:pt x="3967326" y="4505322"/>
                    <a:pt x="3927586" y="4466638"/>
                    <a:pt x="3927586" y="4418921"/>
                  </a:cubicBezTo>
                  <a:lnTo>
                    <a:pt x="3927586" y="4418906"/>
                  </a:lnTo>
                  <a:lnTo>
                    <a:pt x="3750075" y="4418906"/>
                  </a:lnTo>
                  <a:lnTo>
                    <a:pt x="3750075" y="3677997"/>
                  </a:lnTo>
                  <a:lnTo>
                    <a:pt x="3746861" y="3693489"/>
                  </a:lnTo>
                  <a:cubicBezTo>
                    <a:pt x="3735815" y="3718909"/>
                    <a:pt x="3709957" y="3736745"/>
                    <a:pt x="3679818" y="3736745"/>
                  </a:cubicBezTo>
                  <a:cubicBezTo>
                    <a:pt x="3639634" y="3736745"/>
                    <a:pt x="3607058" y="3705036"/>
                    <a:pt x="3607058" y="3665921"/>
                  </a:cubicBezTo>
                  <a:lnTo>
                    <a:pt x="3750075" y="3665921"/>
                  </a:lnTo>
                  <a:lnTo>
                    <a:pt x="3750075" y="3665920"/>
                  </a:lnTo>
                  <a:lnTo>
                    <a:pt x="3607058" y="3665920"/>
                  </a:lnTo>
                  <a:lnTo>
                    <a:pt x="3607058" y="3107913"/>
                  </a:lnTo>
                  <a:lnTo>
                    <a:pt x="3609262" y="3107913"/>
                  </a:lnTo>
                  <a:lnTo>
                    <a:pt x="3618494" y="3063411"/>
                  </a:lnTo>
                  <a:cubicBezTo>
                    <a:pt x="3633221" y="3029524"/>
                    <a:pt x="3661116" y="3002377"/>
                    <a:pt x="3695935" y="2988044"/>
                  </a:cubicBezTo>
                  <a:lnTo>
                    <a:pt x="3750075" y="2977407"/>
                  </a:lnTo>
                  <a:lnTo>
                    <a:pt x="3750075" y="2976945"/>
                  </a:lnTo>
                  <a:lnTo>
                    <a:pt x="3752423" y="2976945"/>
                  </a:lnTo>
                  <a:lnTo>
                    <a:pt x="3752578" y="2976914"/>
                  </a:lnTo>
                  <a:lnTo>
                    <a:pt x="3752578" y="2976945"/>
                  </a:lnTo>
                  <a:lnTo>
                    <a:pt x="3927586" y="2976945"/>
                  </a:lnTo>
                  <a:lnTo>
                    <a:pt x="3927602" y="2976945"/>
                  </a:lnTo>
                  <a:lnTo>
                    <a:pt x="4102667" y="2976945"/>
                  </a:lnTo>
                  <a:close/>
                  <a:moveTo>
                    <a:pt x="5158453" y="2976914"/>
                  </a:moveTo>
                  <a:lnTo>
                    <a:pt x="5158608" y="2976945"/>
                  </a:lnTo>
                  <a:lnTo>
                    <a:pt x="5160899" y="2976945"/>
                  </a:lnTo>
                  <a:lnTo>
                    <a:pt x="5160899" y="2977395"/>
                  </a:lnTo>
                  <a:lnTo>
                    <a:pt x="5215097" y="2988044"/>
                  </a:lnTo>
                  <a:cubicBezTo>
                    <a:pt x="5249916" y="3002377"/>
                    <a:pt x="5277811" y="3029524"/>
                    <a:pt x="5292538" y="3063411"/>
                  </a:cubicBezTo>
                  <a:lnTo>
                    <a:pt x="5301770" y="3107913"/>
                  </a:lnTo>
                  <a:lnTo>
                    <a:pt x="5303932" y="3107913"/>
                  </a:lnTo>
                  <a:lnTo>
                    <a:pt x="5303932" y="3118332"/>
                  </a:lnTo>
                  <a:lnTo>
                    <a:pt x="5303975" y="3118537"/>
                  </a:lnTo>
                  <a:lnTo>
                    <a:pt x="5303932" y="3118743"/>
                  </a:lnTo>
                  <a:lnTo>
                    <a:pt x="5303932" y="3665920"/>
                  </a:lnTo>
                  <a:lnTo>
                    <a:pt x="5160899" y="3665920"/>
                  </a:lnTo>
                  <a:lnTo>
                    <a:pt x="5160899" y="3665921"/>
                  </a:lnTo>
                  <a:lnTo>
                    <a:pt x="5303975" y="3665921"/>
                  </a:lnTo>
                  <a:cubicBezTo>
                    <a:pt x="5303975" y="3705036"/>
                    <a:pt x="5271398" y="3736745"/>
                    <a:pt x="5231214" y="3736745"/>
                  </a:cubicBezTo>
                  <a:cubicBezTo>
                    <a:pt x="5201076" y="3736745"/>
                    <a:pt x="5175217" y="3718909"/>
                    <a:pt x="5164171" y="3693489"/>
                  </a:cubicBezTo>
                  <a:lnTo>
                    <a:pt x="5160899" y="3677715"/>
                  </a:lnTo>
                  <a:lnTo>
                    <a:pt x="5160899" y="4418921"/>
                  </a:lnTo>
                  <a:cubicBezTo>
                    <a:pt x="5160899" y="4466638"/>
                    <a:pt x="5121158" y="4505322"/>
                    <a:pt x="5072136" y="4505322"/>
                  </a:cubicBezTo>
                  <a:cubicBezTo>
                    <a:pt x="5023112" y="4505322"/>
                    <a:pt x="4983372" y="4466638"/>
                    <a:pt x="4983372" y="4418921"/>
                  </a:cubicBezTo>
                  <a:lnTo>
                    <a:pt x="4983372" y="4418906"/>
                  </a:lnTo>
                  <a:lnTo>
                    <a:pt x="4805861" y="4418906"/>
                  </a:lnTo>
                  <a:lnTo>
                    <a:pt x="4805861" y="3677997"/>
                  </a:lnTo>
                  <a:lnTo>
                    <a:pt x="4802647" y="3693489"/>
                  </a:lnTo>
                  <a:cubicBezTo>
                    <a:pt x="4791601" y="3718909"/>
                    <a:pt x="4765743" y="3736745"/>
                    <a:pt x="4735604" y="3736745"/>
                  </a:cubicBezTo>
                  <a:cubicBezTo>
                    <a:pt x="4695420" y="3736745"/>
                    <a:pt x="4662844" y="3705036"/>
                    <a:pt x="4662844" y="3665921"/>
                  </a:cubicBezTo>
                  <a:lnTo>
                    <a:pt x="4805861" y="3665921"/>
                  </a:lnTo>
                  <a:lnTo>
                    <a:pt x="4805861" y="3665920"/>
                  </a:lnTo>
                  <a:lnTo>
                    <a:pt x="4662844" y="3665920"/>
                  </a:lnTo>
                  <a:lnTo>
                    <a:pt x="4662844" y="3107913"/>
                  </a:lnTo>
                  <a:lnTo>
                    <a:pt x="4665048" y="3107913"/>
                  </a:lnTo>
                  <a:lnTo>
                    <a:pt x="4674280" y="3063411"/>
                  </a:lnTo>
                  <a:cubicBezTo>
                    <a:pt x="4689007" y="3029524"/>
                    <a:pt x="4716902" y="3002377"/>
                    <a:pt x="4751721" y="2988044"/>
                  </a:cubicBezTo>
                  <a:lnTo>
                    <a:pt x="4805861" y="2977407"/>
                  </a:lnTo>
                  <a:lnTo>
                    <a:pt x="4805861" y="2976945"/>
                  </a:lnTo>
                  <a:lnTo>
                    <a:pt x="4808209" y="2976945"/>
                  </a:lnTo>
                  <a:lnTo>
                    <a:pt x="4808364" y="2976914"/>
                  </a:lnTo>
                  <a:lnTo>
                    <a:pt x="4808364" y="2976945"/>
                  </a:lnTo>
                  <a:lnTo>
                    <a:pt x="4983372" y="2976945"/>
                  </a:lnTo>
                  <a:lnTo>
                    <a:pt x="4983388" y="2976945"/>
                  </a:lnTo>
                  <a:lnTo>
                    <a:pt x="5158453" y="2976945"/>
                  </a:lnTo>
                  <a:close/>
                  <a:moveTo>
                    <a:pt x="6214239" y="2976914"/>
                  </a:moveTo>
                  <a:lnTo>
                    <a:pt x="6214394" y="2976945"/>
                  </a:lnTo>
                  <a:lnTo>
                    <a:pt x="6216685" y="2976945"/>
                  </a:lnTo>
                  <a:lnTo>
                    <a:pt x="6216685" y="2977395"/>
                  </a:lnTo>
                  <a:lnTo>
                    <a:pt x="6270883" y="2988044"/>
                  </a:lnTo>
                  <a:cubicBezTo>
                    <a:pt x="6305702" y="3002377"/>
                    <a:pt x="6333597" y="3029524"/>
                    <a:pt x="6348324" y="3063411"/>
                  </a:cubicBezTo>
                  <a:lnTo>
                    <a:pt x="6357556" y="3107913"/>
                  </a:lnTo>
                  <a:lnTo>
                    <a:pt x="6359718" y="3107913"/>
                  </a:lnTo>
                  <a:lnTo>
                    <a:pt x="6359718" y="3118332"/>
                  </a:lnTo>
                  <a:lnTo>
                    <a:pt x="6359761" y="3118537"/>
                  </a:lnTo>
                  <a:lnTo>
                    <a:pt x="6359718" y="3118743"/>
                  </a:lnTo>
                  <a:lnTo>
                    <a:pt x="6359718" y="3665920"/>
                  </a:lnTo>
                  <a:lnTo>
                    <a:pt x="6216685" y="3665920"/>
                  </a:lnTo>
                  <a:lnTo>
                    <a:pt x="6216685" y="3665921"/>
                  </a:lnTo>
                  <a:lnTo>
                    <a:pt x="6359761" y="3665921"/>
                  </a:lnTo>
                  <a:cubicBezTo>
                    <a:pt x="6359761" y="3705036"/>
                    <a:pt x="6327184" y="3736745"/>
                    <a:pt x="6287000" y="3736745"/>
                  </a:cubicBezTo>
                  <a:cubicBezTo>
                    <a:pt x="6256862" y="3736745"/>
                    <a:pt x="6231003" y="3718909"/>
                    <a:pt x="6219957" y="3693489"/>
                  </a:cubicBezTo>
                  <a:lnTo>
                    <a:pt x="6216685" y="3677715"/>
                  </a:lnTo>
                  <a:lnTo>
                    <a:pt x="6216685" y="4418921"/>
                  </a:lnTo>
                  <a:cubicBezTo>
                    <a:pt x="6216685" y="4466638"/>
                    <a:pt x="6176944" y="4505322"/>
                    <a:pt x="6127922" y="4505322"/>
                  </a:cubicBezTo>
                  <a:cubicBezTo>
                    <a:pt x="6078898" y="4505322"/>
                    <a:pt x="6039158" y="4466638"/>
                    <a:pt x="6039158" y="4418921"/>
                  </a:cubicBezTo>
                  <a:lnTo>
                    <a:pt x="6039158" y="4418906"/>
                  </a:lnTo>
                  <a:lnTo>
                    <a:pt x="5861647" y="4418906"/>
                  </a:lnTo>
                  <a:lnTo>
                    <a:pt x="5861647" y="3677997"/>
                  </a:lnTo>
                  <a:lnTo>
                    <a:pt x="5858433" y="3693489"/>
                  </a:lnTo>
                  <a:cubicBezTo>
                    <a:pt x="5847387" y="3718909"/>
                    <a:pt x="5821529" y="3736745"/>
                    <a:pt x="5791390" y="3736745"/>
                  </a:cubicBezTo>
                  <a:cubicBezTo>
                    <a:pt x="5751206" y="3736745"/>
                    <a:pt x="5718630" y="3705036"/>
                    <a:pt x="5718630" y="3665921"/>
                  </a:cubicBezTo>
                  <a:lnTo>
                    <a:pt x="5861647" y="3665921"/>
                  </a:lnTo>
                  <a:lnTo>
                    <a:pt x="5861647" y="3665920"/>
                  </a:lnTo>
                  <a:lnTo>
                    <a:pt x="5718630" y="3665920"/>
                  </a:lnTo>
                  <a:lnTo>
                    <a:pt x="5718630" y="3107913"/>
                  </a:lnTo>
                  <a:lnTo>
                    <a:pt x="5720834" y="3107913"/>
                  </a:lnTo>
                  <a:lnTo>
                    <a:pt x="5730066" y="3063411"/>
                  </a:lnTo>
                  <a:cubicBezTo>
                    <a:pt x="5744793" y="3029524"/>
                    <a:pt x="5772688" y="3002377"/>
                    <a:pt x="5807507" y="2988044"/>
                  </a:cubicBezTo>
                  <a:lnTo>
                    <a:pt x="5861647" y="2977407"/>
                  </a:lnTo>
                  <a:lnTo>
                    <a:pt x="5861647" y="2976945"/>
                  </a:lnTo>
                  <a:lnTo>
                    <a:pt x="5863995" y="2976945"/>
                  </a:lnTo>
                  <a:lnTo>
                    <a:pt x="5864150" y="2976914"/>
                  </a:lnTo>
                  <a:lnTo>
                    <a:pt x="5864150" y="2976945"/>
                  </a:lnTo>
                  <a:lnTo>
                    <a:pt x="6039158" y="2976945"/>
                  </a:lnTo>
                  <a:lnTo>
                    <a:pt x="6039174" y="2976945"/>
                  </a:lnTo>
                  <a:lnTo>
                    <a:pt x="6214239" y="2976945"/>
                  </a:lnTo>
                  <a:close/>
                  <a:moveTo>
                    <a:pt x="7270023" y="2976914"/>
                  </a:moveTo>
                  <a:lnTo>
                    <a:pt x="7270179" y="2976945"/>
                  </a:lnTo>
                  <a:lnTo>
                    <a:pt x="7272471" y="2976945"/>
                  </a:lnTo>
                  <a:lnTo>
                    <a:pt x="7272471" y="2977395"/>
                  </a:lnTo>
                  <a:lnTo>
                    <a:pt x="7326669" y="2988044"/>
                  </a:lnTo>
                  <a:cubicBezTo>
                    <a:pt x="7361488" y="3002377"/>
                    <a:pt x="7389382" y="3029524"/>
                    <a:pt x="7404110" y="3063411"/>
                  </a:cubicBezTo>
                  <a:lnTo>
                    <a:pt x="7413341" y="3107913"/>
                  </a:lnTo>
                  <a:lnTo>
                    <a:pt x="7415503" y="3107913"/>
                  </a:lnTo>
                  <a:lnTo>
                    <a:pt x="7415503" y="3118332"/>
                  </a:lnTo>
                  <a:lnTo>
                    <a:pt x="7415545" y="3118537"/>
                  </a:lnTo>
                  <a:lnTo>
                    <a:pt x="7415503" y="3118743"/>
                  </a:lnTo>
                  <a:lnTo>
                    <a:pt x="7415503" y="3665920"/>
                  </a:lnTo>
                  <a:lnTo>
                    <a:pt x="7272471" y="3665920"/>
                  </a:lnTo>
                  <a:lnTo>
                    <a:pt x="7272471" y="3665921"/>
                  </a:lnTo>
                  <a:lnTo>
                    <a:pt x="7415545" y="3665921"/>
                  </a:lnTo>
                  <a:cubicBezTo>
                    <a:pt x="7415545" y="3705036"/>
                    <a:pt x="7382970" y="3736745"/>
                    <a:pt x="7342786" y="3736745"/>
                  </a:cubicBezTo>
                  <a:cubicBezTo>
                    <a:pt x="7312648" y="3736745"/>
                    <a:pt x="7286789" y="3718909"/>
                    <a:pt x="7275743" y="3693489"/>
                  </a:cubicBezTo>
                  <a:lnTo>
                    <a:pt x="7272471" y="3677715"/>
                  </a:lnTo>
                  <a:lnTo>
                    <a:pt x="7272471" y="4418921"/>
                  </a:lnTo>
                  <a:cubicBezTo>
                    <a:pt x="7272471" y="4466638"/>
                    <a:pt x="7232728" y="4505322"/>
                    <a:pt x="7183707" y="4505322"/>
                  </a:cubicBezTo>
                  <a:cubicBezTo>
                    <a:pt x="7134684" y="4505322"/>
                    <a:pt x="7094944" y="4466638"/>
                    <a:pt x="7094944" y="4418921"/>
                  </a:cubicBezTo>
                  <a:lnTo>
                    <a:pt x="7094944" y="4418906"/>
                  </a:lnTo>
                  <a:lnTo>
                    <a:pt x="6917432" y="4418906"/>
                  </a:lnTo>
                  <a:lnTo>
                    <a:pt x="6917432" y="3677997"/>
                  </a:lnTo>
                  <a:lnTo>
                    <a:pt x="6914219" y="3693489"/>
                  </a:lnTo>
                  <a:cubicBezTo>
                    <a:pt x="6903173" y="3718909"/>
                    <a:pt x="6877315" y="3736745"/>
                    <a:pt x="6847176" y="3736745"/>
                  </a:cubicBezTo>
                  <a:cubicBezTo>
                    <a:pt x="6806992" y="3736745"/>
                    <a:pt x="6774415" y="3705036"/>
                    <a:pt x="6774415" y="3665921"/>
                  </a:cubicBezTo>
                  <a:lnTo>
                    <a:pt x="6917432" y="3665921"/>
                  </a:lnTo>
                  <a:lnTo>
                    <a:pt x="6917432" y="3665920"/>
                  </a:lnTo>
                  <a:lnTo>
                    <a:pt x="6774415" y="3665920"/>
                  </a:lnTo>
                  <a:lnTo>
                    <a:pt x="6774415" y="3107913"/>
                  </a:lnTo>
                  <a:lnTo>
                    <a:pt x="6776619" y="3107913"/>
                  </a:lnTo>
                  <a:lnTo>
                    <a:pt x="6785852" y="3063411"/>
                  </a:lnTo>
                  <a:cubicBezTo>
                    <a:pt x="6800579" y="3029524"/>
                    <a:pt x="6828474" y="3002377"/>
                    <a:pt x="6863293" y="2988044"/>
                  </a:cubicBezTo>
                  <a:lnTo>
                    <a:pt x="6917432" y="2977407"/>
                  </a:lnTo>
                  <a:lnTo>
                    <a:pt x="6917432" y="2976945"/>
                  </a:lnTo>
                  <a:lnTo>
                    <a:pt x="6919781" y="2976945"/>
                  </a:lnTo>
                  <a:lnTo>
                    <a:pt x="6919936" y="2976914"/>
                  </a:lnTo>
                  <a:lnTo>
                    <a:pt x="6919936" y="2976945"/>
                  </a:lnTo>
                  <a:lnTo>
                    <a:pt x="7094944" y="2976945"/>
                  </a:lnTo>
                  <a:lnTo>
                    <a:pt x="7094959" y="2976945"/>
                  </a:lnTo>
                  <a:lnTo>
                    <a:pt x="7270023" y="2976945"/>
                  </a:lnTo>
                  <a:close/>
                  <a:moveTo>
                    <a:pt x="8325811" y="2976914"/>
                  </a:moveTo>
                  <a:lnTo>
                    <a:pt x="8325965" y="2976945"/>
                  </a:lnTo>
                  <a:lnTo>
                    <a:pt x="8328256" y="2976945"/>
                  </a:lnTo>
                  <a:lnTo>
                    <a:pt x="8328256" y="2977395"/>
                  </a:lnTo>
                  <a:lnTo>
                    <a:pt x="8382455" y="2988044"/>
                  </a:lnTo>
                  <a:cubicBezTo>
                    <a:pt x="8417274" y="3002377"/>
                    <a:pt x="8445169" y="3029524"/>
                    <a:pt x="8459896" y="3063411"/>
                  </a:cubicBezTo>
                  <a:lnTo>
                    <a:pt x="8469127" y="3107913"/>
                  </a:lnTo>
                  <a:lnTo>
                    <a:pt x="8471289" y="3107913"/>
                  </a:lnTo>
                  <a:lnTo>
                    <a:pt x="8471289" y="3118332"/>
                  </a:lnTo>
                  <a:lnTo>
                    <a:pt x="8471332" y="3118537"/>
                  </a:lnTo>
                  <a:lnTo>
                    <a:pt x="8471289" y="3118743"/>
                  </a:lnTo>
                  <a:lnTo>
                    <a:pt x="8471289" y="3665920"/>
                  </a:lnTo>
                  <a:lnTo>
                    <a:pt x="8328256" y="3665920"/>
                  </a:lnTo>
                  <a:lnTo>
                    <a:pt x="8328256" y="3665921"/>
                  </a:lnTo>
                  <a:lnTo>
                    <a:pt x="8471332" y="3665921"/>
                  </a:lnTo>
                  <a:cubicBezTo>
                    <a:pt x="8471332" y="3705036"/>
                    <a:pt x="8438755" y="3736745"/>
                    <a:pt x="8398572" y="3736745"/>
                  </a:cubicBezTo>
                  <a:cubicBezTo>
                    <a:pt x="8368433" y="3736745"/>
                    <a:pt x="8342575" y="3718909"/>
                    <a:pt x="8331529" y="3693489"/>
                  </a:cubicBezTo>
                  <a:lnTo>
                    <a:pt x="8328256" y="3677715"/>
                  </a:lnTo>
                  <a:lnTo>
                    <a:pt x="8328256" y="4418921"/>
                  </a:lnTo>
                  <a:cubicBezTo>
                    <a:pt x="8328256" y="4466638"/>
                    <a:pt x="8288515" y="4505322"/>
                    <a:pt x="8239494" y="4505322"/>
                  </a:cubicBezTo>
                  <a:cubicBezTo>
                    <a:pt x="8190470" y="4505322"/>
                    <a:pt x="8150730" y="4466638"/>
                    <a:pt x="8150730" y="4418921"/>
                  </a:cubicBezTo>
                  <a:lnTo>
                    <a:pt x="8150730" y="4418906"/>
                  </a:lnTo>
                  <a:lnTo>
                    <a:pt x="7973217" y="4418906"/>
                  </a:lnTo>
                  <a:lnTo>
                    <a:pt x="7973217" y="3677997"/>
                  </a:lnTo>
                  <a:lnTo>
                    <a:pt x="7970005" y="3693489"/>
                  </a:lnTo>
                  <a:cubicBezTo>
                    <a:pt x="7958958" y="3718909"/>
                    <a:pt x="7933100" y="3736745"/>
                    <a:pt x="7902962" y="3736745"/>
                  </a:cubicBezTo>
                  <a:cubicBezTo>
                    <a:pt x="7862778" y="3736745"/>
                    <a:pt x="7830201" y="3705036"/>
                    <a:pt x="7830201" y="3665921"/>
                  </a:cubicBezTo>
                  <a:lnTo>
                    <a:pt x="7973217" y="3665921"/>
                  </a:lnTo>
                  <a:lnTo>
                    <a:pt x="7973217" y="3665920"/>
                  </a:lnTo>
                  <a:lnTo>
                    <a:pt x="7830201" y="3665920"/>
                  </a:lnTo>
                  <a:lnTo>
                    <a:pt x="7830201" y="3107913"/>
                  </a:lnTo>
                  <a:lnTo>
                    <a:pt x="7832405" y="3107913"/>
                  </a:lnTo>
                  <a:lnTo>
                    <a:pt x="7841638" y="3063411"/>
                  </a:lnTo>
                  <a:cubicBezTo>
                    <a:pt x="7856365" y="3029524"/>
                    <a:pt x="7884260" y="3002377"/>
                    <a:pt x="7919079" y="2988044"/>
                  </a:cubicBezTo>
                  <a:lnTo>
                    <a:pt x="7973217" y="2977407"/>
                  </a:lnTo>
                  <a:lnTo>
                    <a:pt x="7973217" y="2976945"/>
                  </a:lnTo>
                  <a:lnTo>
                    <a:pt x="7975567" y="2976945"/>
                  </a:lnTo>
                  <a:lnTo>
                    <a:pt x="7975722" y="2976914"/>
                  </a:lnTo>
                  <a:lnTo>
                    <a:pt x="7975722" y="2976945"/>
                  </a:lnTo>
                  <a:lnTo>
                    <a:pt x="8150730" y="2976945"/>
                  </a:lnTo>
                  <a:lnTo>
                    <a:pt x="8150745" y="2976945"/>
                  </a:lnTo>
                  <a:lnTo>
                    <a:pt x="8325811" y="2976945"/>
                  </a:lnTo>
                  <a:close/>
                  <a:moveTo>
                    <a:pt x="9381596" y="2976914"/>
                  </a:moveTo>
                  <a:lnTo>
                    <a:pt x="9381751" y="2976945"/>
                  </a:lnTo>
                  <a:lnTo>
                    <a:pt x="9384043" y="2976945"/>
                  </a:lnTo>
                  <a:lnTo>
                    <a:pt x="9384043" y="2977395"/>
                  </a:lnTo>
                  <a:lnTo>
                    <a:pt x="9438241" y="2988044"/>
                  </a:lnTo>
                  <a:cubicBezTo>
                    <a:pt x="9473060" y="3002377"/>
                    <a:pt x="9500955" y="3029524"/>
                    <a:pt x="9515681" y="3063411"/>
                  </a:cubicBezTo>
                  <a:lnTo>
                    <a:pt x="9524913" y="3107913"/>
                  </a:lnTo>
                  <a:lnTo>
                    <a:pt x="9527074" y="3107913"/>
                  </a:lnTo>
                  <a:lnTo>
                    <a:pt x="9527074" y="3118332"/>
                  </a:lnTo>
                  <a:lnTo>
                    <a:pt x="9527118" y="3118537"/>
                  </a:lnTo>
                  <a:lnTo>
                    <a:pt x="9527074" y="3118743"/>
                  </a:lnTo>
                  <a:lnTo>
                    <a:pt x="9527074" y="3665920"/>
                  </a:lnTo>
                  <a:lnTo>
                    <a:pt x="9384043" y="3665920"/>
                  </a:lnTo>
                  <a:lnTo>
                    <a:pt x="9384043" y="3665921"/>
                  </a:lnTo>
                  <a:lnTo>
                    <a:pt x="9527118" y="3665921"/>
                  </a:lnTo>
                  <a:cubicBezTo>
                    <a:pt x="9527118" y="3705036"/>
                    <a:pt x="9494541" y="3736745"/>
                    <a:pt x="9454357" y="3736745"/>
                  </a:cubicBezTo>
                  <a:cubicBezTo>
                    <a:pt x="9424219" y="3736745"/>
                    <a:pt x="9398360" y="3718909"/>
                    <a:pt x="9387315" y="3693489"/>
                  </a:cubicBezTo>
                  <a:lnTo>
                    <a:pt x="9384043" y="3677715"/>
                  </a:lnTo>
                  <a:lnTo>
                    <a:pt x="9384043" y="4418921"/>
                  </a:lnTo>
                  <a:cubicBezTo>
                    <a:pt x="9384043" y="4466638"/>
                    <a:pt x="9344301" y="4505322"/>
                    <a:pt x="9295279" y="4505322"/>
                  </a:cubicBezTo>
                  <a:cubicBezTo>
                    <a:pt x="9246256" y="4505322"/>
                    <a:pt x="9206514" y="4466638"/>
                    <a:pt x="9206514" y="4418921"/>
                  </a:cubicBezTo>
                  <a:lnTo>
                    <a:pt x="9206514" y="4418906"/>
                  </a:lnTo>
                  <a:lnTo>
                    <a:pt x="9029003" y="4418906"/>
                  </a:lnTo>
                  <a:lnTo>
                    <a:pt x="9029003" y="3677997"/>
                  </a:lnTo>
                  <a:lnTo>
                    <a:pt x="9025791" y="3693489"/>
                  </a:lnTo>
                  <a:cubicBezTo>
                    <a:pt x="9014745" y="3718909"/>
                    <a:pt x="8988887" y="3736745"/>
                    <a:pt x="8958747" y="3736745"/>
                  </a:cubicBezTo>
                  <a:cubicBezTo>
                    <a:pt x="8918563" y="3736745"/>
                    <a:pt x="8885987" y="3705036"/>
                    <a:pt x="8885987" y="3665921"/>
                  </a:cubicBezTo>
                  <a:lnTo>
                    <a:pt x="9029003" y="3665921"/>
                  </a:lnTo>
                  <a:lnTo>
                    <a:pt x="9029003" y="3665920"/>
                  </a:lnTo>
                  <a:lnTo>
                    <a:pt x="8885987" y="3665920"/>
                  </a:lnTo>
                  <a:lnTo>
                    <a:pt x="8885987" y="3107913"/>
                  </a:lnTo>
                  <a:lnTo>
                    <a:pt x="8888191" y="3107913"/>
                  </a:lnTo>
                  <a:lnTo>
                    <a:pt x="8897423" y="3063411"/>
                  </a:lnTo>
                  <a:cubicBezTo>
                    <a:pt x="8912151" y="3029524"/>
                    <a:pt x="8940045" y="3002377"/>
                    <a:pt x="8974865" y="2988044"/>
                  </a:cubicBezTo>
                  <a:lnTo>
                    <a:pt x="9029003" y="2977407"/>
                  </a:lnTo>
                  <a:lnTo>
                    <a:pt x="9029003" y="2976945"/>
                  </a:lnTo>
                  <a:lnTo>
                    <a:pt x="9031353" y="2976945"/>
                  </a:lnTo>
                  <a:lnTo>
                    <a:pt x="9031508" y="2976914"/>
                  </a:lnTo>
                  <a:lnTo>
                    <a:pt x="9031508" y="2976945"/>
                  </a:lnTo>
                  <a:lnTo>
                    <a:pt x="9206514" y="2976945"/>
                  </a:lnTo>
                  <a:lnTo>
                    <a:pt x="9206531" y="2976945"/>
                  </a:lnTo>
                  <a:lnTo>
                    <a:pt x="9381596" y="2976945"/>
                  </a:lnTo>
                  <a:close/>
                  <a:moveTo>
                    <a:pt x="10437381" y="2976914"/>
                  </a:moveTo>
                  <a:lnTo>
                    <a:pt x="10437537" y="2976945"/>
                  </a:lnTo>
                  <a:lnTo>
                    <a:pt x="10439829" y="2976945"/>
                  </a:lnTo>
                  <a:lnTo>
                    <a:pt x="10439829" y="2977395"/>
                  </a:lnTo>
                  <a:lnTo>
                    <a:pt x="10494027" y="2988044"/>
                  </a:lnTo>
                  <a:cubicBezTo>
                    <a:pt x="10528845" y="3002377"/>
                    <a:pt x="10556739" y="3029524"/>
                    <a:pt x="10571468" y="3063411"/>
                  </a:cubicBezTo>
                  <a:lnTo>
                    <a:pt x="10580700" y="3107913"/>
                  </a:lnTo>
                  <a:lnTo>
                    <a:pt x="10582860" y="3107913"/>
                  </a:lnTo>
                  <a:lnTo>
                    <a:pt x="10582860" y="3118332"/>
                  </a:lnTo>
                  <a:lnTo>
                    <a:pt x="10582903" y="3118537"/>
                  </a:lnTo>
                  <a:lnTo>
                    <a:pt x="10582860" y="3118743"/>
                  </a:lnTo>
                  <a:lnTo>
                    <a:pt x="10582860" y="3665920"/>
                  </a:lnTo>
                  <a:lnTo>
                    <a:pt x="10439829" y="3665920"/>
                  </a:lnTo>
                  <a:lnTo>
                    <a:pt x="10439829" y="3665921"/>
                  </a:lnTo>
                  <a:lnTo>
                    <a:pt x="10582903" y="3665921"/>
                  </a:lnTo>
                  <a:cubicBezTo>
                    <a:pt x="10582903" y="3705036"/>
                    <a:pt x="10550328" y="3736745"/>
                    <a:pt x="10510143" y="3736745"/>
                  </a:cubicBezTo>
                  <a:cubicBezTo>
                    <a:pt x="10480006" y="3736745"/>
                    <a:pt x="10454146" y="3718909"/>
                    <a:pt x="10443101" y="3693489"/>
                  </a:cubicBezTo>
                  <a:lnTo>
                    <a:pt x="10439829" y="3677715"/>
                  </a:lnTo>
                  <a:lnTo>
                    <a:pt x="10439829" y="4418921"/>
                  </a:lnTo>
                  <a:cubicBezTo>
                    <a:pt x="10439829" y="4466638"/>
                    <a:pt x="10400088" y="4505322"/>
                    <a:pt x="10351064" y="4505322"/>
                  </a:cubicBezTo>
                  <a:cubicBezTo>
                    <a:pt x="10302041" y="4505322"/>
                    <a:pt x="10262301" y="4466638"/>
                    <a:pt x="10262301" y="4418921"/>
                  </a:cubicBezTo>
                  <a:lnTo>
                    <a:pt x="10262301" y="4418906"/>
                  </a:lnTo>
                  <a:lnTo>
                    <a:pt x="10084790" y="4418906"/>
                  </a:lnTo>
                  <a:lnTo>
                    <a:pt x="10084790" y="3677997"/>
                  </a:lnTo>
                  <a:lnTo>
                    <a:pt x="10081577" y="3693489"/>
                  </a:lnTo>
                  <a:cubicBezTo>
                    <a:pt x="10070530" y="3718909"/>
                    <a:pt x="10044672" y="3736745"/>
                    <a:pt x="10014533" y="3736745"/>
                  </a:cubicBezTo>
                  <a:cubicBezTo>
                    <a:pt x="9974349" y="3736745"/>
                    <a:pt x="9941773" y="3705036"/>
                    <a:pt x="9941773" y="3665921"/>
                  </a:cubicBezTo>
                  <a:lnTo>
                    <a:pt x="10084790" y="3665921"/>
                  </a:lnTo>
                  <a:lnTo>
                    <a:pt x="10084790" y="3665920"/>
                  </a:lnTo>
                  <a:lnTo>
                    <a:pt x="9941773" y="3665920"/>
                  </a:lnTo>
                  <a:lnTo>
                    <a:pt x="9941773" y="3107913"/>
                  </a:lnTo>
                  <a:lnTo>
                    <a:pt x="9943978" y="3107913"/>
                  </a:lnTo>
                  <a:lnTo>
                    <a:pt x="9953210" y="3063411"/>
                  </a:lnTo>
                  <a:cubicBezTo>
                    <a:pt x="9967937" y="3029524"/>
                    <a:pt x="9995831" y="3002377"/>
                    <a:pt x="10030651" y="2988044"/>
                  </a:cubicBezTo>
                  <a:lnTo>
                    <a:pt x="10084790" y="2977407"/>
                  </a:lnTo>
                  <a:lnTo>
                    <a:pt x="10084790" y="2976945"/>
                  </a:lnTo>
                  <a:lnTo>
                    <a:pt x="10087139" y="2976945"/>
                  </a:lnTo>
                  <a:lnTo>
                    <a:pt x="10087294" y="2976914"/>
                  </a:lnTo>
                  <a:lnTo>
                    <a:pt x="10087294" y="2976945"/>
                  </a:lnTo>
                  <a:lnTo>
                    <a:pt x="10262301" y="2976945"/>
                  </a:lnTo>
                  <a:lnTo>
                    <a:pt x="10262316" y="2976945"/>
                  </a:lnTo>
                  <a:lnTo>
                    <a:pt x="10437381" y="2976945"/>
                  </a:lnTo>
                  <a:close/>
                  <a:moveTo>
                    <a:pt x="760243" y="2634046"/>
                  </a:moveTo>
                  <a:cubicBezTo>
                    <a:pt x="842660" y="2634046"/>
                    <a:pt x="909472" y="2699079"/>
                    <a:pt x="909472" y="2779302"/>
                  </a:cubicBezTo>
                  <a:cubicBezTo>
                    <a:pt x="909472" y="2859525"/>
                    <a:pt x="842660" y="2924558"/>
                    <a:pt x="760243" y="2924558"/>
                  </a:cubicBezTo>
                  <a:cubicBezTo>
                    <a:pt x="677825" y="2924558"/>
                    <a:pt x="611013" y="2859525"/>
                    <a:pt x="611013" y="2779302"/>
                  </a:cubicBezTo>
                  <a:cubicBezTo>
                    <a:pt x="611013" y="2699079"/>
                    <a:pt x="677825" y="2634046"/>
                    <a:pt x="760243" y="2634046"/>
                  </a:cubicBezTo>
                  <a:close/>
                  <a:moveTo>
                    <a:pt x="1816030" y="2634046"/>
                  </a:moveTo>
                  <a:cubicBezTo>
                    <a:pt x="1898447" y="2634046"/>
                    <a:pt x="1965259" y="2699079"/>
                    <a:pt x="1965259" y="2779302"/>
                  </a:cubicBezTo>
                  <a:cubicBezTo>
                    <a:pt x="1965259" y="2859525"/>
                    <a:pt x="1898447" y="2924558"/>
                    <a:pt x="1816030" y="2924558"/>
                  </a:cubicBezTo>
                  <a:cubicBezTo>
                    <a:pt x="1733612" y="2924558"/>
                    <a:pt x="1666800" y="2859525"/>
                    <a:pt x="1666800" y="2779302"/>
                  </a:cubicBezTo>
                  <a:cubicBezTo>
                    <a:pt x="1666800" y="2699079"/>
                    <a:pt x="1733612" y="2634046"/>
                    <a:pt x="1816030" y="2634046"/>
                  </a:cubicBezTo>
                  <a:close/>
                  <a:moveTo>
                    <a:pt x="2871816" y="2634046"/>
                  </a:moveTo>
                  <a:cubicBezTo>
                    <a:pt x="2954233" y="2634046"/>
                    <a:pt x="3021045" y="2699079"/>
                    <a:pt x="3021045" y="2779302"/>
                  </a:cubicBezTo>
                  <a:cubicBezTo>
                    <a:pt x="3021045" y="2859525"/>
                    <a:pt x="2954233" y="2924558"/>
                    <a:pt x="2871816" y="2924558"/>
                  </a:cubicBezTo>
                  <a:cubicBezTo>
                    <a:pt x="2789398" y="2924558"/>
                    <a:pt x="2722586" y="2859525"/>
                    <a:pt x="2722586" y="2779302"/>
                  </a:cubicBezTo>
                  <a:cubicBezTo>
                    <a:pt x="2722586" y="2699079"/>
                    <a:pt x="2789398" y="2634046"/>
                    <a:pt x="2871816" y="2634046"/>
                  </a:cubicBezTo>
                  <a:close/>
                  <a:moveTo>
                    <a:pt x="3927602" y="2634046"/>
                  </a:moveTo>
                  <a:cubicBezTo>
                    <a:pt x="4010019" y="2634046"/>
                    <a:pt x="4076831" y="2699079"/>
                    <a:pt x="4076831" y="2779302"/>
                  </a:cubicBezTo>
                  <a:cubicBezTo>
                    <a:pt x="4076831" y="2859525"/>
                    <a:pt x="4010019" y="2924558"/>
                    <a:pt x="3927602" y="2924558"/>
                  </a:cubicBezTo>
                  <a:cubicBezTo>
                    <a:pt x="3845184" y="2924558"/>
                    <a:pt x="3778372" y="2859525"/>
                    <a:pt x="3778372" y="2779302"/>
                  </a:cubicBezTo>
                  <a:cubicBezTo>
                    <a:pt x="3778372" y="2699079"/>
                    <a:pt x="3845184" y="2634046"/>
                    <a:pt x="3927602" y="2634046"/>
                  </a:cubicBezTo>
                  <a:close/>
                  <a:moveTo>
                    <a:pt x="4983388" y="2634046"/>
                  </a:moveTo>
                  <a:cubicBezTo>
                    <a:pt x="5065805" y="2634046"/>
                    <a:pt x="5132617" y="2699079"/>
                    <a:pt x="5132617" y="2779302"/>
                  </a:cubicBezTo>
                  <a:cubicBezTo>
                    <a:pt x="5132617" y="2859525"/>
                    <a:pt x="5065805" y="2924558"/>
                    <a:pt x="4983388" y="2924558"/>
                  </a:cubicBezTo>
                  <a:cubicBezTo>
                    <a:pt x="4900970" y="2924558"/>
                    <a:pt x="4834158" y="2859525"/>
                    <a:pt x="4834158" y="2779302"/>
                  </a:cubicBezTo>
                  <a:cubicBezTo>
                    <a:pt x="4834158" y="2699079"/>
                    <a:pt x="4900970" y="2634046"/>
                    <a:pt x="4983388" y="2634046"/>
                  </a:cubicBezTo>
                  <a:close/>
                  <a:moveTo>
                    <a:pt x="6039174" y="2634046"/>
                  </a:moveTo>
                  <a:cubicBezTo>
                    <a:pt x="6121591" y="2634046"/>
                    <a:pt x="6188403" y="2699079"/>
                    <a:pt x="6188403" y="2779302"/>
                  </a:cubicBezTo>
                  <a:cubicBezTo>
                    <a:pt x="6188403" y="2859525"/>
                    <a:pt x="6121591" y="2924558"/>
                    <a:pt x="6039174" y="2924558"/>
                  </a:cubicBezTo>
                  <a:cubicBezTo>
                    <a:pt x="5956756" y="2924558"/>
                    <a:pt x="5889944" y="2859525"/>
                    <a:pt x="5889944" y="2779302"/>
                  </a:cubicBezTo>
                  <a:cubicBezTo>
                    <a:pt x="5889944" y="2699079"/>
                    <a:pt x="5956756" y="2634046"/>
                    <a:pt x="6039174" y="2634046"/>
                  </a:cubicBezTo>
                  <a:close/>
                  <a:moveTo>
                    <a:pt x="7094959" y="2634046"/>
                  </a:moveTo>
                  <a:cubicBezTo>
                    <a:pt x="7177377" y="2634046"/>
                    <a:pt x="7244188" y="2699079"/>
                    <a:pt x="7244188" y="2779302"/>
                  </a:cubicBezTo>
                  <a:cubicBezTo>
                    <a:pt x="7244188" y="2859525"/>
                    <a:pt x="7177377" y="2924558"/>
                    <a:pt x="7094959" y="2924558"/>
                  </a:cubicBezTo>
                  <a:cubicBezTo>
                    <a:pt x="7012541" y="2924558"/>
                    <a:pt x="6945730" y="2859525"/>
                    <a:pt x="6945730" y="2779302"/>
                  </a:cubicBezTo>
                  <a:cubicBezTo>
                    <a:pt x="6945730" y="2699079"/>
                    <a:pt x="7012541" y="2634046"/>
                    <a:pt x="7094959" y="2634046"/>
                  </a:cubicBezTo>
                  <a:close/>
                  <a:moveTo>
                    <a:pt x="8150745" y="2634046"/>
                  </a:moveTo>
                  <a:cubicBezTo>
                    <a:pt x="8233163" y="2634046"/>
                    <a:pt x="8299975" y="2699079"/>
                    <a:pt x="8299975" y="2779302"/>
                  </a:cubicBezTo>
                  <a:cubicBezTo>
                    <a:pt x="8299975" y="2859525"/>
                    <a:pt x="8233163" y="2924558"/>
                    <a:pt x="8150745" y="2924558"/>
                  </a:cubicBezTo>
                  <a:cubicBezTo>
                    <a:pt x="8068327" y="2924558"/>
                    <a:pt x="8001516" y="2859525"/>
                    <a:pt x="8001516" y="2779302"/>
                  </a:cubicBezTo>
                  <a:cubicBezTo>
                    <a:pt x="8001516" y="2699079"/>
                    <a:pt x="8068327" y="2634046"/>
                    <a:pt x="8150745" y="2634046"/>
                  </a:cubicBezTo>
                  <a:close/>
                  <a:moveTo>
                    <a:pt x="9206531" y="2634046"/>
                  </a:moveTo>
                  <a:cubicBezTo>
                    <a:pt x="9288949" y="2634046"/>
                    <a:pt x="9355759" y="2699079"/>
                    <a:pt x="9355759" y="2779302"/>
                  </a:cubicBezTo>
                  <a:cubicBezTo>
                    <a:pt x="9355759" y="2859525"/>
                    <a:pt x="9288949" y="2924558"/>
                    <a:pt x="9206531" y="2924558"/>
                  </a:cubicBezTo>
                  <a:cubicBezTo>
                    <a:pt x="9124113" y="2924558"/>
                    <a:pt x="9057301" y="2859525"/>
                    <a:pt x="9057301" y="2779302"/>
                  </a:cubicBezTo>
                  <a:cubicBezTo>
                    <a:pt x="9057301" y="2699079"/>
                    <a:pt x="9124113" y="2634046"/>
                    <a:pt x="9206531" y="2634046"/>
                  </a:cubicBezTo>
                  <a:close/>
                  <a:moveTo>
                    <a:pt x="10262316" y="2634046"/>
                  </a:moveTo>
                  <a:cubicBezTo>
                    <a:pt x="10344735" y="2634046"/>
                    <a:pt x="10411547" y="2699079"/>
                    <a:pt x="10411547" y="2779302"/>
                  </a:cubicBezTo>
                  <a:cubicBezTo>
                    <a:pt x="10411547" y="2859525"/>
                    <a:pt x="10344735" y="2924558"/>
                    <a:pt x="10262316" y="2924558"/>
                  </a:cubicBezTo>
                  <a:cubicBezTo>
                    <a:pt x="10179900" y="2924558"/>
                    <a:pt x="10113087" y="2859525"/>
                    <a:pt x="10113087" y="2779302"/>
                  </a:cubicBezTo>
                  <a:cubicBezTo>
                    <a:pt x="10113087" y="2699079"/>
                    <a:pt x="10179900" y="2634046"/>
                    <a:pt x="10262316" y="2634046"/>
                  </a:cubicBezTo>
                  <a:close/>
                  <a:moveTo>
                    <a:pt x="760227" y="2177329"/>
                  </a:moveTo>
                  <a:cubicBezTo>
                    <a:pt x="760227" y="2225038"/>
                    <a:pt x="720494" y="2263714"/>
                    <a:pt x="671479" y="2263714"/>
                  </a:cubicBezTo>
                  <a:cubicBezTo>
                    <a:pt x="622465" y="2263714"/>
                    <a:pt x="582731" y="2225038"/>
                    <a:pt x="582731" y="2177329"/>
                  </a:cubicBezTo>
                  <a:close/>
                  <a:moveTo>
                    <a:pt x="1816015" y="2177329"/>
                  </a:moveTo>
                  <a:cubicBezTo>
                    <a:pt x="1816015" y="2225038"/>
                    <a:pt x="1776281" y="2263714"/>
                    <a:pt x="1727266" y="2263714"/>
                  </a:cubicBezTo>
                  <a:cubicBezTo>
                    <a:pt x="1678252" y="2263714"/>
                    <a:pt x="1638518" y="2225038"/>
                    <a:pt x="1638518" y="2177329"/>
                  </a:cubicBezTo>
                  <a:close/>
                  <a:moveTo>
                    <a:pt x="2871800" y="2177329"/>
                  </a:moveTo>
                  <a:cubicBezTo>
                    <a:pt x="2871800" y="2225038"/>
                    <a:pt x="2832066" y="2263714"/>
                    <a:pt x="2783052" y="2263714"/>
                  </a:cubicBezTo>
                  <a:cubicBezTo>
                    <a:pt x="2734038" y="2263714"/>
                    <a:pt x="2694304" y="2225038"/>
                    <a:pt x="2694304" y="2177329"/>
                  </a:cubicBezTo>
                  <a:close/>
                  <a:moveTo>
                    <a:pt x="3927586" y="2177329"/>
                  </a:moveTo>
                  <a:cubicBezTo>
                    <a:pt x="3927586" y="2225038"/>
                    <a:pt x="3887852" y="2263714"/>
                    <a:pt x="3838838" y="2263714"/>
                  </a:cubicBezTo>
                  <a:cubicBezTo>
                    <a:pt x="3789824" y="2263714"/>
                    <a:pt x="3750090" y="2225038"/>
                    <a:pt x="3750090" y="2177329"/>
                  </a:cubicBezTo>
                  <a:close/>
                  <a:moveTo>
                    <a:pt x="4983372" y="2177329"/>
                  </a:moveTo>
                  <a:cubicBezTo>
                    <a:pt x="4983372" y="2225038"/>
                    <a:pt x="4943638" y="2263714"/>
                    <a:pt x="4894624" y="2263714"/>
                  </a:cubicBezTo>
                  <a:cubicBezTo>
                    <a:pt x="4845610" y="2263714"/>
                    <a:pt x="4805876" y="2225038"/>
                    <a:pt x="4805876" y="2177329"/>
                  </a:cubicBezTo>
                  <a:close/>
                  <a:moveTo>
                    <a:pt x="6039158" y="2177329"/>
                  </a:moveTo>
                  <a:cubicBezTo>
                    <a:pt x="6039158" y="2225038"/>
                    <a:pt x="5999424" y="2263714"/>
                    <a:pt x="5950410" y="2263714"/>
                  </a:cubicBezTo>
                  <a:cubicBezTo>
                    <a:pt x="5901396" y="2263714"/>
                    <a:pt x="5861662" y="2225038"/>
                    <a:pt x="5861662" y="2177329"/>
                  </a:cubicBezTo>
                  <a:close/>
                  <a:moveTo>
                    <a:pt x="7094944" y="2177329"/>
                  </a:moveTo>
                  <a:cubicBezTo>
                    <a:pt x="7094944" y="2225038"/>
                    <a:pt x="7055210" y="2263714"/>
                    <a:pt x="7006196" y="2263714"/>
                  </a:cubicBezTo>
                  <a:cubicBezTo>
                    <a:pt x="6957182" y="2263714"/>
                    <a:pt x="6917448" y="2225038"/>
                    <a:pt x="6917448" y="2177329"/>
                  </a:cubicBezTo>
                  <a:close/>
                  <a:moveTo>
                    <a:pt x="8150730" y="2177329"/>
                  </a:moveTo>
                  <a:cubicBezTo>
                    <a:pt x="8150730" y="2225038"/>
                    <a:pt x="8110996" y="2263714"/>
                    <a:pt x="8061982" y="2263714"/>
                  </a:cubicBezTo>
                  <a:cubicBezTo>
                    <a:pt x="8012968" y="2263714"/>
                    <a:pt x="7973234" y="2225038"/>
                    <a:pt x="7973234" y="2177329"/>
                  </a:cubicBezTo>
                  <a:close/>
                  <a:moveTo>
                    <a:pt x="9206515" y="2177329"/>
                  </a:moveTo>
                  <a:cubicBezTo>
                    <a:pt x="9206515" y="2225038"/>
                    <a:pt x="9166782" y="2263714"/>
                    <a:pt x="9117768" y="2263714"/>
                  </a:cubicBezTo>
                  <a:cubicBezTo>
                    <a:pt x="9068753" y="2263714"/>
                    <a:pt x="9029020" y="2225038"/>
                    <a:pt x="9029020" y="2177329"/>
                  </a:cubicBezTo>
                  <a:close/>
                  <a:moveTo>
                    <a:pt x="10262302" y="2177329"/>
                  </a:moveTo>
                  <a:cubicBezTo>
                    <a:pt x="10262302" y="2225038"/>
                    <a:pt x="10222568" y="2263714"/>
                    <a:pt x="10173554" y="2263714"/>
                  </a:cubicBezTo>
                  <a:cubicBezTo>
                    <a:pt x="10124540" y="2263714"/>
                    <a:pt x="10084805" y="2225038"/>
                    <a:pt x="10084805" y="2177329"/>
                  </a:cubicBezTo>
                  <a:close/>
                  <a:moveTo>
                    <a:pt x="935308" y="735307"/>
                  </a:moveTo>
                  <a:lnTo>
                    <a:pt x="935463" y="735338"/>
                  </a:lnTo>
                  <a:lnTo>
                    <a:pt x="937754" y="735338"/>
                  </a:lnTo>
                  <a:lnTo>
                    <a:pt x="937754" y="735788"/>
                  </a:lnTo>
                  <a:lnTo>
                    <a:pt x="991953" y="746437"/>
                  </a:lnTo>
                  <a:cubicBezTo>
                    <a:pt x="1026772" y="760770"/>
                    <a:pt x="1054666" y="787917"/>
                    <a:pt x="1069393" y="821804"/>
                  </a:cubicBezTo>
                  <a:lnTo>
                    <a:pt x="1078625" y="866306"/>
                  </a:lnTo>
                  <a:lnTo>
                    <a:pt x="1080787" y="866306"/>
                  </a:lnTo>
                  <a:lnTo>
                    <a:pt x="1080787" y="876725"/>
                  </a:lnTo>
                  <a:lnTo>
                    <a:pt x="1080830" y="876930"/>
                  </a:lnTo>
                  <a:lnTo>
                    <a:pt x="1080787" y="877136"/>
                  </a:lnTo>
                  <a:lnTo>
                    <a:pt x="1080787" y="1424313"/>
                  </a:lnTo>
                  <a:lnTo>
                    <a:pt x="937754" y="1424313"/>
                  </a:lnTo>
                  <a:lnTo>
                    <a:pt x="937754" y="1424314"/>
                  </a:lnTo>
                  <a:lnTo>
                    <a:pt x="1080830" y="1424314"/>
                  </a:lnTo>
                  <a:cubicBezTo>
                    <a:pt x="1080830" y="1463429"/>
                    <a:pt x="1048254" y="1495138"/>
                    <a:pt x="1008070" y="1495138"/>
                  </a:cubicBezTo>
                  <a:cubicBezTo>
                    <a:pt x="977931" y="1495138"/>
                    <a:pt x="952073" y="1477302"/>
                    <a:pt x="941027" y="1451882"/>
                  </a:cubicBezTo>
                  <a:lnTo>
                    <a:pt x="937754" y="1436108"/>
                  </a:lnTo>
                  <a:lnTo>
                    <a:pt x="937754" y="2177314"/>
                  </a:lnTo>
                  <a:cubicBezTo>
                    <a:pt x="937754" y="2225031"/>
                    <a:pt x="898013" y="2263714"/>
                    <a:pt x="848991" y="2263714"/>
                  </a:cubicBezTo>
                  <a:cubicBezTo>
                    <a:pt x="799968" y="2263714"/>
                    <a:pt x="760227" y="2225031"/>
                    <a:pt x="760227" y="2177314"/>
                  </a:cubicBezTo>
                  <a:lnTo>
                    <a:pt x="760227" y="2177299"/>
                  </a:lnTo>
                  <a:lnTo>
                    <a:pt x="582716" y="2177299"/>
                  </a:lnTo>
                  <a:lnTo>
                    <a:pt x="582716" y="1436390"/>
                  </a:lnTo>
                  <a:lnTo>
                    <a:pt x="579502" y="1451882"/>
                  </a:lnTo>
                  <a:cubicBezTo>
                    <a:pt x="568456" y="1477302"/>
                    <a:pt x="542598" y="1495138"/>
                    <a:pt x="512459" y="1495138"/>
                  </a:cubicBezTo>
                  <a:cubicBezTo>
                    <a:pt x="472275" y="1495138"/>
                    <a:pt x="439699" y="1463429"/>
                    <a:pt x="439699" y="1424314"/>
                  </a:cubicBezTo>
                  <a:lnTo>
                    <a:pt x="582716" y="1424314"/>
                  </a:lnTo>
                  <a:lnTo>
                    <a:pt x="582716" y="1424313"/>
                  </a:lnTo>
                  <a:lnTo>
                    <a:pt x="439699" y="1424313"/>
                  </a:lnTo>
                  <a:lnTo>
                    <a:pt x="439699" y="866306"/>
                  </a:lnTo>
                  <a:lnTo>
                    <a:pt x="441904" y="866306"/>
                  </a:lnTo>
                  <a:lnTo>
                    <a:pt x="451136" y="821804"/>
                  </a:lnTo>
                  <a:cubicBezTo>
                    <a:pt x="465863" y="787917"/>
                    <a:pt x="493757" y="760770"/>
                    <a:pt x="528576" y="746437"/>
                  </a:cubicBezTo>
                  <a:lnTo>
                    <a:pt x="582716" y="735800"/>
                  </a:lnTo>
                  <a:lnTo>
                    <a:pt x="582716" y="735338"/>
                  </a:lnTo>
                  <a:lnTo>
                    <a:pt x="585065" y="735338"/>
                  </a:lnTo>
                  <a:lnTo>
                    <a:pt x="585220" y="735307"/>
                  </a:lnTo>
                  <a:lnTo>
                    <a:pt x="585220" y="735338"/>
                  </a:lnTo>
                  <a:lnTo>
                    <a:pt x="760227" y="735338"/>
                  </a:lnTo>
                  <a:lnTo>
                    <a:pt x="760243" y="735338"/>
                  </a:lnTo>
                  <a:lnTo>
                    <a:pt x="935308" y="735338"/>
                  </a:lnTo>
                  <a:close/>
                  <a:moveTo>
                    <a:pt x="1991095" y="735307"/>
                  </a:moveTo>
                  <a:lnTo>
                    <a:pt x="1991250" y="735338"/>
                  </a:lnTo>
                  <a:lnTo>
                    <a:pt x="1993541" y="735338"/>
                  </a:lnTo>
                  <a:lnTo>
                    <a:pt x="1993541" y="735788"/>
                  </a:lnTo>
                  <a:lnTo>
                    <a:pt x="2047739" y="746437"/>
                  </a:lnTo>
                  <a:cubicBezTo>
                    <a:pt x="2082559" y="760770"/>
                    <a:pt x="2110453" y="787917"/>
                    <a:pt x="2125181" y="821804"/>
                  </a:cubicBezTo>
                  <a:lnTo>
                    <a:pt x="2134412" y="866306"/>
                  </a:lnTo>
                  <a:lnTo>
                    <a:pt x="2136574" y="866306"/>
                  </a:lnTo>
                  <a:lnTo>
                    <a:pt x="2136574" y="876725"/>
                  </a:lnTo>
                  <a:lnTo>
                    <a:pt x="2136617" y="876930"/>
                  </a:lnTo>
                  <a:lnTo>
                    <a:pt x="2136574" y="877136"/>
                  </a:lnTo>
                  <a:lnTo>
                    <a:pt x="2136574" y="1424313"/>
                  </a:lnTo>
                  <a:lnTo>
                    <a:pt x="1993541" y="1424313"/>
                  </a:lnTo>
                  <a:lnTo>
                    <a:pt x="1993541" y="1424314"/>
                  </a:lnTo>
                  <a:lnTo>
                    <a:pt x="2136617" y="1424314"/>
                  </a:lnTo>
                  <a:cubicBezTo>
                    <a:pt x="2136617" y="1463429"/>
                    <a:pt x="2104041" y="1495138"/>
                    <a:pt x="2063857" y="1495138"/>
                  </a:cubicBezTo>
                  <a:cubicBezTo>
                    <a:pt x="2033718" y="1495138"/>
                    <a:pt x="2007860" y="1477302"/>
                    <a:pt x="1996814" y="1451882"/>
                  </a:cubicBezTo>
                  <a:lnTo>
                    <a:pt x="1993541" y="1436108"/>
                  </a:lnTo>
                  <a:lnTo>
                    <a:pt x="1993541" y="2177314"/>
                  </a:lnTo>
                  <a:cubicBezTo>
                    <a:pt x="1993541" y="2225031"/>
                    <a:pt x="1953800" y="2263714"/>
                    <a:pt x="1904778" y="2263714"/>
                  </a:cubicBezTo>
                  <a:cubicBezTo>
                    <a:pt x="1855755" y="2263714"/>
                    <a:pt x="1816015" y="2225031"/>
                    <a:pt x="1816015" y="2177314"/>
                  </a:cubicBezTo>
                  <a:lnTo>
                    <a:pt x="1816015" y="2177299"/>
                  </a:lnTo>
                  <a:lnTo>
                    <a:pt x="1638503" y="2177299"/>
                  </a:lnTo>
                  <a:lnTo>
                    <a:pt x="1638503" y="1436390"/>
                  </a:lnTo>
                  <a:lnTo>
                    <a:pt x="1635289" y="1451882"/>
                  </a:lnTo>
                  <a:cubicBezTo>
                    <a:pt x="1624243" y="1477302"/>
                    <a:pt x="1598385" y="1495138"/>
                    <a:pt x="1568246" y="1495138"/>
                  </a:cubicBezTo>
                  <a:cubicBezTo>
                    <a:pt x="1528062" y="1495138"/>
                    <a:pt x="1495486" y="1463429"/>
                    <a:pt x="1495486" y="1424314"/>
                  </a:cubicBezTo>
                  <a:lnTo>
                    <a:pt x="1638503" y="1424314"/>
                  </a:lnTo>
                  <a:lnTo>
                    <a:pt x="1638503" y="1424313"/>
                  </a:lnTo>
                  <a:lnTo>
                    <a:pt x="1495486" y="1424313"/>
                  </a:lnTo>
                  <a:lnTo>
                    <a:pt x="1495486" y="866306"/>
                  </a:lnTo>
                  <a:lnTo>
                    <a:pt x="1497691" y="866306"/>
                  </a:lnTo>
                  <a:lnTo>
                    <a:pt x="1506923" y="821804"/>
                  </a:lnTo>
                  <a:cubicBezTo>
                    <a:pt x="1521650" y="787917"/>
                    <a:pt x="1549544" y="760770"/>
                    <a:pt x="1584363" y="746437"/>
                  </a:cubicBezTo>
                  <a:lnTo>
                    <a:pt x="1638503" y="735800"/>
                  </a:lnTo>
                  <a:lnTo>
                    <a:pt x="1638503" y="735338"/>
                  </a:lnTo>
                  <a:lnTo>
                    <a:pt x="1640852" y="735338"/>
                  </a:lnTo>
                  <a:lnTo>
                    <a:pt x="1641007" y="735307"/>
                  </a:lnTo>
                  <a:lnTo>
                    <a:pt x="1641007" y="735338"/>
                  </a:lnTo>
                  <a:lnTo>
                    <a:pt x="1816015" y="735338"/>
                  </a:lnTo>
                  <a:lnTo>
                    <a:pt x="1816030" y="735338"/>
                  </a:lnTo>
                  <a:lnTo>
                    <a:pt x="1991095" y="735338"/>
                  </a:lnTo>
                  <a:close/>
                  <a:moveTo>
                    <a:pt x="3046881" y="735307"/>
                  </a:moveTo>
                  <a:lnTo>
                    <a:pt x="3047036" y="735338"/>
                  </a:lnTo>
                  <a:lnTo>
                    <a:pt x="3049327" y="735338"/>
                  </a:lnTo>
                  <a:lnTo>
                    <a:pt x="3049327" y="735788"/>
                  </a:lnTo>
                  <a:lnTo>
                    <a:pt x="3103525" y="746437"/>
                  </a:lnTo>
                  <a:cubicBezTo>
                    <a:pt x="3138344" y="760770"/>
                    <a:pt x="3166239" y="787917"/>
                    <a:pt x="3180966" y="821804"/>
                  </a:cubicBezTo>
                  <a:lnTo>
                    <a:pt x="3190198" y="866306"/>
                  </a:lnTo>
                  <a:lnTo>
                    <a:pt x="3192360" y="866306"/>
                  </a:lnTo>
                  <a:lnTo>
                    <a:pt x="3192360" y="876725"/>
                  </a:lnTo>
                  <a:lnTo>
                    <a:pt x="3192403" y="876930"/>
                  </a:lnTo>
                  <a:lnTo>
                    <a:pt x="3192360" y="877136"/>
                  </a:lnTo>
                  <a:lnTo>
                    <a:pt x="3192360" y="1424313"/>
                  </a:lnTo>
                  <a:lnTo>
                    <a:pt x="3049327" y="1424313"/>
                  </a:lnTo>
                  <a:lnTo>
                    <a:pt x="3049327" y="1424314"/>
                  </a:lnTo>
                  <a:lnTo>
                    <a:pt x="3192403" y="1424314"/>
                  </a:lnTo>
                  <a:cubicBezTo>
                    <a:pt x="3192403" y="1463429"/>
                    <a:pt x="3159826" y="1495138"/>
                    <a:pt x="3119642" y="1495138"/>
                  </a:cubicBezTo>
                  <a:cubicBezTo>
                    <a:pt x="3089504" y="1495138"/>
                    <a:pt x="3063645" y="1477302"/>
                    <a:pt x="3052599" y="1451882"/>
                  </a:cubicBezTo>
                  <a:lnTo>
                    <a:pt x="3049327" y="1436108"/>
                  </a:lnTo>
                  <a:lnTo>
                    <a:pt x="3049327" y="2177314"/>
                  </a:lnTo>
                  <a:cubicBezTo>
                    <a:pt x="3049327" y="2225031"/>
                    <a:pt x="3009586" y="2263714"/>
                    <a:pt x="2960564" y="2263714"/>
                  </a:cubicBezTo>
                  <a:cubicBezTo>
                    <a:pt x="2911540" y="2263714"/>
                    <a:pt x="2871800" y="2225031"/>
                    <a:pt x="2871800" y="2177314"/>
                  </a:cubicBezTo>
                  <a:lnTo>
                    <a:pt x="2871800" y="2177299"/>
                  </a:lnTo>
                  <a:lnTo>
                    <a:pt x="2694289" y="2177299"/>
                  </a:lnTo>
                  <a:lnTo>
                    <a:pt x="2694289" y="1436390"/>
                  </a:lnTo>
                  <a:lnTo>
                    <a:pt x="2691075" y="1451882"/>
                  </a:lnTo>
                  <a:cubicBezTo>
                    <a:pt x="2680029" y="1477302"/>
                    <a:pt x="2654171" y="1495138"/>
                    <a:pt x="2624032" y="1495138"/>
                  </a:cubicBezTo>
                  <a:cubicBezTo>
                    <a:pt x="2583848" y="1495138"/>
                    <a:pt x="2551272" y="1463429"/>
                    <a:pt x="2551272" y="1424314"/>
                  </a:cubicBezTo>
                  <a:lnTo>
                    <a:pt x="2694289" y="1424314"/>
                  </a:lnTo>
                  <a:lnTo>
                    <a:pt x="2694289" y="1424313"/>
                  </a:lnTo>
                  <a:lnTo>
                    <a:pt x="2551272" y="1424313"/>
                  </a:lnTo>
                  <a:lnTo>
                    <a:pt x="2551272" y="866306"/>
                  </a:lnTo>
                  <a:lnTo>
                    <a:pt x="2553477" y="866306"/>
                  </a:lnTo>
                  <a:lnTo>
                    <a:pt x="2562709" y="821804"/>
                  </a:lnTo>
                  <a:cubicBezTo>
                    <a:pt x="2577436" y="787917"/>
                    <a:pt x="2605330" y="760770"/>
                    <a:pt x="2640149" y="746437"/>
                  </a:cubicBezTo>
                  <a:lnTo>
                    <a:pt x="2694289" y="735800"/>
                  </a:lnTo>
                  <a:lnTo>
                    <a:pt x="2694289" y="735338"/>
                  </a:lnTo>
                  <a:lnTo>
                    <a:pt x="2696638" y="735338"/>
                  </a:lnTo>
                  <a:lnTo>
                    <a:pt x="2696793" y="735307"/>
                  </a:lnTo>
                  <a:lnTo>
                    <a:pt x="2696793" y="735338"/>
                  </a:lnTo>
                  <a:lnTo>
                    <a:pt x="2871800" y="735338"/>
                  </a:lnTo>
                  <a:lnTo>
                    <a:pt x="2871816" y="735338"/>
                  </a:lnTo>
                  <a:lnTo>
                    <a:pt x="3046881" y="735338"/>
                  </a:lnTo>
                  <a:close/>
                  <a:moveTo>
                    <a:pt x="4102667" y="735307"/>
                  </a:moveTo>
                  <a:lnTo>
                    <a:pt x="4102822" y="735338"/>
                  </a:lnTo>
                  <a:lnTo>
                    <a:pt x="4105113" y="735338"/>
                  </a:lnTo>
                  <a:lnTo>
                    <a:pt x="4105113" y="735788"/>
                  </a:lnTo>
                  <a:lnTo>
                    <a:pt x="4159311" y="746437"/>
                  </a:lnTo>
                  <a:cubicBezTo>
                    <a:pt x="4194130" y="760770"/>
                    <a:pt x="4222025" y="787917"/>
                    <a:pt x="4236752" y="821804"/>
                  </a:cubicBezTo>
                  <a:lnTo>
                    <a:pt x="4245984" y="866306"/>
                  </a:lnTo>
                  <a:lnTo>
                    <a:pt x="4248146" y="866306"/>
                  </a:lnTo>
                  <a:lnTo>
                    <a:pt x="4248146" y="876725"/>
                  </a:lnTo>
                  <a:lnTo>
                    <a:pt x="4248189" y="876930"/>
                  </a:lnTo>
                  <a:lnTo>
                    <a:pt x="4248146" y="877136"/>
                  </a:lnTo>
                  <a:lnTo>
                    <a:pt x="4248146" y="1424313"/>
                  </a:lnTo>
                  <a:lnTo>
                    <a:pt x="4105113" y="1424313"/>
                  </a:lnTo>
                  <a:lnTo>
                    <a:pt x="4105113" y="1424314"/>
                  </a:lnTo>
                  <a:lnTo>
                    <a:pt x="4248189" y="1424314"/>
                  </a:lnTo>
                  <a:cubicBezTo>
                    <a:pt x="4248189" y="1463429"/>
                    <a:pt x="4215612" y="1495138"/>
                    <a:pt x="4175428" y="1495138"/>
                  </a:cubicBezTo>
                  <a:cubicBezTo>
                    <a:pt x="4145290" y="1495138"/>
                    <a:pt x="4119431" y="1477302"/>
                    <a:pt x="4108385" y="1451882"/>
                  </a:cubicBezTo>
                  <a:lnTo>
                    <a:pt x="4105113" y="1436108"/>
                  </a:lnTo>
                  <a:lnTo>
                    <a:pt x="4105113" y="2177314"/>
                  </a:lnTo>
                  <a:cubicBezTo>
                    <a:pt x="4105113" y="2225031"/>
                    <a:pt x="4065372" y="2263714"/>
                    <a:pt x="4016350" y="2263714"/>
                  </a:cubicBezTo>
                  <a:cubicBezTo>
                    <a:pt x="3967326" y="2263714"/>
                    <a:pt x="3927586" y="2225031"/>
                    <a:pt x="3927586" y="2177314"/>
                  </a:cubicBezTo>
                  <a:lnTo>
                    <a:pt x="3927586" y="2177299"/>
                  </a:lnTo>
                  <a:lnTo>
                    <a:pt x="3750075" y="2177299"/>
                  </a:lnTo>
                  <a:lnTo>
                    <a:pt x="3750075" y="1436390"/>
                  </a:lnTo>
                  <a:lnTo>
                    <a:pt x="3746861" y="1451882"/>
                  </a:lnTo>
                  <a:cubicBezTo>
                    <a:pt x="3735815" y="1477302"/>
                    <a:pt x="3709957" y="1495138"/>
                    <a:pt x="3679818" y="1495138"/>
                  </a:cubicBezTo>
                  <a:cubicBezTo>
                    <a:pt x="3639634" y="1495138"/>
                    <a:pt x="3607058" y="1463429"/>
                    <a:pt x="3607058" y="1424314"/>
                  </a:cubicBezTo>
                  <a:lnTo>
                    <a:pt x="3750075" y="1424314"/>
                  </a:lnTo>
                  <a:lnTo>
                    <a:pt x="3750075" y="1424313"/>
                  </a:lnTo>
                  <a:lnTo>
                    <a:pt x="3607058" y="1424313"/>
                  </a:lnTo>
                  <a:lnTo>
                    <a:pt x="3607058" y="866306"/>
                  </a:lnTo>
                  <a:lnTo>
                    <a:pt x="3609262" y="866306"/>
                  </a:lnTo>
                  <a:lnTo>
                    <a:pt x="3618494" y="821804"/>
                  </a:lnTo>
                  <a:cubicBezTo>
                    <a:pt x="3633221" y="787917"/>
                    <a:pt x="3661116" y="760770"/>
                    <a:pt x="3695935" y="746437"/>
                  </a:cubicBezTo>
                  <a:lnTo>
                    <a:pt x="3750075" y="735800"/>
                  </a:lnTo>
                  <a:lnTo>
                    <a:pt x="3750075" y="735338"/>
                  </a:lnTo>
                  <a:lnTo>
                    <a:pt x="3752423" y="735338"/>
                  </a:lnTo>
                  <a:lnTo>
                    <a:pt x="3752578" y="735307"/>
                  </a:lnTo>
                  <a:lnTo>
                    <a:pt x="3752578" y="735338"/>
                  </a:lnTo>
                  <a:lnTo>
                    <a:pt x="3927586" y="735338"/>
                  </a:lnTo>
                  <a:lnTo>
                    <a:pt x="3927602" y="735338"/>
                  </a:lnTo>
                  <a:lnTo>
                    <a:pt x="4102667" y="735338"/>
                  </a:lnTo>
                  <a:close/>
                  <a:moveTo>
                    <a:pt x="5158453" y="735307"/>
                  </a:moveTo>
                  <a:lnTo>
                    <a:pt x="5158608" y="735338"/>
                  </a:lnTo>
                  <a:lnTo>
                    <a:pt x="5160899" y="735338"/>
                  </a:lnTo>
                  <a:lnTo>
                    <a:pt x="5160899" y="735788"/>
                  </a:lnTo>
                  <a:lnTo>
                    <a:pt x="5215097" y="746437"/>
                  </a:lnTo>
                  <a:cubicBezTo>
                    <a:pt x="5249916" y="760770"/>
                    <a:pt x="5277811" y="787917"/>
                    <a:pt x="5292538" y="821804"/>
                  </a:cubicBezTo>
                  <a:lnTo>
                    <a:pt x="5301770" y="866306"/>
                  </a:lnTo>
                  <a:lnTo>
                    <a:pt x="5303932" y="866306"/>
                  </a:lnTo>
                  <a:lnTo>
                    <a:pt x="5303932" y="876725"/>
                  </a:lnTo>
                  <a:lnTo>
                    <a:pt x="5303975" y="876930"/>
                  </a:lnTo>
                  <a:lnTo>
                    <a:pt x="5303932" y="877136"/>
                  </a:lnTo>
                  <a:lnTo>
                    <a:pt x="5303932" y="1424313"/>
                  </a:lnTo>
                  <a:lnTo>
                    <a:pt x="5160899" y="1424313"/>
                  </a:lnTo>
                  <a:lnTo>
                    <a:pt x="5160899" y="1424314"/>
                  </a:lnTo>
                  <a:lnTo>
                    <a:pt x="5303975" y="1424314"/>
                  </a:lnTo>
                  <a:cubicBezTo>
                    <a:pt x="5303975" y="1463429"/>
                    <a:pt x="5271398" y="1495138"/>
                    <a:pt x="5231214" y="1495138"/>
                  </a:cubicBezTo>
                  <a:cubicBezTo>
                    <a:pt x="5201076" y="1495138"/>
                    <a:pt x="5175217" y="1477302"/>
                    <a:pt x="5164171" y="1451882"/>
                  </a:cubicBezTo>
                  <a:lnTo>
                    <a:pt x="5160899" y="1436108"/>
                  </a:lnTo>
                  <a:lnTo>
                    <a:pt x="5160899" y="2177314"/>
                  </a:lnTo>
                  <a:cubicBezTo>
                    <a:pt x="5160899" y="2225031"/>
                    <a:pt x="5121158" y="2263714"/>
                    <a:pt x="5072136" y="2263714"/>
                  </a:cubicBezTo>
                  <a:cubicBezTo>
                    <a:pt x="5023112" y="2263714"/>
                    <a:pt x="4983372" y="2225031"/>
                    <a:pt x="4983372" y="2177314"/>
                  </a:cubicBezTo>
                  <a:lnTo>
                    <a:pt x="4983372" y="2177299"/>
                  </a:lnTo>
                  <a:lnTo>
                    <a:pt x="4805861" y="2177299"/>
                  </a:lnTo>
                  <a:lnTo>
                    <a:pt x="4805861" y="1436390"/>
                  </a:lnTo>
                  <a:lnTo>
                    <a:pt x="4802647" y="1451882"/>
                  </a:lnTo>
                  <a:cubicBezTo>
                    <a:pt x="4791601" y="1477302"/>
                    <a:pt x="4765743" y="1495138"/>
                    <a:pt x="4735604" y="1495138"/>
                  </a:cubicBezTo>
                  <a:cubicBezTo>
                    <a:pt x="4695420" y="1495138"/>
                    <a:pt x="4662844" y="1463429"/>
                    <a:pt x="4662844" y="1424314"/>
                  </a:cubicBezTo>
                  <a:lnTo>
                    <a:pt x="4805861" y="1424314"/>
                  </a:lnTo>
                  <a:lnTo>
                    <a:pt x="4805861" y="1424313"/>
                  </a:lnTo>
                  <a:lnTo>
                    <a:pt x="4662844" y="1424313"/>
                  </a:lnTo>
                  <a:lnTo>
                    <a:pt x="4662844" y="866306"/>
                  </a:lnTo>
                  <a:lnTo>
                    <a:pt x="4665048" y="866306"/>
                  </a:lnTo>
                  <a:lnTo>
                    <a:pt x="4674280" y="821804"/>
                  </a:lnTo>
                  <a:cubicBezTo>
                    <a:pt x="4689007" y="787917"/>
                    <a:pt x="4716902" y="760770"/>
                    <a:pt x="4751721" y="746437"/>
                  </a:cubicBezTo>
                  <a:lnTo>
                    <a:pt x="4805861" y="735800"/>
                  </a:lnTo>
                  <a:lnTo>
                    <a:pt x="4805861" y="735338"/>
                  </a:lnTo>
                  <a:lnTo>
                    <a:pt x="4808209" y="735338"/>
                  </a:lnTo>
                  <a:lnTo>
                    <a:pt x="4808364" y="735307"/>
                  </a:lnTo>
                  <a:lnTo>
                    <a:pt x="4808364" y="735338"/>
                  </a:lnTo>
                  <a:lnTo>
                    <a:pt x="4983372" y="735338"/>
                  </a:lnTo>
                  <a:lnTo>
                    <a:pt x="4983388" y="735338"/>
                  </a:lnTo>
                  <a:lnTo>
                    <a:pt x="5158453" y="735338"/>
                  </a:lnTo>
                  <a:close/>
                  <a:moveTo>
                    <a:pt x="6214239" y="735307"/>
                  </a:moveTo>
                  <a:lnTo>
                    <a:pt x="6214394" y="735338"/>
                  </a:lnTo>
                  <a:lnTo>
                    <a:pt x="6216685" y="735338"/>
                  </a:lnTo>
                  <a:lnTo>
                    <a:pt x="6216685" y="735788"/>
                  </a:lnTo>
                  <a:lnTo>
                    <a:pt x="6270883" y="746437"/>
                  </a:lnTo>
                  <a:cubicBezTo>
                    <a:pt x="6305702" y="760770"/>
                    <a:pt x="6333597" y="787917"/>
                    <a:pt x="6348324" y="821804"/>
                  </a:cubicBezTo>
                  <a:lnTo>
                    <a:pt x="6357556" y="866306"/>
                  </a:lnTo>
                  <a:lnTo>
                    <a:pt x="6359718" y="866306"/>
                  </a:lnTo>
                  <a:lnTo>
                    <a:pt x="6359718" y="876725"/>
                  </a:lnTo>
                  <a:lnTo>
                    <a:pt x="6359761" y="876930"/>
                  </a:lnTo>
                  <a:lnTo>
                    <a:pt x="6359718" y="877136"/>
                  </a:lnTo>
                  <a:lnTo>
                    <a:pt x="6359718" y="1424313"/>
                  </a:lnTo>
                  <a:lnTo>
                    <a:pt x="6216685" y="1424313"/>
                  </a:lnTo>
                  <a:lnTo>
                    <a:pt x="6216685" y="1424314"/>
                  </a:lnTo>
                  <a:lnTo>
                    <a:pt x="6359761" y="1424314"/>
                  </a:lnTo>
                  <a:cubicBezTo>
                    <a:pt x="6359761" y="1463429"/>
                    <a:pt x="6327184" y="1495138"/>
                    <a:pt x="6287000" y="1495138"/>
                  </a:cubicBezTo>
                  <a:cubicBezTo>
                    <a:pt x="6256862" y="1495138"/>
                    <a:pt x="6231003" y="1477302"/>
                    <a:pt x="6219957" y="1451882"/>
                  </a:cubicBezTo>
                  <a:lnTo>
                    <a:pt x="6216685" y="1436108"/>
                  </a:lnTo>
                  <a:lnTo>
                    <a:pt x="6216685" y="2177314"/>
                  </a:lnTo>
                  <a:cubicBezTo>
                    <a:pt x="6216685" y="2225031"/>
                    <a:pt x="6176944" y="2263714"/>
                    <a:pt x="6127922" y="2263714"/>
                  </a:cubicBezTo>
                  <a:cubicBezTo>
                    <a:pt x="6078898" y="2263714"/>
                    <a:pt x="6039158" y="2225031"/>
                    <a:pt x="6039158" y="2177314"/>
                  </a:cubicBezTo>
                  <a:lnTo>
                    <a:pt x="6039158" y="2177299"/>
                  </a:lnTo>
                  <a:lnTo>
                    <a:pt x="5861647" y="2177299"/>
                  </a:lnTo>
                  <a:lnTo>
                    <a:pt x="5861647" y="1436390"/>
                  </a:lnTo>
                  <a:lnTo>
                    <a:pt x="5858433" y="1451882"/>
                  </a:lnTo>
                  <a:cubicBezTo>
                    <a:pt x="5847387" y="1477302"/>
                    <a:pt x="5821529" y="1495138"/>
                    <a:pt x="5791390" y="1495138"/>
                  </a:cubicBezTo>
                  <a:cubicBezTo>
                    <a:pt x="5751206" y="1495138"/>
                    <a:pt x="5718630" y="1463429"/>
                    <a:pt x="5718630" y="1424314"/>
                  </a:cubicBezTo>
                  <a:lnTo>
                    <a:pt x="5861647" y="1424314"/>
                  </a:lnTo>
                  <a:lnTo>
                    <a:pt x="5861647" y="1424313"/>
                  </a:lnTo>
                  <a:lnTo>
                    <a:pt x="5718630" y="1424313"/>
                  </a:lnTo>
                  <a:lnTo>
                    <a:pt x="5718630" y="866306"/>
                  </a:lnTo>
                  <a:lnTo>
                    <a:pt x="5720834" y="866306"/>
                  </a:lnTo>
                  <a:lnTo>
                    <a:pt x="5730066" y="821804"/>
                  </a:lnTo>
                  <a:cubicBezTo>
                    <a:pt x="5744793" y="787917"/>
                    <a:pt x="5772688" y="760770"/>
                    <a:pt x="5807507" y="746437"/>
                  </a:cubicBezTo>
                  <a:lnTo>
                    <a:pt x="5861647" y="735800"/>
                  </a:lnTo>
                  <a:lnTo>
                    <a:pt x="5861647" y="735338"/>
                  </a:lnTo>
                  <a:lnTo>
                    <a:pt x="5863995" y="735338"/>
                  </a:lnTo>
                  <a:lnTo>
                    <a:pt x="5864150" y="735307"/>
                  </a:lnTo>
                  <a:lnTo>
                    <a:pt x="5864150" y="735338"/>
                  </a:lnTo>
                  <a:lnTo>
                    <a:pt x="6039158" y="735338"/>
                  </a:lnTo>
                  <a:lnTo>
                    <a:pt x="6039174" y="735338"/>
                  </a:lnTo>
                  <a:lnTo>
                    <a:pt x="6214239" y="735338"/>
                  </a:lnTo>
                  <a:close/>
                  <a:moveTo>
                    <a:pt x="7270024" y="735307"/>
                  </a:moveTo>
                  <a:lnTo>
                    <a:pt x="7270180" y="735338"/>
                  </a:lnTo>
                  <a:lnTo>
                    <a:pt x="7272471" y="735338"/>
                  </a:lnTo>
                  <a:lnTo>
                    <a:pt x="7272471" y="735788"/>
                  </a:lnTo>
                  <a:lnTo>
                    <a:pt x="7326669" y="746437"/>
                  </a:lnTo>
                  <a:cubicBezTo>
                    <a:pt x="7361488" y="760770"/>
                    <a:pt x="7389383" y="787917"/>
                    <a:pt x="7404110" y="821804"/>
                  </a:cubicBezTo>
                  <a:lnTo>
                    <a:pt x="7413342" y="866306"/>
                  </a:lnTo>
                  <a:lnTo>
                    <a:pt x="7415504" y="866306"/>
                  </a:lnTo>
                  <a:lnTo>
                    <a:pt x="7415504" y="876725"/>
                  </a:lnTo>
                  <a:lnTo>
                    <a:pt x="7415546" y="876930"/>
                  </a:lnTo>
                  <a:lnTo>
                    <a:pt x="7415504" y="877136"/>
                  </a:lnTo>
                  <a:lnTo>
                    <a:pt x="7415504" y="1424313"/>
                  </a:lnTo>
                  <a:lnTo>
                    <a:pt x="7272471" y="1424313"/>
                  </a:lnTo>
                  <a:lnTo>
                    <a:pt x="7272471" y="1424314"/>
                  </a:lnTo>
                  <a:lnTo>
                    <a:pt x="7415546" y="1424314"/>
                  </a:lnTo>
                  <a:cubicBezTo>
                    <a:pt x="7415546" y="1463429"/>
                    <a:pt x="7382970" y="1495138"/>
                    <a:pt x="7342786" y="1495138"/>
                  </a:cubicBezTo>
                  <a:cubicBezTo>
                    <a:pt x="7312648" y="1495138"/>
                    <a:pt x="7286789" y="1477302"/>
                    <a:pt x="7275743" y="1451882"/>
                  </a:cubicBezTo>
                  <a:lnTo>
                    <a:pt x="7272471" y="1436108"/>
                  </a:lnTo>
                  <a:lnTo>
                    <a:pt x="7272471" y="2177314"/>
                  </a:lnTo>
                  <a:cubicBezTo>
                    <a:pt x="7272471" y="2225031"/>
                    <a:pt x="7232729" y="2263714"/>
                    <a:pt x="7183707" y="2263714"/>
                  </a:cubicBezTo>
                  <a:cubicBezTo>
                    <a:pt x="7134684" y="2263714"/>
                    <a:pt x="7094944" y="2225031"/>
                    <a:pt x="7094944" y="2177314"/>
                  </a:cubicBezTo>
                  <a:lnTo>
                    <a:pt x="7094944" y="2177299"/>
                  </a:lnTo>
                  <a:lnTo>
                    <a:pt x="6917432" y="2177299"/>
                  </a:lnTo>
                  <a:lnTo>
                    <a:pt x="6917432" y="1436390"/>
                  </a:lnTo>
                  <a:lnTo>
                    <a:pt x="6914219" y="1451882"/>
                  </a:lnTo>
                  <a:cubicBezTo>
                    <a:pt x="6903173" y="1477302"/>
                    <a:pt x="6877315" y="1495138"/>
                    <a:pt x="6847176" y="1495138"/>
                  </a:cubicBezTo>
                  <a:cubicBezTo>
                    <a:pt x="6806992" y="1495138"/>
                    <a:pt x="6774416" y="1463429"/>
                    <a:pt x="6774416" y="1424314"/>
                  </a:cubicBezTo>
                  <a:lnTo>
                    <a:pt x="6917432" y="1424314"/>
                  </a:lnTo>
                  <a:lnTo>
                    <a:pt x="6917432" y="1424313"/>
                  </a:lnTo>
                  <a:lnTo>
                    <a:pt x="6774416" y="1424313"/>
                  </a:lnTo>
                  <a:lnTo>
                    <a:pt x="6774416" y="866306"/>
                  </a:lnTo>
                  <a:lnTo>
                    <a:pt x="6776620" y="866306"/>
                  </a:lnTo>
                  <a:lnTo>
                    <a:pt x="6785852" y="821804"/>
                  </a:lnTo>
                  <a:cubicBezTo>
                    <a:pt x="6800579" y="787917"/>
                    <a:pt x="6828474" y="760770"/>
                    <a:pt x="6863293" y="746437"/>
                  </a:cubicBezTo>
                  <a:lnTo>
                    <a:pt x="6917432" y="735800"/>
                  </a:lnTo>
                  <a:lnTo>
                    <a:pt x="6917432" y="735338"/>
                  </a:lnTo>
                  <a:lnTo>
                    <a:pt x="6919781" y="735338"/>
                  </a:lnTo>
                  <a:lnTo>
                    <a:pt x="6919936" y="735307"/>
                  </a:lnTo>
                  <a:lnTo>
                    <a:pt x="6919936" y="735338"/>
                  </a:lnTo>
                  <a:lnTo>
                    <a:pt x="7094944" y="735338"/>
                  </a:lnTo>
                  <a:lnTo>
                    <a:pt x="7094959" y="735338"/>
                  </a:lnTo>
                  <a:lnTo>
                    <a:pt x="7270024" y="735338"/>
                  </a:lnTo>
                  <a:close/>
                  <a:moveTo>
                    <a:pt x="8325811" y="735307"/>
                  </a:moveTo>
                  <a:lnTo>
                    <a:pt x="8325966" y="735338"/>
                  </a:lnTo>
                  <a:lnTo>
                    <a:pt x="8328256" y="735338"/>
                  </a:lnTo>
                  <a:lnTo>
                    <a:pt x="8328256" y="735788"/>
                  </a:lnTo>
                  <a:lnTo>
                    <a:pt x="8382455" y="746437"/>
                  </a:lnTo>
                  <a:cubicBezTo>
                    <a:pt x="8417274" y="760770"/>
                    <a:pt x="8445169" y="787917"/>
                    <a:pt x="8459896" y="821804"/>
                  </a:cubicBezTo>
                  <a:lnTo>
                    <a:pt x="8469128" y="866306"/>
                  </a:lnTo>
                  <a:lnTo>
                    <a:pt x="8471290" y="866306"/>
                  </a:lnTo>
                  <a:lnTo>
                    <a:pt x="8471290" y="876725"/>
                  </a:lnTo>
                  <a:lnTo>
                    <a:pt x="8471332" y="876930"/>
                  </a:lnTo>
                  <a:lnTo>
                    <a:pt x="8471290" y="877136"/>
                  </a:lnTo>
                  <a:lnTo>
                    <a:pt x="8471290" y="1424313"/>
                  </a:lnTo>
                  <a:lnTo>
                    <a:pt x="8328256" y="1424313"/>
                  </a:lnTo>
                  <a:lnTo>
                    <a:pt x="8328256" y="1424314"/>
                  </a:lnTo>
                  <a:lnTo>
                    <a:pt x="8471332" y="1424314"/>
                  </a:lnTo>
                  <a:cubicBezTo>
                    <a:pt x="8471332" y="1463429"/>
                    <a:pt x="8438756" y="1495138"/>
                    <a:pt x="8398572" y="1495138"/>
                  </a:cubicBezTo>
                  <a:cubicBezTo>
                    <a:pt x="8368433" y="1495138"/>
                    <a:pt x="8342575" y="1477302"/>
                    <a:pt x="8331529" y="1451882"/>
                  </a:cubicBezTo>
                  <a:lnTo>
                    <a:pt x="8328256" y="1436108"/>
                  </a:lnTo>
                  <a:lnTo>
                    <a:pt x="8328256" y="2177314"/>
                  </a:lnTo>
                  <a:cubicBezTo>
                    <a:pt x="8328256" y="2225031"/>
                    <a:pt x="8288515" y="2263714"/>
                    <a:pt x="8239494" y="2263714"/>
                  </a:cubicBezTo>
                  <a:cubicBezTo>
                    <a:pt x="8190470" y="2263714"/>
                    <a:pt x="8150730" y="2225031"/>
                    <a:pt x="8150730" y="2177314"/>
                  </a:cubicBezTo>
                  <a:lnTo>
                    <a:pt x="8150730" y="2177299"/>
                  </a:lnTo>
                  <a:lnTo>
                    <a:pt x="7973218" y="2177299"/>
                  </a:lnTo>
                  <a:lnTo>
                    <a:pt x="7973218" y="1436390"/>
                  </a:lnTo>
                  <a:lnTo>
                    <a:pt x="7970005" y="1451882"/>
                  </a:lnTo>
                  <a:cubicBezTo>
                    <a:pt x="7958958" y="1477302"/>
                    <a:pt x="7933100" y="1495138"/>
                    <a:pt x="7902962" y="1495138"/>
                  </a:cubicBezTo>
                  <a:cubicBezTo>
                    <a:pt x="7862778" y="1495138"/>
                    <a:pt x="7830201" y="1463429"/>
                    <a:pt x="7830201" y="1424314"/>
                  </a:cubicBezTo>
                  <a:lnTo>
                    <a:pt x="7973218" y="1424314"/>
                  </a:lnTo>
                  <a:lnTo>
                    <a:pt x="7973218" y="1424313"/>
                  </a:lnTo>
                  <a:lnTo>
                    <a:pt x="7830201" y="1424313"/>
                  </a:lnTo>
                  <a:lnTo>
                    <a:pt x="7830201" y="866306"/>
                  </a:lnTo>
                  <a:lnTo>
                    <a:pt x="7832406" y="866306"/>
                  </a:lnTo>
                  <a:lnTo>
                    <a:pt x="7841638" y="821804"/>
                  </a:lnTo>
                  <a:cubicBezTo>
                    <a:pt x="7856365" y="787917"/>
                    <a:pt x="7884260" y="760770"/>
                    <a:pt x="7919079" y="746437"/>
                  </a:cubicBezTo>
                  <a:lnTo>
                    <a:pt x="7973218" y="735800"/>
                  </a:lnTo>
                  <a:lnTo>
                    <a:pt x="7973218" y="735338"/>
                  </a:lnTo>
                  <a:lnTo>
                    <a:pt x="7975567" y="735338"/>
                  </a:lnTo>
                  <a:lnTo>
                    <a:pt x="7975722" y="735307"/>
                  </a:lnTo>
                  <a:lnTo>
                    <a:pt x="7975722" y="735338"/>
                  </a:lnTo>
                  <a:lnTo>
                    <a:pt x="8150730" y="735338"/>
                  </a:lnTo>
                  <a:lnTo>
                    <a:pt x="8150746" y="735338"/>
                  </a:lnTo>
                  <a:lnTo>
                    <a:pt x="8325811" y="735338"/>
                  </a:lnTo>
                  <a:close/>
                  <a:moveTo>
                    <a:pt x="9381596" y="735307"/>
                  </a:moveTo>
                  <a:lnTo>
                    <a:pt x="9381751" y="735338"/>
                  </a:lnTo>
                  <a:lnTo>
                    <a:pt x="9384043" y="735338"/>
                  </a:lnTo>
                  <a:lnTo>
                    <a:pt x="9384043" y="735788"/>
                  </a:lnTo>
                  <a:lnTo>
                    <a:pt x="9438241" y="746437"/>
                  </a:lnTo>
                  <a:cubicBezTo>
                    <a:pt x="9473060" y="760770"/>
                    <a:pt x="9500955" y="787917"/>
                    <a:pt x="9515682" y="821804"/>
                  </a:cubicBezTo>
                  <a:lnTo>
                    <a:pt x="9524914" y="866306"/>
                  </a:lnTo>
                  <a:lnTo>
                    <a:pt x="9527075" y="866306"/>
                  </a:lnTo>
                  <a:lnTo>
                    <a:pt x="9527075" y="876725"/>
                  </a:lnTo>
                  <a:lnTo>
                    <a:pt x="9527118" y="876930"/>
                  </a:lnTo>
                  <a:lnTo>
                    <a:pt x="9527075" y="877136"/>
                  </a:lnTo>
                  <a:lnTo>
                    <a:pt x="9527075" y="1424313"/>
                  </a:lnTo>
                  <a:lnTo>
                    <a:pt x="9384043" y="1424313"/>
                  </a:lnTo>
                  <a:lnTo>
                    <a:pt x="9384043" y="1424314"/>
                  </a:lnTo>
                  <a:lnTo>
                    <a:pt x="9527118" y="1424314"/>
                  </a:lnTo>
                  <a:cubicBezTo>
                    <a:pt x="9527118" y="1463429"/>
                    <a:pt x="9494542" y="1495138"/>
                    <a:pt x="9454358" y="1495138"/>
                  </a:cubicBezTo>
                  <a:cubicBezTo>
                    <a:pt x="9424219" y="1495138"/>
                    <a:pt x="9398361" y="1477302"/>
                    <a:pt x="9387315" y="1451882"/>
                  </a:cubicBezTo>
                  <a:lnTo>
                    <a:pt x="9384043" y="1436108"/>
                  </a:lnTo>
                  <a:lnTo>
                    <a:pt x="9384043" y="2177314"/>
                  </a:lnTo>
                  <a:cubicBezTo>
                    <a:pt x="9384043" y="2225031"/>
                    <a:pt x="9344301" y="2263714"/>
                    <a:pt x="9295279" y="2263714"/>
                  </a:cubicBezTo>
                  <a:cubicBezTo>
                    <a:pt x="9246256" y="2263714"/>
                    <a:pt x="9206515" y="2225031"/>
                    <a:pt x="9206515" y="2177314"/>
                  </a:cubicBezTo>
                  <a:lnTo>
                    <a:pt x="9206515" y="2177299"/>
                  </a:lnTo>
                  <a:lnTo>
                    <a:pt x="9029004" y="2177299"/>
                  </a:lnTo>
                  <a:lnTo>
                    <a:pt x="9029004" y="1436390"/>
                  </a:lnTo>
                  <a:lnTo>
                    <a:pt x="9025791" y="1451882"/>
                  </a:lnTo>
                  <a:cubicBezTo>
                    <a:pt x="9014745" y="1477302"/>
                    <a:pt x="8988887" y="1495138"/>
                    <a:pt x="8958747" y="1495138"/>
                  </a:cubicBezTo>
                  <a:cubicBezTo>
                    <a:pt x="8918564" y="1495138"/>
                    <a:pt x="8885987" y="1463429"/>
                    <a:pt x="8885987" y="1424314"/>
                  </a:cubicBezTo>
                  <a:lnTo>
                    <a:pt x="9029004" y="1424314"/>
                  </a:lnTo>
                  <a:lnTo>
                    <a:pt x="9029004" y="1424313"/>
                  </a:lnTo>
                  <a:lnTo>
                    <a:pt x="8885987" y="1424313"/>
                  </a:lnTo>
                  <a:lnTo>
                    <a:pt x="8885987" y="866306"/>
                  </a:lnTo>
                  <a:lnTo>
                    <a:pt x="8888192" y="866306"/>
                  </a:lnTo>
                  <a:lnTo>
                    <a:pt x="8897424" y="821804"/>
                  </a:lnTo>
                  <a:cubicBezTo>
                    <a:pt x="8912151" y="787917"/>
                    <a:pt x="8940046" y="760770"/>
                    <a:pt x="8974865" y="746437"/>
                  </a:cubicBezTo>
                  <a:lnTo>
                    <a:pt x="9029004" y="735800"/>
                  </a:lnTo>
                  <a:lnTo>
                    <a:pt x="9029004" y="735338"/>
                  </a:lnTo>
                  <a:lnTo>
                    <a:pt x="9031353" y="735338"/>
                  </a:lnTo>
                  <a:lnTo>
                    <a:pt x="9031508" y="735307"/>
                  </a:lnTo>
                  <a:lnTo>
                    <a:pt x="9031508" y="735338"/>
                  </a:lnTo>
                  <a:lnTo>
                    <a:pt x="9206515" y="735338"/>
                  </a:lnTo>
                  <a:lnTo>
                    <a:pt x="9206531" y="735338"/>
                  </a:lnTo>
                  <a:lnTo>
                    <a:pt x="9381596" y="735338"/>
                  </a:lnTo>
                  <a:close/>
                  <a:moveTo>
                    <a:pt x="10437382" y="735307"/>
                  </a:moveTo>
                  <a:lnTo>
                    <a:pt x="10437537" y="735338"/>
                  </a:lnTo>
                  <a:lnTo>
                    <a:pt x="10439829" y="735338"/>
                  </a:lnTo>
                  <a:lnTo>
                    <a:pt x="10439829" y="735788"/>
                  </a:lnTo>
                  <a:lnTo>
                    <a:pt x="10494027" y="746437"/>
                  </a:lnTo>
                  <a:cubicBezTo>
                    <a:pt x="10528846" y="760770"/>
                    <a:pt x="10556740" y="787917"/>
                    <a:pt x="10571468" y="821804"/>
                  </a:cubicBezTo>
                  <a:lnTo>
                    <a:pt x="10580700" y="866306"/>
                  </a:lnTo>
                  <a:lnTo>
                    <a:pt x="10582861" y="866306"/>
                  </a:lnTo>
                  <a:lnTo>
                    <a:pt x="10582861" y="876725"/>
                  </a:lnTo>
                  <a:lnTo>
                    <a:pt x="10582904" y="876930"/>
                  </a:lnTo>
                  <a:lnTo>
                    <a:pt x="10582861" y="877136"/>
                  </a:lnTo>
                  <a:lnTo>
                    <a:pt x="10582861" y="1424313"/>
                  </a:lnTo>
                  <a:lnTo>
                    <a:pt x="10439829" y="1424313"/>
                  </a:lnTo>
                  <a:lnTo>
                    <a:pt x="10439829" y="1424314"/>
                  </a:lnTo>
                  <a:lnTo>
                    <a:pt x="10582904" y="1424314"/>
                  </a:lnTo>
                  <a:cubicBezTo>
                    <a:pt x="10582904" y="1463429"/>
                    <a:pt x="10550328" y="1495138"/>
                    <a:pt x="10510144" y="1495138"/>
                  </a:cubicBezTo>
                  <a:cubicBezTo>
                    <a:pt x="10480006" y="1495138"/>
                    <a:pt x="10454147" y="1477302"/>
                    <a:pt x="10443101" y="1451882"/>
                  </a:cubicBezTo>
                  <a:lnTo>
                    <a:pt x="10439829" y="1436108"/>
                  </a:lnTo>
                  <a:lnTo>
                    <a:pt x="10439829" y="2177314"/>
                  </a:lnTo>
                  <a:cubicBezTo>
                    <a:pt x="10439829" y="2225031"/>
                    <a:pt x="10400088" y="2263714"/>
                    <a:pt x="10351065" y="2263714"/>
                  </a:cubicBezTo>
                  <a:cubicBezTo>
                    <a:pt x="10302042" y="2263714"/>
                    <a:pt x="10262302" y="2225031"/>
                    <a:pt x="10262302" y="2177314"/>
                  </a:cubicBezTo>
                  <a:lnTo>
                    <a:pt x="10262302" y="2177299"/>
                  </a:lnTo>
                  <a:lnTo>
                    <a:pt x="10084790" y="2177299"/>
                  </a:lnTo>
                  <a:lnTo>
                    <a:pt x="10084790" y="1436390"/>
                  </a:lnTo>
                  <a:lnTo>
                    <a:pt x="10081577" y="1451882"/>
                  </a:lnTo>
                  <a:cubicBezTo>
                    <a:pt x="10070531" y="1477302"/>
                    <a:pt x="10044672" y="1495138"/>
                    <a:pt x="10014534" y="1495138"/>
                  </a:cubicBezTo>
                  <a:cubicBezTo>
                    <a:pt x="9974350" y="1495138"/>
                    <a:pt x="9941773" y="1463429"/>
                    <a:pt x="9941773" y="1424314"/>
                  </a:cubicBezTo>
                  <a:lnTo>
                    <a:pt x="10084790" y="1424314"/>
                  </a:lnTo>
                  <a:lnTo>
                    <a:pt x="10084790" y="1424313"/>
                  </a:lnTo>
                  <a:lnTo>
                    <a:pt x="9941773" y="1424313"/>
                  </a:lnTo>
                  <a:lnTo>
                    <a:pt x="9941773" y="866306"/>
                  </a:lnTo>
                  <a:lnTo>
                    <a:pt x="9943978" y="866306"/>
                  </a:lnTo>
                  <a:lnTo>
                    <a:pt x="9953210" y="821804"/>
                  </a:lnTo>
                  <a:cubicBezTo>
                    <a:pt x="9967937" y="787917"/>
                    <a:pt x="9995832" y="760770"/>
                    <a:pt x="10030651" y="746437"/>
                  </a:cubicBezTo>
                  <a:lnTo>
                    <a:pt x="10084790" y="735800"/>
                  </a:lnTo>
                  <a:lnTo>
                    <a:pt x="10084790" y="735338"/>
                  </a:lnTo>
                  <a:lnTo>
                    <a:pt x="10087139" y="735338"/>
                  </a:lnTo>
                  <a:lnTo>
                    <a:pt x="10087294" y="735307"/>
                  </a:lnTo>
                  <a:lnTo>
                    <a:pt x="10087294" y="735338"/>
                  </a:lnTo>
                  <a:lnTo>
                    <a:pt x="10262302" y="735338"/>
                  </a:lnTo>
                  <a:lnTo>
                    <a:pt x="10262317" y="735338"/>
                  </a:lnTo>
                  <a:lnTo>
                    <a:pt x="10437382" y="735338"/>
                  </a:lnTo>
                  <a:close/>
                  <a:moveTo>
                    <a:pt x="760243" y="392439"/>
                  </a:moveTo>
                  <a:cubicBezTo>
                    <a:pt x="842660" y="392439"/>
                    <a:pt x="909472" y="457472"/>
                    <a:pt x="909472" y="537695"/>
                  </a:cubicBezTo>
                  <a:cubicBezTo>
                    <a:pt x="909472" y="617918"/>
                    <a:pt x="842660" y="682951"/>
                    <a:pt x="760243" y="682951"/>
                  </a:cubicBezTo>
                  <a:cubicBezTo>
                    <a:pt x="677825" y="682951"/>
                    <a:pt x="611013" y="617918"/>
                    <a:pt x="611013" y="537695"/>
                  </a:cubicBezTo>
                  <a:cubicBezTo>
                    <a:pt x="611013" y="457472"/>
                    <a:pt x="677825" y="392439"/>
                    <a:pt x="760243" y="392439"/>
                  </a:cubicBezTo>
                  <a:close/>
                  <a:moveTo>
                    <a:pt x="1816030" y="392439"/>
                  </a:moveTo>
                  <a:cubicBezTo>
                    <a:pt x="1898447" y="392439"/>
                    <a:pt x="1965259" y="457472"/>
                    <a:pt x="1965259" y="537695"/>
                  </a:cubicBezTo>
                  <a:cubicBezTo>
                    <a:pt x="1965259" y="617918"/>
                    <a:pt x="1898447" y="682951"/>
                    <a:pt x="1816030" y="682951"/>
                  </a:cubicBezTo>
                  <a:cubicBezTo>
                    <a:pt x="1733612" y="682951"/>
                    <a:pt x="1666800" y="617918"/>
                    <a:pt x="1666800" y="537695"/>
                  </a:cubicBezTo>
                  <a:cubicBezTo>
                    <a:pt x="1666800" y="457472"/>
                    <a:pt x="1733612" y="392439"/>
                    <a:pt x="1816030" y="392439"/>
                  </a:cubicBezTo>
                  <a:close/>
                  <a:moveTo>
                    <a:pt x="2871816" y="392439"/>
                  </a:moveTo>
                  <a:cubicBezTo>
                    <a:pt x="2954233" y="392439"/>
                    <a:pt x="3021045" y="457472"/>
                    <a:pt x="3021045" y="537695"/>
                  </a:cubicBezTo>
                  <a:cubicBezTo>
                    <a:pt x="3021045" y="617918"/>
                    <a:pt x="2954233" y="682951"/>
                    <a:pt x="2871816" y="682951"/>
                  </a:cubicBezTo>
                  <a:cubicBezTo>
                    <a:pt x="2789398" y="682951"/>
                    <a:pt x="2722586" y="617918"/>
                    <a:pt x="2722586" y="537695"/>
                  </a:cubicBezTo>
                  <a:cubicBezTo>
                    <a:pt x="2722586" y="457472"/>
                    <a:pt x="2789398" y="392439"/>
                    <a:pt x="2871816" y="392439"/>
                  </a:cubicBezTo>
                  <a:close/>
                  <a:moveTo>
                    <a:pt x="3927602" y="392439"/>
                  </a:moveTo>
                  <a:cubicBezTo>
                    <a:pt x="4010019" y="392439"/>
                    <a:pt x="4076831" y="457472"/>
                    <a:pt x="4076831" y="537695"/>
                  </a:cubicBezTo>
                  <a:cubicBezTo>
                    <a:pt x="4076831" y="617918"/>
                    <a:pt x="4010019" y="682951"/>
                    <a:pt x="3927602" y="682951"/>
                  </a:cubicBezTo>
                  <a:cubicBezTo>
                    <a:pt x="3845184" y="682951"/>
                    <a:pt x="3778372" y="617918"/>
                    <a:pt x="3778372" y="537695"/>
                  </a:cubicBezTo>
                  <a:cubicBezTo>
                    <a:pt x="3778372" y="457472"/>
                    <a:pt x="3845184" y="392439"/>
                    <a:pt x="3927602" y="392439"/>
                  </a:cubicBezTo>
                  <a:close/>
                  <a:moveTo>
                    <a:pt x="4983388" y="392439"/>
                  </a:moveTo>
                  <a:cubicBezTo>
                    <a:pt x="5065805" y="392439"/>
                    <a:pt x="5132617" y="457472"/>
                    <a:pt x="5132617" y="537695"/>
                  </a:cubicBezTo>
                  <a:cubicBezTo>
                    <a:pt x="5132617" y="617918"/>
                    <a:pt x="5065805" y="682951"/>
                    <a:pt x="4983388" y="682951"/>
                  </a:cubicBezTo>
                  <a:cubicBezTo>
                    <a:pt x="4900970" y="682951"/>
                    <a:pt x="4834158" y="617918"/>
                    <a:pt x="4834158" y="537695"/>
                  </a:cubicBezTo>
                  <a:cubicBezTo>
                    <a:pt x="4834158" y="457472"/>
                    <a:pt x="4900970" y="392439"/>
                    <a:pt x="4983388" y="392439"/>
                  </a:cubicBezTo>
                  <a:close/>
                  <a:moveTo>
                    <a:pt x="6039174" y="392439"/>
                  </a:moveTo>
                  <a:cubicBezTo>
                    <a:pt x="6121591" y="392439"/>
                    <a:pt x="6188403" y="457472"/>
                    <a:pt x="6188403" y="537695"/>
                  </a:cubicBezTo>
                  <a:cubicBezTo>
                    <a:pt x="6188403" y="617918"/>
                    <a:pt x="6121591" y="682951"/>
                    <a:pt x="6039174" y="682951"/>
                  </a:cubicBezTo>
                  <a:cubicBezTo>
                    <a:pt x="5956756" y="682951"/>
                    <a:pt x="5889944" y="617918"/>
                    <a:pt x="5889944" y="537695"/>
                  </a:cubicBezTo>
                  <a:cubicBezTo>
                    <a:pt x="5889944" y="457472"/>
                    <a:pt x="5956756" y="392439"/>
                    <a:pt x="6039174" y="392439"/>
                  </a:cubicBezTo>
                  <a:close/>
                  <a:moveTo>
                    <a:pt x="7094959" y="392439"/>
                  </a:moveTo>
                  <a:cubicBezTo>
                    <a:pt x="7177377" y="392439"/>
                    <a:pt x="7244189" y="457472"/>
                    <a:pt x="7244189" y="537695"/>
                  </a:cubicBezTo>
                  <a:cubicBezTo>
                    <a:pt x="7244189" y="617918"/>
                    <a:pt x="7177377" y="682951"/>
                    <a:pt x="7094959" y="682951"/>
                  </a:cubicBezTo>
                  <a:cubicBezTo>
                    <a:pt x="7012542" y="682951"/>
                    <a:pt x="6945730" y="617918"/>
                    <a:pt x="6945730" y="537695"/>
                  </a:cubicBezTo>
                  <a:cubicBezTo>
                    <a:pt x="6945730" y="457472"/>
                    <a:pt x="7012542" y="392439"/>
                    <a:pt x="7094959" y="392439"/>
                  </a:cubicBezTo>
                  <a:close/>
                  <a:moveTo>
                    <a:pt x="8150746" y="392439"/>
                  </a:moveTo>
                  <a:cubicBezTo>
                    <a:pt x="8233163" y="392439"/>
                    <a:pt x="8299975" y="457472"/>
                    <a:pt x="8299975" y="537695"/>
                  </a:cubicBezTo>
                  <a:cubicBezTo>
                    <a:pt x="8299975" y="617918"/>
                    <a:pt x="8233163" y="682951"/>
                    <a:pt x="8150746" y="682951"/>
                  </a:cubicBezTo>
                  <a:cubicBezTo>
                    <a:pt x="8068328" y="682951"/>
                    <a:pt x="8001516" y="617918"/>
                    <a:pt x="8001516" y="537695"/>
                  </a:cubicBezTo>
                  <a:cubicBezTo>
                    <a:pt x="8001516" y="457472"/>
                    <a:pt x="8068328" y="392439"/>
                    <a:pt x="8150746" y="392439"/>
                  </a:cubicBezTo>
                  <a:close/>
                  <a:moveTo>
                    <a:pt x="9206531" y="392439"/>
                  </a:moveTo>
                  <a:cubicBezTo>
                    <a:pt x="9288949" y="392439"/>
                    <a:pt x="9355760" y="457472"/>
                    <a:pt x="9355760" y="537695"/>
                  </a:cubicBezTo>
                  <a:cubicBezTo>
                    <a:pt x="9355760" y="617918"/>
                    <a:pt x="9288949" y="682951"/>
                    <a:pt x="9206531" y="682951"/>
                  </a:cubicBezTo>
                  <a:cubicBezTo>
                    <a:pt x="9124114" y="682951"/>
                    <a:pt x="9057302" y="617918"/>
                    <a:pt x="9057302" y="537695"/>
                  </a:cubicBezTo>
                  <a:cubicBezTo>
                    <a:pt x="9057302" y="457472"/>
                    <a:pt x="9124114" y="392439"/>
                    <a:pt x="9206531" y="392439"/>
                  </a:cubicBezTo>
                  <a:close/>
                  <a:moveTo>
                    <a:pt x="10262317" y="392439"/>
                  </a:moveTo>
                  <a:cubicBezTo>
                    <a:pt x="10344735" y="392439"/>
                    <a:pt x="10411547" y="457472"/>
                    <a:pt x="10411547" y="537695"/>
                  </a:cubicBezTo>
                  <a:cubicBezTo>
                    <a:pt x="10411547" y="617918"/>
                    <a:pt x="10344735" y="682951"/>
                    <a:pt x="10262317" y="682951"/>
                  </a:cubicBezTo>
                  <a:cubicBezTo>
                    <a:pt x="10179900" y="682951"/>
                    <a:pt x="10113088" y="617918"/>
                    <a:pt x="10113088" y="537695"/>
                  </a:cubicBezTo>
                  <a:cubicBezTo>
                    <a:pt x="10113088" y="457472"/>
                    <a:pt x="10179900" y="392439"/>
                    <a:pt x="10262317" y="392439"/>
                  </a:cubicBezTo>
                  <a:close/>
                  <a:moveTo>
                    <a:pt x="11022602" y="0"/>
                  </a:moveTo>
                  <a:lnTo>
                    <a:pt x="0" y="0"/>
                  </a:lnTo>
                  <a:lnTo>
                    <a:pt x="0" y="9326349"/>
                  </a:lnTo>
                  <a:lnTo>
                    <a:pt x="11022602" y="9326349"/>
                  </a:lnTo>
                  <a:close/>
                </a:path>
              </a:pathLst>
            </a:custGeom>
            <a:solidFill>
              <a:srgbClr val="01021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</xdr:grpSp>
    </xdr:grpSp>
    <xdr:clientData/>
  </xdr:twoCellAnchor>
  <xdr:twoCellAnchor>
    <xdr:from>
      <xdr:col>10</xdr:col>
      <xdr:colOff>95250</xdr:colOff>
      <xdr:row>2</xdr:row>
      <xdr:rowOff>59871</xdr:rowOff>
    </xdr:from>
    <xdr:to>
      <xdr:col>21</xdr:col>
      <xdr:colOff>489857</xdr:colOff>
      <xdr:row>9</xdr:row>
      <xdr:rowOff>166371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6168390" y="425631"/>
          <a:ext cx="7267847" cy="1401900"/>
          <a:chOff x="4595813" y="277586"/>
          <a:chExt cx="6267813" cy="1440000"/>
        </a:xfrm>
      </xdr:grpSpPr>
      <xdr:graphicFrame macro="">
        <xdr:nvGraphicFramePr>
          <xdr:cNvPr id="21" name="Chart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aphicFramePr>
            <a:graphicFrameLocks/>
          </xdr:cNvGraphicFramePr>
        </xdr:nvGraphicFramePr>
        <xdr:xfrm>
          <a:off x="9423626" y="277586"/>
          <a:ext cx="1440000" cy="14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22" name="Chart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GraphicFramePr>
            <a:graphicFrameLocks/>
          </xdr:cNvGraphicFramePr>
        </xdr:nvGraphicFramePr>
        <xdr:xfrm>
          <a:off x="6205083" y="277586"/>
          <a:ext cx="1440000" cy="14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GraphicFramePr>
            <a:graphicFrameLocks/>
          </xdr:cNvGraphicFramePr>
        </xdr:nvGraphicFramePr>
        <xdr:xfrm>
          <a:off x="7814355" y="277586"/>
          <a:ext cx="1440000" cy="14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graphicFrame macro="">
        <xdr:nvGraphicFramePr>
          <xdr:cNvPr id="24" name="Chart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aphicFramePr>
            <a:graphicFrameLocks/>
          </xdr:cNvGraphicFramePr>
        </xdr:nvGraphicFramePr>
        <xdr:xfrm>
          <a:off x="4595813" y="277586"/>
          <a:ext cx="1440000" cy="144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</xdr:grpSp>
    <xdr:clientData/>
  </xdr:twoCellAnchor>
  <xdr:twoCellAnchor>
    <xdr:from>
      <xdr:col>10</xdr:col>
      <xdr:colOff>175849</xdr:colOff>
      <xdr:row>12</xdr:row>
      <xdr:rowOff>176893</xdr:rowOff>
    </xdr:from>
    <xdr:to>
      <xdr:col>15</xdr:col>
      <xdr:colOff>546656</xdr:colOff>
      <xdr:row>20</xdr:row>
      <xdr:rowOff>122464</xdr:rowOff>
    </xdr:to>
    <xdr:sp macro="" textlink="">
      <xdr:nvSpPr>
        <xdr:cNvPr id="73" name="Freeform 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6122170" y="2462893"/>
          <a:ext cx="3432415" cy="1469571"/>
        </a:xfrm>
        <a:custGeom>
          <a:avLst/>
          <a:gdLst>
            <a:gd name="connsiteX0" fmla="*/ 0 w 2473635"/>
            <a:gd name="connsiteY0" fmla="*/ 1577139 h 1782678"/>
            <a:gd name="connsiteX1" fmla="*/ 2473635 w 2473635"/>
            <a:gd name="connsiteY1" fmla="*/ 1577139 h 1782678"/>
            <a:gd name="connsiteX2" fmla="*/ 2473635 w 2473635"/>
            <a:gd name="connsiteY2" fmla="*/ 1782678 h 1782678"/>
            <a:gd name="connsiteX3" fmla="*/ 0 w 2473635"/>
            <a:gd name="connsiteY3" fmla="*/ 1782678 h 1782678"/>
            <a:gd name="connsiteX4" fmla="*/ 0 w 2473635"/>
            <a:gd name="connsiteY4" fmla="*/ 1184108 h 1782678"/>
            <a:gd name="connsiteX5" fmla="*/ 2473635 w 2473635"/>
            <a:gd name="connsiteY5" fmla="*/ 1184108 h 1782678"/>
            <a:gd name="connsiteX6" fmla="*/ 2473635 w 2473635"/>
            <a:gd name="connsiteY6" fmla="*/ 1389647 h 1782678"/>
            <a:gd name="connsiteX7" fmla="*/ 0 w 2473635"/>
            <a:gd name="connsiteY7" fmla="*/ 1389647 h 1782678"/>
            <a:gd name="connsiteX8" fmla="*/ 0 w 2473635"/>
            <a:gd name="connsiteY8" fmla="*/ 781050 h 1782678"/>
            <a:gd name="connsiteX9" fmla="*/ 2473635 w 2473635"/>
            <a:gd name="connsiteY9" fmla="*/ 781050 h 1782678"/>
            <a:gd name="connsiteX10" fmla="*/ 2473635 w 2473635"/>
            <a:gd name="connsiteY10" fmla="*/ 986589 h 1782678"/>
            <a:gd name="connsiteX11" fmla="*/ 0 w 2473635"/>
            <a:gd name="connsiteY11" fmla="*/ 986589 h 1782678"/>
            <a:gd name="connsiteX12" fmla="*/ 0 w 2473635"/>
            <a:gd name="connsiteY12" fmla="*/ 393031 h 1782678"/>
            <a:gd name="connsiteX13" fmla="*/ 2473635 w 2473635"/>
            <a:gd name="connsiteY13" fmla="*/ 393031 h 1782678"/>
            <a:gd name="connsiteX14" fmla="*/ 2473635 w 2473635"/>
            <a:gd name="connsiteY14" fmla="*/ 598570 h 1782678"/>
            <a:gd name="connsiteX15" fmla="*/ 0 w 2473635"/>
            <a:gd name="connsiteY15" fmla="*/ 598570 h 1782678"/>
            <a:gd name="connsiteX16" fmla="*/ 0 w 2473635"/>
            <a:gd name="connsiteY16" fmla="*/ 0 h 1782678"/>
            <a:gd name="connsiteX17" fmla="*/ 2473635 w 2473635"/>
            <a:gd name="connsiteY17" fmla="*/ 0 h 1782678"/>
            <a:gd name="connsiteX18" fmla="*/ 2473635 w 2473635"/>
            <a:gd name="connsiteY18" fmla="*/ 205539 h 1782678"/>
            <a:gd name="connsiteX19" fmla="*/ 0 w 2473635"/>
            <a:gd name="connsiteY19" fmla="*/ 205539 h 17826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2473635" h="1782678">
              <a:moveTo>
                <a:pt x="0" y="1577139"/>
              </a:moveTo>
              <a:lnTo>
                <a:pt x="2473635" y="1577139"/>
              </a:lnTo>
              <a:lnTo>
                <a:pt x="2473635" y="1782678"/>
              </a:lnTo>
              <a:lnTo>
                <a:pt x="0" y="1782678"/>
              </a:lnTo>
              <a:close/>
              <a:moveTo>
                <a:pt x="0" y="1184108"/>
              </a:moveTo>
              <a:lnTo>
                <a:pt x="2473635" y="1184108"/>
              </a:lnTo>
              <a:lnTo>
                <a:pt x="2473635" y="1389647"/>
              </a:lnTo>
              <a:lnTo>
                <a:pt x="0" y="1389647"/>
              </a:lnTo>
              <a:close/>
              <a:moveTo>
                <a:pt x="0" y="781050"/>
              </a:moveTo>
              <a:lnTo>
                <a:pt x="2473635" y="781050"/>
              </a:lnTo>
              <a:lnTo>
                <a:pt x="2473635" y="986589"/>
              </a:lnTo>
              <a:lnTo>
                <a:pt x="0" y="986589"/>
              </a:lnTo>
              <a:close/>
              <a:moveTo>
                <a:pt x="0" y="393031"/>
              </a:moveTo>
              <a:lnTo>
                <a:pt x="2473635" y="393031"/>
              </a:lnTo>
              <a:lnTo>
                <a:pt x="2473635" y="598570"/>
              </a:lnTo>
              <a:lnTo>
                <a:pt x="0" y="598570"/>
              </a:lnTo>
              <a:close/>
              <a:moveTo>
                <a:pt x="0" y="0"/>
              </a:moveTo>
              <a:lnTo>
                <a:pt x="2473635" y="0"/>
              </a:lnTo>
              <a:lnTo>
                <a:pt x="2473635" y="205539"/>
              </a:lnTo>
              <a:lnTo>
                <a:pt x="0" y="205539"/>
              </a:lnTo>
              <a:close/>
            </a:path>
          </a:pathLst>
        </a:cu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326573</xdr:colOff>
      <xdr:row>24</xdr:row>
      <xdr:rowOff>3713</xdr:rowOff>
    </xdr:from>
    <xdr:to>
      <xdr:col>16</xdr:col>
      <xdr:colOff>60616</xdr:colOff>
      <xdr:row>36</xdr:row>
      <xdr:rowOff>107623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81643</xdr:colOff>
      <xdr:row>11</xdr:row>
      <xdr:rowOff>134586</xdr:rowOff>
    </xdr:from>
    <xdr:to>
      <xdr:col>21</xdr:col>
      <xdr:colOff>306780</xdr:colOff>
      <xdr:row>23</xdr:row>
      <xdr:rowOff>99949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585077</xdr:colOff>
      <xdr:row>25</xdr:row>
      <xdr:rowOff>40822</xdr:rowOff>
    </xdr:from>
    <xdr:to>
      <xdr:col>20</xdr:col>
      <xdr:colOff>553183</xdr:colOff>
      <xdr:row>36</xdr:row>
      <xdr:rowOff>27213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404211</xdr:colOff>
      <xdr:row>12</xdr:row>
      <xdr:rowOff>23209</xdr:rowOff>
    </xdr:from>
    <xdr:to>
      <xdr:col>16</xdr:col>
      <xdr:colOff>139161</xdr:colOff>
      <xdr:row>24</xdr:row>
      <xdr:rowOff>127609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121920</xdr:rowOff>
        </xdr:from>
        <xdr:to>
          <xdr:col>3</xdr:col>
          <xdr:colOff>502920</xdr:colOff>
          <xdr:row>17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5</xdr:col>
      <xdr:colOff>27215</xdr:colOff>
      <xdr:row>1</xdr:row>
      <xdr:rowOff>149679</xdr:rowOff>
    </xdr:from>
    <xdr:to>
      <xdr:col>9</xdr:col>
      <xdr:colOff>163286</xdr:colOff>
      <xdr:row>13</xdr:row>
      <xdr:rowOff>136071</xdr:rowOff>
    </xdr:to>
    <xdr:graphicFrame macro="">
      <xdr:nvGraphicFramePr>
        <xdr:cNvPr id="72" name="Диаграмма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598713</xdr:colOff>
      <xdr:row>10</xdr:row>
      <xdr:rowOff>95250</xdr:rowOff>
    </xdr:from>
    <xdr:to>
      <xdr:col>9</xdr:col>
      <xdr:colOff>167276</xdr:colOff>
      <xdr:row>13</xdr:row>
      <xdr:rowOff>151931</xdr:rowOff>
    </xdr:to>
    <xdr:grpSp>
      <xdr:nvGrpSpPr>
        <xdr:cNvPr id="37" name="Group 7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2922813" y="1939290"/>
          <a:ext cx="2692763" cy="605321"/>
          <a:chOff x="5163221" y="4967776"/>
          <a:chExt cx="2630170" cy="628181"/>
        </a:xfrm>
      </xdr:grpSpPr>
      <xdr:sp macro="" textlink="">
        <xdr:nvSpPr>
          <xdr:cNvPr id="38" name="Freeform 65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5163221" y="4967776"/>
            <a:ext cx="2630170" cy="557893"/>
          </a:xfrm>
          <a:custGeom>
            <a:avLst/>
            <a:gdLst>
              <a:gd name="connsiteX0" fmla="*/ 3376245 w 3697200"/>
              <a:gd name="connsiteY0" fmla="*/ 274056 h 784224"/>
              <a:gd name="connsiteX1" fmla="*/ 3311706 w 3697200"/>
              <a:gd name="connsiteY1" fmla="*/ 338595 h 784224"/>
              <a:gd name="connsiteX2" fmla="*/ 3376245 w 3697200"/>
              <a:gd name="connsiteY2" fmla="*/ 403134 h 784224"/>
              <a:gd name="connsiteX3" fmla="*/ 3440784 w 3697200"/>
              <a:gd name="connsiteY3" fmla="*/ 338595 h 784224"/>
              <a:gd name="connsiteX4" fmla="*/ 3376245 w 3697200"/>
              <a:gd name="connsiteY4" fmla="*/ 274056 h 784224"/>
              <a:gd name="connsiteX5" fmla="*/ 2357231 w 3697200"/>
              <a:gd name="connsiteY5" fmla="*/ 274056 h 784224"/>
              <a:gd name="connsiteX6" fmla="*/ 2292692 w 3697200"/>
              <a:gd name="connsiteY6" fmla="*/ 338595 h 784224"/>
              <a:gd name="connsiteX7" fmla="*/ 2357231 w 3697200"/>
              <a:gd name="connsiteY7" fmla="*/ 403134 h 784224"/>
              <a:gd name="connsiteX8" fmla="*/ 2421770 w 3697200"/>
              <a:gd name="connsiteY8" fmla="*/ 338595 h 784224"/>
              <a:gd name="connsiteX9" fmla="*/ 2357231 w 3697200"/>
              <a:gd name="connsiteY9" fmla="*/ 274056 h 784224"/>
              <a:gd name="connsiteX10" fmla="*/ 1338216 w 3697200"/>
              <a:gd name="connsiteY10" fmla="*/ 274056 h 784224"/>
              <a:gd name="connsiteX11" fmla="*/ 1273677 w 3697200"/>
              <a:gd name="connsiteY11" fmla="*/ 338595 h 784224"/>
              <a:gd name="connsiteX12" fmla="*/ 1338216 w 3697200"/>
              <a:gd name="connsiteY12" fmla="*/ 403134 h 784224"/>
              <a:gd name="connsiteX13" fmla="*/ 1402755 w 3697200"/>
              <a:gd name="connsiteY13" fmla="*/ 338595 h 784224"/>
              <a:gd name="connsiteX14" fmla="*/ 1338216 w 3697200"/>
              <a:gd name="connsiteY14" fmla="*/ 274056 h 784224"/>
              <a:gd name="connsiteX15" fmla="*/ 319201 w 3697200"/>
              <a:gd name="connsiteY15" fmla="*/ 274056 h 784224"/>
              <a:gd name="connsiteX16" fmla="*/ 254662 w 3697200"/>
              <a:gd name="connsiteY16" fmla="*/ 338595 h 784224"/>
              <a:gd name="connsiteX17" fmla="*/ 319201 w 3697200"/>
              <a:gd name="connsiteY17" fmla="*/ 403134 h 784224"/>
              <a:gd name="connsiteX18" fmla="*/ 383740 w 3697200"/>
              <a:gd name="connsiteY18" fmla="*/ 338595 h 784224"/>
              <a:gd name="connsiteX19" fmla="*/ 319201 w 3697200"/>
              <a:gd name="connsiteY19" fmla="*/ 274056 h 784224"/>
              <a:gd name="connsiteX20" fmla="*/ 0 w 3697200"/>
              <a:gd name="connsiteY20" fmla="*/ 0 h 784224"/>
              <a:gd name="connsiteX21" fmla="*/ 3697200 w 3697200"/>
              <a:gd name="connsiteY21" fmla="*/ 0 h 784224"/>
              <a:gd name="connsiteX22" fmla="*/ 3697200 w 3697200"/>
              <a:gd name="connsiteY22" fmla="*/ 195090 h 784224"/>
              <a:gd name="connsiteX23" fmla="*/ 3695238 w 3697200"/>
              <a:gd name="connsiteY23" fmla="*/ 195090 h 784224"/>
              <a:gd name="connsiteX24" fmla="*/ 3695238 w 3697200"/>
              <a:gd name="connsiteY24" fmla="*/ 784224 h 784224"/>
              <a:gd name="connsiteX25" fmla="*/ 0 w 3697200"/>
              <a:gd name="connsiteY25" fmla="*/ 784224 h 784224"/>
              <a:gd name="connsiteX26" fmla="*/ 0 w 3697200"/>
              <a:gd name="connsiteY26" fmla="*/ 195090 h 784224"/>
              <a:gd name="connsiteX27" fmla="*/ 0 w 3697200"/>
              <a:gd name="connsiteY27" fmla="*/ 153531 h 7842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697200" h="784224">
                <a:moveTo>
                  <a:pt x="3376245" y="274056"/>
                </a:moveTo>
                <a:cubicBezTo>
                  <a:pt x="3340601" y="274056"/>
                  <a:pt x="3311706" y="302951"/>
                  <a:pt x="3311706" y="338595"/>
                </a:cubicBezTo>
                <a:cubicBezTo>
                  <a:pt x="3311706" y="374239"/>
                  <a:pt x="3340601" y="403134"/>
                  <a:pt x="3376245" y="403134"/>
                </a:cubicBezTo>
                <a:cubicBezTo>
                  <a:pt x="3411889" y="403134"/>
                  <a:pt x="3440784" y="374239"/>
                  <a:pt x="3440784" y="338595"/>
                </a:cubicBezTo>
                <a:cubicBezTo>
                  <a:pt x="3440784" y="302951"/>
                  <a:pt x="3411889" y="274056"/>
                  <a:pt x="3376245" y="274056"/>
                </a:cubicBezTo>
                <a:close/>
                <a:moveTo>
                  <a:pt x="2357231" y="274056"/>
                </a:moveTo>
                <a:cubicBezTo>
                  <a:pt x="2321587" y="274056"/>
                  <a:pt x="2292692" y="302951"/>
                  <a:pt x="2292692" y="338595"/>
                </a:cubicBezTo>
                <a:cubicBezTo>
                  <a:pt x="2292692" y="374239"/>
                  <a:pt x="2321587" y="403134"/>
                  <a:pt x="2357231" y="403134"/>
                </a:cubicBezTo>
                <a:cubicBezTo>
                  <a:pt x="2392875" y="403134"/>
                  <a:pt x="2421770" y="374239"/>
                  <a:pt x="2421770" y="338595"/>
                </a:cubicBezTo>
                <a:cubicBezTo>
                  <a:pt x="2421770" y="302951"/>
                  <a:pt x="2392875" y="274056"/>
                  <a:pt x="2357231" y="274056"/>
                </a:cubicBezTo>
                <a:close/>
                <a:moveTo>
                  <a:pt x="1338216" y="274056"/>
                </a:moveTo>
                <a:cubicBezTo>
                  <a:pt x="1302572" y="274056"/>
                  <a:pt x="1273677" y="302951"/>
                  <a:pt x="1273677" y="338595"/>
                </a:cubicBezTo>
                <a:cubicBezTo>
                  <a:pt x="1273677" y="374239"/>
                  <a:pt x="1302572" y="403134"/>
                  <a:pt x="1338216" y="403134"/>
                </a:cubicBezTo>
                <a:cubicBezTo>
                  <a:pt x="1373860" y="403134"/>
                  <a:pt x="1402755" y="374239"/>
                  <a:pt x="1402755" y="338595"/>
                </a:cubicBezTo>
                <a:cubicBezTo>
                  <a:pt x="1402755" y="302951"/>
                  <a:pt x="1373860" y="274056"/>
                  <a:pt x="1338216" y="274056"/>
                </a:cubicBezTo>
                <a:close/>
                <a:moveTo>
                  <a:pt x="319201" y="274056"/>
                </a:moveTo>
                <a:cubicBezTo>
                  <a:pt x="283557" y="274056"/>
                  <a:pt x="254662" y="302951"/>
                  <a:pt x="254662" y="338595"/>
                </a:cubicBezTo>
                <a:cubicBezTo>
                  <a:pt x="254662" y="374239"/>
                  <a:pt x="283557" y="403134"/>
                  <a:pt x="319201" y="403134"/>
                </a:cubicBezTo>
                <a:cubicBezTo>
                  <a:pt x="354845" y="403134"/>
                  <a:pt x="383740" y="374239"/>
                  <a:pt x="383740" y="338595"/>
                </a:cubicBezTo>
                <a:cubicBezTo>
                  <a:pt x="383740" y="302951"/>
                  <a:pt x="354845" y="274056"/>
                  <a:pt x="319201" y="274056"/>
                </a:cubicBezTo>
                <a:close/>
                <a:moveTo>
                  <a:pt x="0" y="0"/>
                </a:moveTo>
                <a:lnTo>
                  <a:pt x="3697200" y="0"/>
                </a:lnTo>
                <a:lnTo>
                  <a:pt x="3697200" y="195090"/>
                </a:lnTo>
                <a:lnTo>
                  <a:pt x="3695238" y="195090"/>
                </a:lnTo>
                <a:lnTo>
                  <a:pt x="3695238" y="784224"/>
                </a:lnTo>
                <a:lnTo>
                  <a:pt x="0" y="784224"/>
                </a:lnTo>
                <a:lnTo>
                  <a:pt x="0" y="195090"/>
                </a:lnTo>
                <a:lnTo>
                  <a:pt x="0" y="153531"/>
                </a:lnTo>
                <a:close/>
              </a:path>
            </a:pathLst>
          </a:custGeom>
          <a:solidFill>
            <a:srgbClr val="01021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9" name="Oval 66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5315396" y="5136126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0" name="Oval 67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040432" y="5136126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1" name="Oval 68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765468" y="5136126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2" name="Oval 69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7492148" y="5136126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43" name="Straight Connector 70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>
            <a:endCxn id="40" idx="2"/>
          </xdr:cNvCxnSpPr>
        </xdr:nvCxnSpPr>
        <xdr:spPr>
          <a:xfrm flipV="1">
            <a:off x="5462531" y="5207435"/>
            <a:ext cx="577901" cy="4519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71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 flipV="1">
            <a:off x="6187567" y="5207437"/>
            <a:ext cx="577900" cy="4517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Straight Connector 72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>
          <a:xfrm flipV="1">
            <a:off x="6913572" y="5207437"/>
            <a:ext cx="577900" cy="4517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7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5269675" y="5284461"/>
            <a:ext cx="2523715" cy="311496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l-PL" sz="1400">
                <a:solidFill>
                  <a:schemeClr val="bg1"/>
                </a:solidFill>
              </a:rPr>
              <a:t>I                </a:t>
            </a:r>
            <a:r>
              <a:rPr lang="pl-PL" sz="1400" baseline="0">
                <a:solidFill>
                  <a:schemeClr val="bg1"/>
                </a:solidFill>
              </a:rPr>
              <a:t> </a:t>
            </a:r>
            <a:r>
              <a:rPr lang="pl-PL" sz="1400">
                <a:solidFill>
                  <a:schemeClr val="bg1"/>
                </a:solidFill>
              </a:rPr>
              <a:t>II               III              IV</a:t>
            </a:r>
            <a:endParaRPr 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</xdr:col>
      <xdr:colOff>157653</xdr:colOff>
      <xdr:row>31</xdr:row>
      <xdr:rowOff>186343</xdr:rowOff>
    </xdr:from>
    <xdr:to>
      <xdr:col>3</xdr:col>
      <xdr:colOff>444276</xdr:colOff>
      <xdr:row>34</xdr:row>
      <xdr:rowOff>111996</xdr:rowOff>
    </xdr:to>
    <xdr:grpSp>
      <xdr:nvGrpSpPr>
        <xdr:cNvPr id="56" name="Group 1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1232073" y="5916583"/>
          <a:ext cx="911463" cy="474293"/>
          <a:chOff x="4732020" y="2735580"/>
          <a:chExt cx="1988820" cy="773412"/>
        </a:xfrm>
      </xdr:grpSpPr>
      <xdr:sp macro="" textlink="">
        <xdr:nvSpPr>
          <xdr:cNvPr id="66" name="Freeform 1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4732020" y="2887980"/>
            <a:ext cx="1988820" cy="621012"/>
          </a:xfrm>
          <a:custGeom>
            <a:avLst/>
            <a:gdLst>
              <a:gd name="connsiteX0" fmla="*/ 0 w 1988820"/>
              <a:gd name="connsiteY0" fmla="*/ 0 h 621012"/>
              <a:gd name="connsiteX1" fmla="*/ 1988820 w 1988820"/>
              <a:gd name="connsiteY1" fmla="*/ 0 h 621012"/>
              <a:gd name="connsiteX2" fmla="*/ 1805451 w 1988820"/>
              <a:gd name="connsiteY2" fmla="*/ 463882 h 621012"/>
              <a:gd name="connsiteX3" fmla="*/ 1801998 w 1988820"/>
              <a:gd name="connsiteY3" fmla="*/ 463892 h 621012"/>
              <a:gd name="connsiteX4" fmla="*/ 1804512 w 1988820"/>
              <a:gd name="connsiteY4" fmla="*/ 468612 h 621012"/>
              <a:gd name="connsiteX5" fmla="*/ 999411 w 1988820"/>
              <a:gd name="connsiteY5" fmla="*/ 621012 h 621012"/>
              <a:gd name="connsiteX6" fmla="*/ 194310 w 1988820"/>
              <a:gd name="connsiteY6" fmla="*/ 468612 h 621012"/>
              <a:gd name="connsiteX7" fmla="*/ 196195 w 1988820"/>
              <a:gd name="connsiteY7" fmla="*/ 465072 h 6210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988820" h="621012">
                <a:moveTo>
                  <a:pt x="0" y="0"/>
                </a:moveTo>
                <a:lnTo>
                  <a:pt x="1988820" y="0"/>
                </a:lnTo>
                <a:cubicBezTo>
                  <a:pt x="1927763" y="154644"/>
                  <a:pt x="1866508" y="309238"/>
                  <a:pt x="1805451" y="463882"/>
                </a:cubicBezTo>
                <a:lnTo>
                  <a:pt x="1801998" y="463892"/>
                </a:lnTo>
                <a:lnTo>
                  <a:pt x="1804512" y="468612"/>
                </a:lnTo>
                <a:cubicBezTo>
                  <a:pt x="1804512" y="552780"/>
                  <a:pt x="1444056" y="621012"/>
                  <a:pt x="999411" y="621012"/>
                </a:cubicBezTo>
                <a:cubicBezTo>
                  <a:pt x="554766" y="621012"/>
                  <a:pt x="194310" y="552780"/>
                  <a:pt x="194310" y="468612"/>
                </a:cubicBezTo>
                <a:lnTo>
                  <a:pt x="196195" y="465072"/>
                </a:lnTo>
                <a:close/>
              </a:path>
            </a:pathLst>
          </a:cu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7" name="Oval 1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4732020" y="2735580"/>
            <a:ext cx="1988820" cy="304800"/>
          </a:xfrm>
          <a:prstGeom prst="ellipse">
            <a:avLst/>
          </a:pr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2</xdr:col>
      <xdr:colOff>35861</xdr:colOff>
      <xdr:row>28</xdr:row>
      <xdr:rowOff>168645</xdr:rowOff>
    </xdr:from>
    <xdr:to>
      <xdr:col>3</xdr:col>
      <xdr:colOff>566068</xdr:colOff>
      <xdr:row>32</xdr:row>
      <xdr:rowOff>66988</xdr:rowOff>
    </xdr:to>
    <xdr:grpSp>
      <xdr:nvGrpSpPr>
        <xdr:cNvPr id="57" name="Group 1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1110281" y="5350245"/>
          <a:ext cx="1155047" cy="629863"/>
          <a:chOff x="4732020" y="2735580"/>
          <a:chExt cx="1988820" cy="773412"/>
        </a:xfrm>
      </xdr:grpSpPr>
      <xdr:sp macro="" textlink="">
        <xdr:nvSpPr>
          <xdr:cNvPr id="64" name="Freeform 1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4732020" y="2887980"/>
            <a:ext cx="1988820" cy="621012"/>
          </a:xfrm>
          <a:custGeom>
            <a:avLst/>
            <a:gdLst>
              <a:gd name="connsiteX0" fmla="*/ 0 w 1988820"/>
              <a:gd name="connsiteY0" fmla="*/ 0 h 621012"/>
              <a:gd name="connsiteX1" fmla="*/ 1988820 w 1988820"/>
              <a:gd name="connsiteY1" fmla="*/ 0 h 621012"/>
              <a:gd name="connsiteX2" fmla="*/ 1805451 w 1988820"/>
              <a:gd name="connsiteY2" fmla="*/ 463882 h 621012"/>
              <a:gd name="connsiteX3" fmla="*/ 1801998 w 1988820"/>
              <a:gd name="connsiteY3" fmla="*/ 463892 h 621012"/>
              <a:gd name="connsiteX4" fmla="*/ 1804512 w 1988820"/>
              <a:gd name="connsiteY4" fmla="*/ 468612 h 621012"/>
              <a:gd name="connsiteX5" fmla="*/ 999411 w 1988820"/>
              <a:gd name="connsiteY5" fmla="*/ 621012 h 621012"/>
              <a:gd name="connsiteX6" fmla="*/ 194310 w 1988820"/>
              <a:gd name="connsiteY6" fmla="*/ 468612 h 621012"/>
              <a:gd name="connsiteX7" fmla="*/ 196195 w 1988820"/>
              <a:gd name="connsiteY7" fmla="*/ 465072 h 6210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988820" h="621012">
                <a:moveTo>
                  <a:pt x="0" y="0"/>
                </a:moveTo>
                <a:lnTo>
                  <a:pt x="1988820" y="0"/>
                </a:lnTo>
                <a:cubicBezTo>
                  <a:pt x="1927763" y="154644"/>
                  <a:pt x="1866508" y="309238"/>
                  <a:pt x="1805451" y="463882"/>
                </a:cubicBezTo>
                <a:lnTo>
                  <a:pt x="1801998" y="463892"/>
                </a:lnTo>
                <a:lnTo>
                  <a:pt x="1804512" y="468612"/>
                </a:lnTo>
                <a:cubicBezTo>
                  <a:pt x="1804512" y="552780"/>
                  <a:pt x="1444056" y="621012"/>
                  <a:pt x="999411" y="621012"/>
                </a:cubicBezTo>
                <a:cubicBezTo>
                  <a:pt x="554766" y="621012"/>
                  <a:pt x="194310" y="552780"/>
                  <a:pt x="194310" y="468612"/>
                </a:cubicBezTo>
                <a:lnTo>
                  <a:pt x="196195" y="465072"/>
                </a:lnTo>
                <a:close/>
              </a:path>
            </a:pathLst>
          </a:cu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5" name="Oval 1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4732020" y="2735580"/>
            <a:ext cx="1988820" cy="304800"/>
          </a:xfrm>
          <a:prstGeom prst="ellipse">
            <a:avLst/>
          </a:pr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315860</xdr:colOff>
      <xdr:row>25</xdr:row>
      <xdr:rowOff>178969</xdr:rowOff>
    </xdr:from>
    <xdr:to>
      <xdr:col>4</xdr:col>
      <xdr:colOff>110337</xdr:colOff>
      <xdr:row>29</xdr:row>
      <xdr:rowOff>109904</xdr:rowOff>
    </xdr:to>
    <xdr:grpSp>
      <xdr:nvGrpSpPr>
        <xdr:cNvPr id="58" name="Group 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940700" y="4811929"/>
          <a:ext cx="1493737" cy="662455"/>
          <a:chOff x="4732020" y="2735580"/>
          <a:chExt cx="1988820" cy="773412"/>
        </a:xfrm>
      </xdr:grpSpPr>
      <xdr:sp macro="" textlink="">
        <xdr:nvSpPr>
          <xdr:cNvPr id="62" name="Freeform 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4732020" y="2887980"/>
            <a:ext cx="1988820" cy="621012"/>
          </a:xfrm>
          <a:custGeom>
            <a:avLst/>
            <a:gdLst>
              <a:gd name="connsiteX0" fmla="*/ 0 w 1988820"/>
              <a:gd name="connsiteY0" fmla="*/ 0 h 621012"/>
              <a:gd name="connsiteX1" fmla="*/ 1988820 w 1988820"/>
              <a:gd name="connsiteY1" fmla="*/ 0 h 621012"/>
              <a:gd name="connsiteX2" fmla="*/ 1805451 w 1988820"/>
              <a:gd name="connsiteY2" fmla="*/ 463882 h 621012"/>
              <a:gd name="connsiteX3" fmla="*/ 1801998 w 1988820"/>
              <a:gd name="connsiteY3" fmla="*/ 463892 h 621012"/>
              <a:gd name="connsiteX4" fmla="*/ 1804512 w 1988820"/>
              <a:gd name="connsiteY4" fmla="*/ 468612 h 621012"/>
              <a:gd name="connsiteX5" fmla="*/ 999411 w 1988820"/>
              <a:gd name="connsiteY5" fmla="*/ 621012 h 621012"/>
              <a:gd name="connsiteX6" fmla="*/ 194310 w 1988820"/>
              <a:gd name="connsiteY6" fmla="*/ 468612 h 621012"/>
              <a:gd name="connsiteX7" fmla="*/ 196195 w 1988820"/>
              <a:gd name="connsiteY7" fmla="*/ 465072 h 6210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988820" h="621012">
                <a:moveTo>
                  <a:pt x="0" y="0"/>
                </a:moveTo>
                <a:lnTo>
                  <a:pt x="1988820" y="0"/>
                </a:lnTo>
                <a:cubicBezTo>
                  <a:pt x="1927763" y="154644"/>
                  <a:pt x="1866508" y="309238"/>
                  <a:pt x="1805451" y="463882"/>
                </a:cubicBezTo>
                <a:lnTo>
                  <a:pt x="1801998" y="463892"/>
                </a:lnTo>
                <a:lnTo>
                  <a:pt x="1804512" y="468612"/>
                </a:lnTo>
                <a:cubicBezTo>
                  <a:pt x="1804512" y="552780"/>
                  <a:pt x="1444056" y="621012"/>
                  <a:pt x="999411" y="621012"/>
                </a:cubicBezTo>
                <a:cubicBezTo>
                  <a:pt x="554766" y="621012"/>
                  <a:pt x="194310" y="552780"/>
                  <a:pt x="194310" y="468612"/>
                </a:cubicBezTo>
                <a:lnTo>
                  <a:pt x="196195" y="465072"/>
                </a:lnTo>
                <a:close/>
              </a:path>
            </a:pathLst>
          </a:cu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3" name="Oval 10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4732020" y="2735580"/>
            <a:ext cx="1988820" cy="304800"/>
          </a:xfrm>
          <a:prstGeom prst="ellipse">
            <a:avLst/>
          </a:pr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136071</xdr:colOff>
      <xdr:row>22</xdr:row>
      <xdr:rowOff>135025</xdr:rowOff>
    </xdr:from>
    <xdr:to>
      <xdr:col>4</xdr:col>
      <xdr:colOff>292445</xdr:colOff>
      <xdr:row>26</xdr:row>
      <xdr:rowOff>153865</xdr:rowOff>
    </xdr:to>
    <xdr:grpSp>
      <xdr:nvGrpSpPr>
        <xdr:cNvPr id="59" name="Group 7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760911" y="4219345"/>
          <a:ext cx="1855634" cy="750360"/>
          <a:chOff x="4732020" y="2735580"/>
          <a:chExt cx="1988820" cy="773412"/>
        </a:xfrm>
      </xdr:grpSpPr>
      <xdr:sp macro="" textlink="">
        <xdr:nvSpPr>
          <xdr:cNvPr id="60" name="Freeform 6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732020" y="2887980"/>
            <a:ext cx="1988820" cy="621012"/>
          </a:xfrm>
          <a:custGeom>
            <a:avLst/>
            <a:gdLst>
              <a:gd name="connsiteX0" fmla="*/ 0 w 1988820"/>
              <a:gd name="connsiteY0" fmla="*/ 0 h 621012"/>
              <a:gd name="connsiteX1" fmla="*/ 1988820 w 1988820"/>
              <a:gd name="connsiteY1" fmla="*/ 0 h 621012"/>
              <a:gd name="connsiteX2" fmla="*/ 1805451 w 1988820"/>
              <a:gd name="connsiteY2" fmla="*/ 463882 h 621012"/>
              <a:gd name="connsiteX3" fmla="*/ 1801998 w 1988820"/>
              <a:gd name="connsiteY3" fmla="*/ 463892 h 621012"/>
              <a:gd name="connsiteX4" fmla="*/ 1804512 w 1988820"/>
              <a:gd name="connsiteY4" fmla="*/ 468612 h 621012"/>
              <a:gd name="connsiteX5" fmla="*/ 999411 w 1988820"/>
              <a:gd name="connsiteY5" fmla="*/ 621012 h 621012"/>
              <a:gd name="connsiteX6" fmla="*/ 194310 w 1988820"/>
              <a:gd name="connsiteY6" fmla="*/ 468612 h 621012"/>
              <a:gd name="connsiteX7" fmla="*/ 196195 w 1988820"/>
              <a:gd name="connsiteY7" fmla="*/ 465072 h 62101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988820" h="621012">
                <a:moveTo>
                  <a:pt x="0" y="0"/>
                </a:moveTo>
                <a:lnTo>
                  <a:pt x="1988820" y="0"/>
                </a:lnTo>
                <a:cubicBezTo>
                  <a:pt x="1927763" y="154644"/>
                  <a:pt x="1866508" y="309238"/>
                  <a:pt x="1805451" y="463882"/>
                </a:cubicBezTo>
                <a:lnTo>
                  <a:pt x="1801998" y="463892"/>
                </a:lnTo>
                <a:lnTo>
                  <a:pt x="1804512" y="468612"/>
                </a:lnTo>
                <a:cubicBezTo>
                  <a:pt x="1804512" y="552780"/>
                  <a:pt x="1444056" y="621012"/>
                  <a:pt x="999411" y="621012"/>
                </a:cubicBezTo>
                <a:cubicBezTo>
                  <a:pt x="554766" y="621012"/>
                  <a:pt x="194310" y="552780"/>
                  <a:pt x="194310" y="468612"/>
                </a:cubicBezTo>
                <a:lnTo>
                  <a:pt x="196195" y="465072"/>
                </a:lnTo>
                <a:close/>
              </a:path>
            </a:pathLst>
          </a:cu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1" name="Oval 2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4732020" y="2735580"/>
            <a:ext cx="1988820" cy="304800"/>
          </a:xfrm>
          <a:prstGeom prst="ellipse">
            <a:avLst/>
          </a:prstGeom>
          <a:solidFill>
            <a:srgbClr val="010214"/>
          </a:solidFill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4</xdr:col>
      <xdr:colOff>415661</xdr:colOff>
      <xdr:row>12</xdr:row>
      <xdr:rowOff>149088</xdr:rowOff>
    </xdr:from>
    <xdr:to>
      <xdr:col>10</xdr:col>
      <xdr:colOff>353786</xdr:colOff>
      <xdr:row>24</xdr:row>
      <xdr:rowOff>37028</xdr:rowOff>
    </xdr:to>
    <xdr:graphicFrame macro="">
      <xdr:nvGraphicFramePr>
        <xdr:cNvPr id="71" name="Диаграмма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499745</xdr:colOff>
      <xdr:row>24</xdr:row>
      <xdr:rowOff>3223</xdr:rowOff>
    </xdr:from>
    <xdr:to>
      <xdr:col>23</xdr:col>
      <xdr:colOff>27214</xdr:colOff>
      <xdr:row>36</xdr:row>
      <xdr:rowOff>107623</xdr:rowOff>
    </xdr:to>
    <xdr:graphicFrame macro="">
      <xdr:nvGraphicFramePr>
        <xdr:cNvPr id="68" name="Диаграмма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78827</xdr:colOff>
      <xdr:row>23</xdr:row>
      <xdr:rowOff>26276</xdr:rowOff>
    </xdr:from>
    <xdr:to>
      <xdr:col>16</xdr:col>
      <xdr:colOff>40822</xdr:colOff>
      <xdr:row>23</xdr:row>
      <xdr:rowOff>27217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 flipV="1">
          <a:off x="6017172" y="4407776"/>
          <a:ext cx="3627478" cy="941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165773</xdr:colOff>
      <xdr:row>12</xdr:row>
      <xdr:rowOff>81643</xdr:rowOff>
    </xdr:from>
    <xdr:to>
      <xdr:col>10</xdr:col>
      <xdr:colOff>165773</xdr:colOff>
      <xdr:row>23</xdr:row>
      <xdr:rowOff>101820</xdr:rowOff>
    </xdr:to>
    <xdr:cxnSp macro="">
      <xdr:nvCxnSpPr>
        <xdr:cNvPr id="74" name="Прямая соединительная линия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V="1">
          <a:off x="6112094" y="2367643"/>
          <a:ext cx="0" cy="2115677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340180</xdr:colOff>
      <xdr:row>25</xdr:row>
      <xdr:rowOff>27214</xdr:rowOff>
    </xdr:from>
    <xdr:to>
      <xdr:col>3</xdr:col>
      <xdr:colOff>299359</xdr:colOff>
      <xdr:row>35</xdr:row>
      <xdr:rowOff>13607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387930" y="4830535"/>
          <a:ext cx="571500" cy="1891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STEP1</a:t>
          </a: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STEP2</a:t>
          </a: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STEP3</a:t>
          </a: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>
                <a:lumMod val="50000"/>
                <a:lumOff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STEP4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258535</xdr:colOff>
      <xdr:row>2</xdr:row>
      <xdr:rowOff>122464</xdr:rowOff>
    </xdr:from>
    <xdr:to>
      <xdr:col>21</xdr:col>
      <xdr:colOff>310842</xdr:colOff>
      <xdr:row>9</xdr:row>
      <xdr:rowOff>84964</xdr:rowOff>
    </xdr:to>
    <xdr:grpSp>
      <xdr:nvGrpSpPr>
        <xdr:cNvPr id="3" name="Группа 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331675" y="488224"/>
          <a:ext cx="6925547" cy="1257900"/>
          <a:chOff x="6204856" y="503464"/>
          <a:chExt cx="6787843" cy="1296000"/>
        </a:xfrm>
      </xdr:grpSpPr>
      <xdr:sp macro="" textlink="">
        <xdr:nvSpPr>
          <xdr:cNvPr id="85" name="Овал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204856" y="503464"/>
            <a:ext cx="1296000" cy="129600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6" name="Овал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8035470" y="503464"/>
            <a:ext cx="1296000" cy="129600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7" name="Овал 86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9866084" y="503464"/>
            <a:ext cx="1296000" cy="129600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Овал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11696699" y="503464"/>
            <a:ext cx="1296000" cy="1296000"/>
          </a:xfrm>
          <a:prstGeom prst="ellipse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90" name="Прямая соединительная линия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>
            <a:off x="7500856" y="1151464"/>
            <a:ext cx="534614" cy="0"/>
          </a:xfrm>
          <a:prstGeom prst="line">
            <a:avLst/>
          </a:prstGeom>
          <a:ln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Прямая соединительная линия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9331469" y="1151464"/>
            <a:ext cx="534614" cy="0"/>
          </a:xfrm>
          <a:prstGeom prst="line">
            <a:avLst/>
          </a:prstGeom>
          <a:ln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Прямая соединительная линия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/>
        </xdr:nvCxnSpPr>
        <xdr:spPr>
          <a:xfrm>
            <a:off x="11155735" y="1151464"/>
            <a:ext cx="534614" cy="0"/>
          </a:xfrm>
          <a:prstGeom prst="line">
            <a:avLst/>
          </a:prstGeom>
          <a:ln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17</xdr:row>
          <xdr:rowOff>152400</xdr:rowOff>
        </xdr:from>
        <xdr:to>
          <xdr:col>3</xdr:col>
          <xdr:colOff>518160</xdr:colOff>
          <xdr:row>19</xdr:row>
          <xdr:rowOff>68580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144780</xdr:rowOff>
        </xdr:from>
        <xdr:to>
          <xdr:col>3</xdr:col>
          <xdr:colOff>495300</xdr:colOff>
          <xdr:row>21</xdr:row>
          <xdr:rowOff>60960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495975</xdr:colOff>
      <xdr:row>15</xdr:row>
      <xdr:rowOff>176893</xdr:rowOff>
    </xdr:from>
    <xdr:to>
      <xdr:col>2</xdr:col>
      <xdr:colOff>57890</xdr:colOff>
      <xdr:row>21</xdr:row>
      <xdr:rowOff>65942</xdr:rowOff>
    </xdr:to>
    <xdr:sp macro="" textlink="">
      <xdr:nvSpPr>
        <xdr:cNvPr id="70" name="Полилиния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 rot="5400000">
          <a:off x="264373" y="3265995"/>
          <a:ext cx="1072870" cy="609665"/>
        </a:xfrm>
        <a:custGeom>
          <a:avLst/>
          <a:gdLst>
            <a:gd name="connsiteX0" fmla="*/ 902868 w 1083600"/>
            <a:gd name="connsiteY0" fmla="*/ 133339 h 615784"/>
            <a:gd name="connsiteX1" fmla="*/ 928284 w 1083600"/>
            <a:gd name="connsiteY1" fmla="*/ 158755 h 615784"/>
            <a:gd name="connsiteX2" fmla="*/ 953700 w 1083600"/>
            <a:gd name="connsiteY2" fmla="*/ 133339 h 615784"/>
            <a:gd name="connsiteX3" fmla="*/ 928284 w 1083600"/>
            <a:gd name="connsiteY3" fmla="*/ 107924 h 615784"/>
            <a:gd name="connsiteX4" fmla="*/ 902868 w 1083600"/>
            <a:gd name="connsiteY4" fmla="*/ 133339 h 615784"/>
            <a:gd name="connsiteX5" fmla="*/ 501578 w 1083600"/>
            <a:gd name="connsiteY5" fmla="*/ 133339 h 615784"/>
            <a:gd name="connsiteX6" fmla="*/ 526993 w 1083600"/>
            <a:gd name="connsiteY6" fmla="*/ 158755 h 615784"/>
            <a:gd name="connsiteX7" fmla="*/ 552409 w 1083600"/>
            <a:gd name="connsiteY7" fmla="*/ 133339 h 615784"/>
            <a:gd name="connsiteX8" fmla="*/ 526993 w 1083600"/>
            <a:gd name="connsiteY8" fmla="*/ 107924 h 615784"/>
            <a:gd name="connsiteX9" fmla="*/ 501578 w 1083600"/>
            <a:gd name="connsiteY9" fmla="*/ 133339 h 615784"/>
            <a:gd name="connsiteX10" fmla="*/ 100287 w 1083600"/>
            <a:gd name="connsiteY10" fmla="*/ 133339 h 615784"/>
            <a:gd name="connsiteX11" fmla="*/ 125702 w 1083600"/>
            <a:gd name="connsiteY11" fmla="*/ 158755 h 615784"/>
            <a:gd name="connsiteX12" fmla="*/ 151118 w 1083600"/>
            <a:gd name="connsiteY12" fmla="*/ 133339 h 615784"/>
            <a:gd name="connsiteX13" fmla="*/ 125702 w 1083600"/>
            <a:gd name="connsiteY13" fmla="*/ 107924 h 615784"/>
            <a:gd name="connsiteX14" fmla="*/ 100287 w 1083600"/>
            <a:gd name="connsiteY14" fmla="*/ 133339 h 615784"/>
            <a:gd name="connsiteX15" fmla="*/ 0 w 1083600"/>
            <a:gd name="connsiteY15" fmla="*/ 615784 h 615784"/>
            <a:gd name="connsiteX16" fmla="*/ 0 w 1083600"/>
            <a:gd name="connsiteY16" fmla="*/ 308829 h 615784"/>
            <a:gd name="connsiteX17" fmla="*/ 0 w 1083600"/>
            <a:gd name="connsiteY17" fmla="*/ 306184 h 615784"/>
            <a:gd name="connsiteX18" fmla="*/ 0 w 1083600"/>
            <a:gd name="connsiteY18" fmla="*/ 76827 h 615784"/>
            <a:gd name="connsiteX19" fmla="*/ 0 w 1083600"/>
            <a:gd name="connsiteY19" fmla="*/ 60461 h 615784"/>
            <a:gd name="connsiteX20" fmla="*/ 0 w 1083600"/>
            <a:gd name="connsiteY20" fmla="*/ 0 h 615784"/>
            <a:gd name="connsiteX21" fmla="*/ 1082263 w 1083600"/>
            <a:gd name="connsiteY21" fmla="*/ 0 h 615784"/>
            <a:gd name="connsiteX22" fmla="*/ 1082263 w 1083600"/>
            <a:gd name="connsiteY22" fmla="*/ 306184 h 615784"/>
            <a:gd name="connsiteX23" fmla="*/ 1083600 w 1083600"/>
            <a:gd name="connsiteY23" fmla="*/ 306184 h 615784"/>
            <a:gd name="connsiteX24" fmla="*/ 1083600 w 1083600"/>
            <a:gd name="connsiteY24" fmla="*/ 615784 h 6157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1083600" h="615784">
              <a:moveTo>
                <a:pt x="902868" y="133339"/>
              </a:moveTo>
              <a:cubicBezTo>
                <a:pt x="902868" y="147376"/>
                <a:pt x="914247" y="158755"/>
                <a:pt x="928284" y="158755"/>
              </a:cubicBezTo>
              <a:cubicBezTo>
                <a:pt x="942321" y="158755"/>
                <a:pt x="953700" y="147376"/>
                <a:pt x="953700" y="133339"/>
              </a:cubicBezTo>
              <a:cubicBezTo>
                <a:pt x="953700" y="119303"/>
                <a:pt x="942321" y="107924"/>
                <a:pt x="928284" y="107924"/>
              </a:cubicBezTo>
              <a:cubicBezTo>
                <a:pt x="914247" y="107924"/>
                <a:pt x="902868" y="119303"/>
                <a:pt x="902868" y="133339"/>
              </a:cubicBezTo>
              <a:close/>
              <a:moveTo>
                <a:pt x="501578" y="133339"/>
              </a:moveTo>
              <a:cubicBezTo>
                <a:pt x="501578" y="147376"/>
                <a:pt x="512956" y="158755"/>
                <a:pt x="526993" y="158755"/>
              </a:cubicBezTo>
              <a:cubicBezTo>
                <a:pt x="541030" y="158755"/>
                <a:pt x="552409" y="147376"/>
                <a:pt x="552409" y="133339"/>
              </a:cubicBezTo>
              <a:cubicBezTo>
                <a:pt x="552409" y="119303"/>
                <a:pt x="541030" y="107924"/>
                <a:pt x="526993" y="107924"/>
              </a:cubicBezTo>
              <a:cubicBezTo>
                <a:pt x="512956" y="107924"/>
                <a:pt x="501578" y="119303"/>
                <a:pt x="501578" y="133339"/>
              </a:cubicBezTo>
              <a:close/>
              <a:moveTo>
                <a:pt x="100287" y="133339"/>
              </a:moveTo>
              <a:cubicBezTo>
                <a:pt x="100287" y="147376"/>
                <a:pt x="111666" y="158755"/>
                <a:pt x="125702" y="158755"/>
              </a:cubicBezTo>
              <a:cubicBezTo>
                <a:pt x="139739" y="158755"/>
                <a:pt x="151118" y="147376"/>
                <a:pt x="151118" y="133339"/>
              </a:cubicBezTo>
              <a:cubicBezTo>
                <a:pt x="151118" y="119303"/>
                <a:pt x="139739" y="107924"/>
                <a:pt x="125702" y="107924"/>
              </a:cubicBezTo>
              <a:cubicBezTo>
                <a:pt x="111666" y="107924"/>
                <a:pt x="100287" y="119303"/>
                <a:pt x="100287" y="133339"/>
              </a:cubicBezTo>
              <a:close/>
              <a:moveTo>
                <a:pt x="0" y="615784"/>
              </a:moveTo>
              <a:lnTo>
                <a:pt x="0" y="308829"/>
              </a:lnTo>
              <a:lnTo>
                <a:pt x="0" y="306184"/>
              </a:lnTo>
              <a:lnTo>
                <a:pt x="0" y="76827"/>
              </a:lnTo>
              <a:lnTo>
                <a:pt x="0" y="60461"/>
              </a:lnTo>
              <a:lnTo>
                <a:pt x="0" y="0"/>
              </a:lnTo>
              <a:lnTo>
                <a:pt x="1082263" y="0"/>
              </a:lnTo>
              <a:lnTo>
                <a:pt x="1082263" y="306184"/>
              </a:lnTo>
              <a:lnTo>
                <a:pt x="1083600" y="306184"/>
              </a:lnTo>
              <a:lnTo>
                <a:pt x="1083600" y="615784"/>
              </a:lnTo>
              <a:close/>
            </a:path>
          </a:pathLst>
        </a:custGeom>
        <a:solidFill>
          <a:srgbClr val="01021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228600</xdr:colOff>
          <xdr:row>0</xdr:row>
          <xdr:rowOff>137160</xdr:rowOff>
        </xdr:from>
        <xdr:to>
          <xdr:col>4</xdr:col>
          <xdr:colOff>533400</xdr:colOff>
          <xdr:row>3</xdr:row>
          <xdr:rowOff>38100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19</xdr:col>
      <xdr:colOff>81644</xdr:colOff>
      <xdr:row>2</xdr:row>
      <xdr:rowOff>54429</xdr:rowOff>
    </xdr:from>
    <xdr:to>
      <xdr:col>21</xdr:col>
      <xdr:colOff>495117</xdr:colOff>
      <xdr:row>9</xdr:row>
      <xdr:rowOff>160929</xdr:rowOff>
    </xdr:to>
    <xdr:graphicFrame macro="">
      <xdr:nvGraphicFramePr>
        <xdr:cNvPr id="69" name="Chart 2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0.88042</cdr:x>
      <cdr:y>0.93129</cdr:y>
    </cdr:from>
    <cdr:to>
      <cdr:x>0.95194</cdr:x>
      <cdr:y>0.98751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3165739" y="2051186"/>
          <a:ext cx="257175" cy="123825"/>
        </a:xfrm>
        <a:prstGeom xmlns:a="http://schemas.openxmlformats.org/drawingml/2006/main" prst="rect">
          <a:avLst/>
        </a:prstGeom>
        <a:solidFill xmlns:a="http://schemas.openxmlformats.org/drawingml/2006/main">
          <a:srgbClr val="010214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11</xdr:row>
      <xdr:rowOff>190499</xdr:rowOff>
    </xdr:from>
    <xdr:to>
      <xdr:col>6</xdr:col>
      <xdr:colOff>99578</xdr:colOff>
      <xdr:row>13</xdr:row>
      <xdr:rowOff>161924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flipV="1">
          <a:off x="3047999" y="2285999"/>
          <a:ext cx="709179" cy="352425"/>
        </a:xfrm>
        <a:custGeom>
          <a:avLst/>
          <a:gdLst>
            <a:gd name="connsiteX0" fmla="*/ 0 w 306000"/>
            <a:gd name="connsiteY0" fmla="*/ 0 h 152066"/>
            <a:gd name="connsiteX1" fmla="*/ 1 w 306000"/>
            <a:gd name="connsiteY1" fmla="*/ 0 h 152066"/>
            <a:gd name="connsiteX2" fmla="*/ 1638 w 306000"/>
            <a:gd name="connsiteY2" fmla="*/ 15500 h 152066"/>
            <a:gd name="connsiteX3" fmla="*/ 153001 w 306000"/>
            <a:gd name="connsiteY3" fmla="*/ 133214 h 152066"/>
            <a:gd name="connsiteX4" fmla="*/ 304363 w 306000"/>
            <a:gd name="connsiteY4" fmla="*/ 15500 h 152066"/>
            <a:gd name="connsiteX5" fmla="*/ 306000 w 306000"/>
            <a:gd name="connsiteY5" fmla="*/ 10 h 152066"/>
            <a:gd name="connsiteX6" fmla="*/ 306000 w 306000"/>
            <a:gd name="connsiteY6" fmla="*/ 152066 h 152066"/>
            <a:gd name="connsiteX7" fmla="*/ 0 w 306000"/>
            <a:gd name="connsiteY7" fmla="*/ 152066 h 152066"/>
            <a:gd name="connsiteX8" fmla="*/ 0 w 306000"/>
            <a:gd name="connsiteY8" fmla="*/ 0 h 1520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06000" h="152066">
              <a:moveTo>
                <a:pt x="0" y="0"/>
              </a:moveTo>
              <a:lnTo>
                <a:pt x="1" y="0"/>
              </a:lnTo>
              <a:lnTo>
                <a:pt x="1638" y="15500"/>
              </a:lnTo>
              <a:cubicBezTo>
                <a:pt x="16045" y="82679"/>
                <a:pt x="78338" y="133214"/>
                <a:pt x="153001" y="133214"/>
              </a:cubicBezTo>
              <a:cubicBezTo>
                <a:pt x="227663" y="133214"/>
                <a:pt x="289957" y="82679"/>
                <a:pt x="304363" y="15500"/>
              </a:cubicBezTo>
              <a:lnTo>
                <a:pt x="306000" y="10"/>
              </a:lnTo>
              <a:lnTo>
                <a:pt x="306000" y="152066"/>
              </a:lnTo>
              <a:lnTo>
                <a:pt x="0" y="152066"/>
              </a:lnTo>
              <a:lnTo>
                <a:pt x="0" y="0"/>
              </a:lnTo>
              <a:close/>
            </a:path>
          </a:pathLst>
        </a:custGeom>
        <a:solidFill>
          <a:srgbClr val="01021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119319</xdr:colOff>
      <xdr:row>5</xdr:row>
      <xdr:rowOff>170936</xdr:rowOff>
    </xdr:from>
    <xdr:to>
      <xdr:col>6</xdr:col>
      <xdr:colOff>520987</xdr:colOff>
      <xdr:row>10</xdr:row>
      <xdr:rowOff>3236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3812088" y="1050167"/>
          <a:ext cx="401668" cy="711531"/>
          <a:chOff x="3776919" y="1123436"/>
          <a:chExt cx="401668" cy="7848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3786187" y="1123436"/>
            <a:ext cx="392400" cy="784800"/>
          </a:xfrm>
          <a:prstGeom prst="rect">
            <a:avLst/>
          </a:prstGeom>
          <a:solidFill>
            <a:srgbClr val="353C3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Freeform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 rot="5400000">
            <a:off x="3580976" y="1319894"/>
            <a:ext cx="783772" cy="391885"/>
          </a:xfrm>
          <a:custGeom>
            <a:avLst/>
            <a:gdLst>
              <a:gd name="connsiteX0" fmla="*/ 391886 w 783772"/>
              <a:gd name="connsiteY0" fmla="*/ 0 h 391885"/>
              <a:gd name="connsiteX1" fmla="*/ 775810 w 783772"/>
              <a:gd name="connsiteY1" fmla="*/ 312907 h 391885"/>
              <a:gd name="connsiteX2" fmla="*/ 783772 w 783772"/>
              <a:gd name="connsiteY2" fmla="*/ 391885 h 391885"/>
              <a:gd name="connsiteX3" fmla="*/ 0 w 783772"/>
              <a:gd name="connsiteY3" fmla="*/ 391885 h 391885"/>
              <a:gd name="connsiteX4" fmla="*/ 7962 w 783772"/>
              <a:gd name="connsiteY4" fmla="*/ 312907 h 391885"/>
              <a:gd name="connsiteX5" fmla="*/ 391886 w 783772"/>
              <a:gd name="connsiteY5" fmla="*/ 0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83772" h="391885">
                <a:moveTo>
                  <a:pt x="391886" y="0"/>
                </a:moveTo>
                <a:cubicBezTo>
                  <a:pt x="581265" y="0"/>
                  <a:pt x="739268" y="134331"/>
                  <a:pt x="775810" y="312907"/>
                </a:cubicBezTo>
                <a:lnTo>
                  <a:pt x="783772" y="391885"/>
                </a:lnTo>
                <a:lnTo>
                  <a:pt x="0" y="391885"/>
                </a:lnTo>
                <a:lnTo>
                  <a:pt x="7962" y="312907"/>
                </a:lnTo>
                <a:cubicBezTo>
                  <a:pt x="44504" y="134331"/>
                  <a:pt x="202507" y="0"/>
                  <a:pt x="391886" y="0"/>
                </a:cubicBezTo>
                <a:close/>
              </a:path>
            </a:pathLst>
          </a:custGeom>
          <a:solidFill>
            <a:srgbClr val="49B478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8</xdr:col>
      <xdr:colOff>304543</xdr:colOff>
      <xdr:row>8</xdr:row>
      <xdr:rowOff>189986</xdr:rowOff>
    </xdr:from>
    <xdr:to>
      <xdr:col>9</xdr:col>
      <xdr:colOff>87343</xdr:colOff>
      <xdr:row>13</xdr:row>
      <xdr:rowOff>22286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5228235" y="1589135"/>
          <a:ext cx="398262" cy="719151"/>
          <a:chOff x="5181343" y="1713986"/>
          <a:chExt cx="392400" cy="7848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/>
        </xdr:nvSpPr>
        <xdr:spPr>
          <a:xfrm>
            <a:off x="5181343" y="1713986"/>
            <a:ext cx="392400" cy="784800"/>
          </a:xfrm>
          <a:prstGeom prst="rect">
            <a:avLst/>
          </a:prstGeom>
          <a:solidFill>
            <a:srgbClr val="353C3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 rot="5400000">
            <a:off x="4985657" y="1910444"/>
            <a:ext cx="783772" cy="391885"/>
          </a:xfrm>
          <a:custGeom>
            <a:avLst/>
            <a:gdLst>
              <a:gd name="connsiteX0" fmla="*/ 391886 w 783772"/>
              <a:gd name="connsiteY0" fmla="*/ 0 h 391885"/>
              <a:gd name="connsiteX1" fmla="*/ 775810 w 783772"/>
              <a:gd name="connsiteY1" fmla="*/ 312907 h 391885"/>
              <a:gd name="connsiteX2" fmla="*/ 783772 w 783772"/>
              <a:gd name="connsiteY2" fmla="*/ 391885 h 391885"/>
              <a:gd name="connsiteX3" fmla="*/ 0 w 783772"/>
              <a:gd name="connsiteY3" fmla="*/ 391885 h 391885"/>
              <a:gd name="connsiteX4" fmla="*/ 7962 w 783772"/>
              <a:gd name="connsiteY4" fmla="*/ 312907 h 391885"/>
              <a:gd name="connsiteX5" fmla="*/ 391886 w 783772"/>
              <a:gd name="connsiteY5" fmla="*/ 0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83772" h="391885">
                <a:moveTo>
                  <a:pt x="391886" y="0"/>
                </a:moveTo>
                <a:cubicBezTo>
                  <a:pt x="581265" y="0"/>
                  <a:pt x="739268" y="134331"/>
                  <a:pt x="775810" y="312907"/>
                </a:cubicBezTo>
                <a:lnTo>
                  <a:pt x="783772" y="391885"/>
                </a:lnTo>
                <a:lnTo>
                  <a:pt x="0" y="391885"/>
                </a:lnTo>
                <a:lnTo>
                  <a:pt x="7962" y="312907"/>
                </a:lnTo>
                <a:cubicBezTo>
                  <a:pt x="44504" y="134331"/>
                  <a:pt x="202507" y="0"/>
                  <a:pt x="391886" y="0"/>
                </a:cubicBezTo>
                <a:close/>
              </a:path>
            </a:pathLst>
          </a:custGeom>
          <a:solidFill>
            <a:srgbClr val="3F72E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9</xdr:col>
      <xdr:colOff>609343</xdr:colOff>
      <xdr:row>10</xdr:row>
      <xdr:rowOff>70666</xdr:rowOff>
    </xdr:from>
    <xdr:to>
      <xdr:col>10</xdr:col>
      <xdr:colOff>392143</xdr:colOff>
      <xdr:row>14</xdr:row>
      <xdr:rowOff>93466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pSpPr/>
      </xdr:nvGrpSpPr>
      <xdr:grpSpPr>
        <a:xfrm>
          <a:off x="6148497" y="1829128"/>
          <a:ext cx="398261" cy="726184"/>
          <a:chOff x="6095743" y="1975666"/>
          <a:chExt cx="392400" cy="784800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/>
        </xdr:nvSpPr>
        <xdr:spPr>
          <a:xfrm>
            <a:off x="6095743" y="1975666"/>
            <a:ext cx="392400" cy="784800"/>
          </a:xfrm>
          <a:prstGeom prst="rect">
            <a:avLst/>
          </a:prstGeom>
          <a:solidFill>
            <a:srgbClr val="353C3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reeform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/>
        </xdr:nvSpPr>
        <xdr:spPr>
          <a:xfrm rot="5400000">
            <a:off x="5900057" y="2172124"/>
            <a:ext cx="783772" cy="391885"/>
          </a:xfrm>
          <a:custGeom>
            <a:avLst/>
            <a:gdLst>
              <a:gd name="connsiteX0" fmla="*/ 391886 w 783772"/>
              <a:gd name="connsiteY0" fmla="*/ 0 h 391885"/>
              <a:gd name="connsiteX1" fmla="*/ 775810 w 783772"/>
              <a:gd name="connsiteY1" fmla="*/ 312907 h 391885"/>
              <a:gd name="connsiteX2" fmla="*/ 783772 w 783772"/>
              <a:gd name="connsiteY2" fmla="*/ 391885 h 391885"/>
              <a:gd name="connsiteX3" fmla="*/ 0 w 783772"/>
              <a:gd name="connsiteY3" fmla="*/ 391885 h 391885"/>
              <a:gd name="connsiteX4" fmla="*/ 7962 w 783772"/>
              <a:gd name="connsiteY4" fmla="*/ 312907 h 391885"/>
              <a:gd name="connsiteX5" fmla="*/ 391886 w 783772"/>
              <a:gd name="connsiteY5" fmla="*/ 0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83772" h="391885">
                <a:moveTo>
                  <a:pt x="391886" y="0"/>
                </a:moveTo>
                <a:cubicBezTo>
                  <a:pt x="581265" y="0"/>
                  <a:pt x="739268" y="134331"/>
                  <a:pt x="775810" y="312907"/>
                </a:cubicBezTo>
                <a:lnTo>
                  <a:pt x="783772" y="391885"/>
                </a:lnTo>
                <a:lnTo>
                  <a:pt x="0" y="391885"/>
                </a:lnTo>
                <a:lnTo>
                  <a:pt x="7962" y="312907"/>
                </a:lnTo>
                <a:cubicBezTo>
                  <a:pt x="44504" y="134331"/>
                  <a:pt x="202507" y="0"/>
                  <a:pt x="391886" y="0"/>
                </a:cubicBezTo>
                <a:close/>
              </a:path>
            </a:pathLst>
          </a:custGeom>
          <a:solidFill>
            <a:srgbClr val="B431B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9</xdr:col>
      <xdr:colOff>0</xdr:colOff>
      <xdr:row>3</xdr:row>
      <xdr:rowOff>0</xdr:rowOff>
    </xdr:from>
    <xdr:to>
      <xdr:col>9</xdr:col>
      <xdr:colOff>392400</xdr:colOff>
      <xdr:row>7</xdr:row>
      <xdr:rowOff>22800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5539154" y="527538"/>
          <a:ext cx="392400" cy="726185"/>
          <a:chOff x="5486400" y="571500"/>
          <a:chExt cx="392400" cy="78480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5486400" y="571500"/>
            <a:ext cx="392400" cy="784800"/>
          </a:xfrm>
          <a:prstGeom prst="rect">
            <a:avLst/>
          </a:prstGeom>
          <a:solidFill>
            <a:srgbClr val="353C3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3" name="Freeform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 rot="5400000">
            <a:off x="5290457" y="767443"/>
            <a:ext cx="783772" cy="391885"/>
          </a:xfrm>
          <a:custGeom>
            <a:avLst/>
            <a:gdLst>
              <a:gd name="connsiteX0" fmla="*/ 391886 w 783772"/>
              <a:gd name="connsiteY0" fmla="*/ 0 h 391885"/>
              <a:gd name="connsiteX1" fmla="*/ 775810 w 783772"/>
              <a:gd name="connsiteY1" fmla="*/ 312907 h 391885"/>
              <a:gd name="connsiteX2" fmla="*/ 783772 w 783772"/>
              <a:gd name="connsiteY2" fmla="*/ 391885 h 391885"/>
              <a:gd name="connsiteX3" fmla="*/ 0 w 783772"/>
              <a:gd name="connsiteY3" fmla="*/ 391885 h 391885"/>
              <a:gd name="connsiteX4" fmla="*/ 7962 w 783772"/>
              <a:gd name="connsiteY4" fmla="*/ 312907 h 391885"/>
              <a:gd name="connsiteX5" fmla="*/ 391886 w 783772"/>
              <a:gd name="connsiteY5" fmla="*/ 0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83772" h="391885">
                <a:moveTo>
                  <a:pt x="391886" y="0"/>
                </a:moveTo>
                <a:cubicBezTo>
                  <a:pt x="581265" y="0"/>
                  <a:pt x="739268" y="134331"/>
                  <a:pt x="775810" y="312907"/>
                </a:cubicBezTo>
                <a:lnTo>
                  <a:pt x="783772" y="391885"/>
                </a:lnTo>
                <a:lnTo>
                  <a:pt x="0" y="391885"/>
                </a:lnTo>
                <a:lnTo>
                  <a:pt x="7962" y="312907"/>
                </a:lnTo>
                <a:cubicBezTo>
                  <a:pt x="44504" y="134331"/>
                  <a:pt x="202507" y="0"/>
                  <a:pt x="391886" y="0"/>
                </a:cubicBezTo>
                <a:close/>
              </a:path>
            </a:pathLst>
          </a:custGeom>
          <a:solidFill>
            <a:srgbClr val="7936B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392400</xdr:colOff>
      <xdr:row>8</xdr:row>
      <xdr:rowOff>22800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pSpPr/>
      </xdr:nvGrpSpPr>
      <xdr:grpSpPr>
        <a:xfrm>
          <a:off x="6154615" y="703385"/>
          <a:ext cx="392400" cy="726184"/>
          <a:chOff x="6096000" y="762000"/>
          <a:chExt cx="392400" cy="7848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/>
        </xdr:nvSpPr>
        <xdr:spPr>
          <a:xfrm>
            <a:off x="6096000" y="762000"/>
            <a:ext cx="392400" cy="784800"/>
          </a:xfrm>
          <a:prstGeom prst="rect">
            <a:avLst/>
          </a:prstGeom>
          <a:solidFill>
            <a:srgbClr val="353C3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reeform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 rot="5400000">
            <a:off x="5900057" y="957943"/>
            <a:ext cx="783772" cy="391885"/>
          </a:xfrm>
          <a:custGeom>
            <a:avLst/>
            <a:gdLst>
              <a:gd name="connsiteX0" fmla="*/ 391886 w 783772"/>
              <a:gd name="connsiteY0" fmla="*/ 0 h 391885"/>
              <a:gd name="connsiteX1" fmla="*/ 775810 w 783772"/>
              <a:gd name="connsiteY1" fmla="*/ 312907 h 391885"/>
              <a:gd name="connsiteX2" fmla="*/ 783772 w 783772"/>
              <a:gd name="connsiteY2" fmla="*/ 391885 h 391885"/>
              <a:gd name="connsiteX3" fmla="*/ 0 w 783772"/>
              <a:gd name="connsiteY3" fmla="*/ 391885 h 391885"/>
              <a:gd name="connsiteX4" fmla="*/ 7962 w 783772"/>
              <a:gd name="connsiteY4" fmla="*/ 312907 h 391885"/>
              <a:gd name="connsiteX5" fmla="*/ 391886 w 783772"/>
              <a:gd name="connsiteY5" fmla="*/ 0 h 39188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83772" h="391885">
                <a:moveTo>
                  <a:pt x="391886" y="0"/>
                </a:moveTo>
                <a:cubicBezTo>
                  <a:pt x="581265" y="0"/>
                  <a:pt x="739268" y="134331"/>
                  <a:pt x="775810" y="312907"/>
                </a:cubicBezTo>
                <a:lnTo>
                  <a:pt x="783772" y="391885"/>
                </a:lnTo>
                <a:lnTo>
                  <a:pt x="0" y="391885"/>
                </a:lnTo>
                <a:lnTo>
                  <a:pt x="7962" y="312907"/>
                </a:lnTo>
                <a:cubicBezTo>
                  <a:pt x="44504" y="134331"/>
                  <a:pt x="202507" y="0"/>
                  <a:pt x="391886" y="0"/>
                </a:cubicBezTo>
                <a:close/>
              </a:path>
            </a:pathLst>
          </a:custGeom>
          <a:solidFill>
            <a:srgbClr val="FFCD2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3</xdr:col>
      <xdr:colOff>20860</xdr:colOff>
      <xdr:row>18</xdr:row>
      <xdr:rowOff>163285</xdr:rowOff>
    </xdr:from>
    <xdr:to>
      <xdr:col>3</xdr:col>
      <xdr:colOff>546096</xdr:colOff>
      <xdr:row>30</xdr:row>
      <xdr:rowOff>127000</xdr:rowOff>
    </xdr:to>
    <xdr:sp macro="" textlink="">
      <xdr:nvSpPr>
        <xdr:cNvPr id="21" name="Right Triangle 19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857824" y="3592285"/>
          <a:ext cx="525236" cy="2249715"/>
        </a:xfrm>
        <a:prstGeom prst="rtTriangle">
          <a:avLst/>
        </a:prstGeom>
        <a:gradFill>
          <a:gsLst>
            <a:gs pos="0">
              <a:srgbClr val="E9E83F"/>
            </a:gs>
            <a:gs pos="100000">
              <a:srgbClr val="47B378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0</xdr:colOff>
      <xdr:row>24</xdr:row>
      <xdr:rowOff>77722</xdr:rowOff>
    </xdr:from>
    <xdr:to>
      <xdr:col>13</xdr:col>
      <xdr:colOff>366000</xdr:colOff>
      <xdr:row>29</xdr:row>
      <xdr:rowOff>95721</xdr:rowOff>
    </xdr:to>
    <xdr:grpSp>
      <xdr:nvGrpSpPr>
        <xdr:cNvPr id="22" name="Группа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7385538" y="4298030"/>
          <a:ext cx="981462" cy="897229"/>
          <a:chOff x="3813175" y="3003549"/>
          <a:chExt cx="107950" cy="809625"/>
        </a:xfrm>
      </xdr:grpSpPr>
      <xdr:sp macro="" textlink="">
        <xdr:nvSpPr>
          <xdr:cNvPr id="31" name="Прямоугольник 30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/>
        </xdr:nvSpPr>
        <xdr:spPr>
          <a:xfrm>
            <a:off x="3813175" y="3003549"/>
            <a:ext cx="53975" cy="809625"/>
          </a:xfrm>
          <a:prstGeom prst="rect">
            <a:avLst/>
          </a:prstGeom>
          <a:gradFill>
            <a:gsLst>
              <a:gs pos="0">
                <a:srgbClr val="387E1C"/>
              </a:gs>
              <a:gs pos="100000">
                <a:srgbClr val="7B851F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2" name="Прямоугольник 31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/>
        </xdr:nvSpPr>
        <xdr:spPr>
          <a:xfrm>
            <a:off x="3867150" y="3003549"/>
            <a:ext cx="53975" cy="809625"/>
          </a:xfrm>
          <a:prstGeom prst="rect">
            <a:avLst/>
          </a:prstGeom>
          <a:gradFill>
            <a:gsLst>
              <a:gs pos="0">
                <a:srgbClr val="48A424"/>
              </a:gs>
              <a:gs pos="100000">
                <a:srgbClr val="B2C02C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12</xdr:col>
      <xdr:colOff>35</xdr:colOff>
      <xdr:row>29</xdr:row>
      <xdr:rowOff>95721</xdr:rowOff>
    </xdr:from>
    <xdr:to>
      <xdr:col>13</xdr:col>
      <xdr:colOff>366036</xdr:colOff>
      <xdr:row>31</xdr:row>
      <xdr:rowOff>30524</xdr:rowOff>
    </xdr:to>
    <xdr:grpSp>
      <xdr:nvGrpSpPr>
        <xdr:cNvPr id="23" name="Группа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GrpSpPr/>
      </xdr:nvGrpSpPr>
      <xdr:grpSpPr>
        <a:xfrm>
          <a:off x="7385573" y="5195259"/>
          <a:ext cx="981463" cy="286496"/>
          <a:chOff x="3813174" y="3813174"/>
          <a:chExt cx="107947" cy="36000"/>
        </a:xfrm>
      </xdr:grpSpPr>
      <xdr:sp macro="" textlink="">
        <xdr:nvSpPr>
          <xdr:cNvPr id="29" name="Полилиния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3867145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B2C02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30" name="Полилиния 29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/>
        </xdr:nvSpPr>
        <xdr:spPr>
          <a:xfrm flipH="1">
            <a:off x="3813174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7B851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</xdr:grpSp>
    <xdr:clientData/>
  </xdr:twoCellAnchor>
  <xdr:twoCellAnchor>
    <xdr:from>
      <xdr:col>12</xdr:col>
      <xdr:colOff>1662</xdr:colOff>
      <xdr:row>21</xdr:row>
      <xdr:rowOff>0</xdr:rowOff>
    </xdr:from>
    <xdr:to>
      <xdr:col>13</xdr:col>
      <xdr:colOff>366000</xdr:colOff>
      <xdr:row>24</xdr:row>
      <xdr:rowOff>77722</xdr:rowOff>
    </xdr:to>
    <xdr:grpSp>
      <xdr:nvGrpSpPr>
        <xdr:cNvPr id="24" name="Group 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7387200" y="3692769"/>
          <a:ext cx="979800" cy="605261"/>
          <a:chOff x="2510524" y="3135962"/>
          <a:chExt cx="973938" cy="649222"/>
        </a:xfrm>
      </xdr:grpSpPr>
      <xdr:sp macro="" textlink="">
        <xdr:nvSpPr>
          <xdr:cNvPr id="25" name="Равнобедренный треугольник 24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 rot="10800000">
            <a:off x="2510529" y="3460392"/>
            <a:ext cx="973933" cy="324792"/>
          </a:xfrm>
          <a:prstGeom prst="triangle">
            <a:avLst/>
          </a:prstGeom>
          <a:solidFill>
            <a:srgbClr val="6EB24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26" name="Полилиния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 flipH="1" flipV="1">
            <a:off x="2997491" y="3460383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4EA52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27" name="Полилиния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 flipV="1">
            <a:off x="2510529" y="3460392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387E1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28" name="Равнобедренный треугольник 27"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2510524" y="3135962"/>
            <a:ext cx="973933" cy="324792"/>
          </a:xfrm>
          <a:prstGeom prst="triangle">
            <a:avLst/>
          </a:prstGeom>
          <a:solidFill>
            <a:srgbClr val="6EB24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0</xdr:colOff>
      <xdr:row>6</xdr:row>
      <xdr:rowOff>77722</xdr:rowOff>
    </xdr:from>
    <xdr:to>
      <xdr:col>2</xdr:col>
      <xdr:colOff>366000</xdr:colOff>
      <xdr:row>11</xdr:row>
      <xdr:rowOff>95721</xdr:rowOff>
    </xdr:to>
    <xdr:grpSp>
      <xdr:nvGrpSpPr>
        <xdr:cNvPr id="33" name="Группа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GrpSpPr/>
      </xdr:nvGrpSpPr>
      <xdr:grpSpPr>
        <a:xfrm>
          <a:off x="615462" y="1132799"/>
          <a:ext cx="981461" cy="897230"/>
          <a:chOff x="3813175" y="3003549"/>
          <a:chExt cx="107950" cy="809625"/>
        </a:xfrm>
      </xdr:grpSpPr>
      <xdr:sp macro="" textlink="">
        <xdr:nvSpPr>
          <xdr:cNvPr id="42" name="Прямоугольник 41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SpPr/>
        </xdr:nvSpPr>
        <xdr:spPr>
          <a:xfrm>
            <a:off x="3813175" y="3003549"/>
            <a:ext cx="53975" cy="809625"/>
          </a:xfrm>
          <a:prstGeom prst="rect">
            <a:avLst/>
          </a:prstGeom>
          <a:gradFill>
            <a:gsLst>
              <a:gs pos="0">
                <a:srgbClr val="387E1C"/>
              </a:gs>
              <a:gs pos="100000">
                <a:srgbClr val="7B851F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43" name="Прямоугольник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SpPr/>
        </xdr:nvSpPr>
        <xdr:spPr>
          <a:xfrm>
            <a:off x="3867150" y="3003549"/>
            <a:ext cx="53975" cy="809625"/>
          </a:xfrm>
          <a:prstGeom prst="rect">
            <a:avLst/>
          </a:prstGeom>
          <a:gradFill>
            <a:gsLst>
              <a:gs pos="0">
                <a:srgbClr val="48A424"/>
              </a:gs>
              <a:gs pos="100000">
                <a:srgbClr val="B2C02C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</xdr:col>
      <xdr:colOff>35</xdr:colOff>
      <xdr:row>11</xdr:row>
      <xdr:rowOff>95721</xdr:rowOff>
    </xdr:from>
    <xdr:to>
      <xdr:col>2</xdr:col>
      <xdr:colOff>366036</xdr:colOff>
      <xdr:row>13</xdr:row>
      <xdr:rowOff>30524</xdr:rowOff>
    </xdr:to>
    <xdr:grpSp>
      <xdr:nvGrpSpPr>
        <xdr:cNvPr id="34" name="Группа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GrpSpPr/>
      </xdr:nvGrpSpPr>
      <xdr:grpSpPr>
        <a:xfrm>
          <a:off x="615497" y="2030029"/>
          <a:ext cx="981462" cy="286495"/>
          <a:chOff x="3813174" y="3813174"/>
          <a:chExt cx="107947" cy="36000"/>
        </a:xfrm>
      </xdr:grpSpPr>
      <xdr:sp macro="" textlink="">
        <xdr:nvSpPr>
          <xdr:cNvPr id="40" name="Полилиния 39">
            <a:extLst>
              <a:ext uri="{FF2B5EF4-FFF2-40B4-BE49-F238E27FC236}">
                <a16:creationId xmlns:a16="http://schemas.microsoft.com/office/drawing/2014/main" id="{00000000-0008-0000-0400-000028000000}"/>
              </a:ext>
            </a:extLst>
          </xdr:cNvPr>
          <xdr:cNvSpPr/>
        </xdr:nvSpPr>
        <xdr:spPr>
          <a:xfrm>
            <a:off x="3867145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B2C02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41" name="Полилиния 40">
            <a:extLst>
              <a:ext uri="{FF2B5EF4-FFF2-40B4-BE49-F238E27FC236}">
                <a16:creationId xmlns:a16="http://schemas.microsoft.com/office/drawing/2014/main" id="{00000000-0008-0000-0400-000029000000}"/>
              </a:ext>
            </a:extLst>
          </xdr:cNvPr>
          <xdr:cNvSpPr/>
        </xdr:nvSpPr>
        <xdr:spPr>
          <a:xfrm flipH="1">
            <a:off x="3813174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7B851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</xdr:grpSp>
    <xdr:clientData/>
  </xdr:twoCellAnchor>
  <xdr:twoCellAnchor>
    <xdr:from>
      <xdr:col>1</xdr:col>
      <xdr:colOff>1662</xdr:colOff>
      <xdr:row>3</xdr:row>
      <xdr:rowOff>0</xdr:rowOff>
    </xdr:from>
    <xdr:to>
      <xdr:col>2</xdr:col>
      <xdr:colOff>366000</xdr:colOff>
      <xdr:row>6</xdr:row>
      <xdr:rowOff>77722</xdr:rowOff>
    </xdr:to>
    <xdr:grpSp>
      <xdr:nvGrpSpPr>
        <xdr:cNvPr id="35" name="Group 9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pSpPr/>
      </xdr:nvGrpSpPr>
      <xdr:grpSpPr>
        <a:xfrm>
          <a:off x="617124" y="527538"/>
          <a:ext cx="979799" cy="605261"/>
          <a:chOff x="2510524" y="3135962"/>
          <a:chExt cx="973938" cy="649222"/>
        </a:xfrm>
      </xdr:grpSpPr>
      <xdr:sp macro="" textlink="">
        <xdr:nvSpPr>
          <xdr:cNvPr id="36" name="Равнобедренный треугольник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SpPr/>
        </xdr:nvSpPr>
        <xdr:spPr>
          <a:xfrm rot="10800000">
            <a:off x="2510529" y="3460392"/>
            <a:ext cx="973933" cy="324792"/>
          </a:xfrm>
          <a:prstGeom prst="triangle">
            <a:avLst/>
          </a:prstGeom>
          <a:solidFill>
            <a:srgbClr val="6EB24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37" name="Полилиния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 flipH="1" flipV="1">
            <a:off x="2997491" y="3460383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4EA52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38" name="Полилиния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 flipV="1">
            <a:off x="2510529" y="3460392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387E1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39" name="Равнобедренный треугольник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2510524" y="3135962"/>
            <a:ext cx="973933" cy="324792"/>
          </a:xfrm>
          <a:prstGeom prst="triangle">
            <a:avLst/>
          </a:prstGeom>
          <a:solidFill>
            <a:srgbClr val="6EB24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12</xdr:col>
      <xdr:colOff>0</xdr:colOff>
      <xdr:row>8</xdr:row>
      <xdr:rowOff>77722</xdr:rowOff>
    </xdr:from>
    <xdr:to>
      <xdr:col>13</xdr:col>
      <xdr:colOff>366000</xdr:colOff>
      <xdr:row>13</xdr:row>
      <xdr:rowOff>95721</xdr:rowOff>
    </xdr:to>
    <xdr:grpSp>
      <xdr:nvGrpSpPr>
        <xdr:cNvPr id="44" name="Группа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GrpSpPr/>
      </xdr:nvGrpSpPr>
      <xdr:grpSpPr>
        <a:xfrm>
          <a:off x="7385538" y="1484491"/>
          <a:ext cx="981462" cy="897230"/>
          <a:chOff x="3813175" y="3003549"/>
          <a:chExt cx="107950" cy="809625"/>
        </a:xfrm>
        <a:gradFill>
          <a:gsLst>
            <a:gs pos="0">
              <a:srgbClr val="7935B0"/>
            </a:gs>
            <a:gs pos="100000">
              <a:srgbClr val="4859CE"/>
            </a:gs>
          </a:gsLst>
          <a:lin ang="5400000" scaled="1"/>
        </a:gradFill>
      </xdr:grpSpPr>
      <xdr:sp macro="" textlink="">
        <xdr:nvSpPr>
          <xdr:cNvPr id="64" name="Прямоугольник 63">
            <a:extLst>
              <a:ext uri="{FF2B5EF4-FFF2-40B4-BE49-F238E27FC236}">
                <a16:creationId xmlns:a16="http://schemas.microsoft.com/office/drawing/2014/main" id="{00000000-0008-0000-0400-000040000000}"/>
              </a:ext>
            </a:extLst>
          </xdr:cNvPr>
          <xdr:cNvSpPr/>
        </xdr:nvSpPr>
        <xdr:spPr>
          <a:xfrm>
            <a:off x="3813175" y="3003549"/>
            <a:ext cx="53975" cy="809625"/>
          </a:xfrm>
          <a:prstGeom prst="rect">
            <a:avLst/>
          </a:prstGeom>
          <a:gradFill>
            <a:gsLst>
              <a:gs pos="0">
                <a:srgbClr val="5E2A88"/>
              </a:gs>
              <a:gs pos="100000">
                <a:srgbClr val="3B3B8D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5" name="Прямоугольник 64">
            <a:extLst>
              <a:ext uri="{FF2B5EF4-FFF2-40B4-BE49-F238E27FC236}">
                <a16:creationId xmlns:a16="http://schemas.microsoft.com/office/drawing/2014/main" id="{00000000-0008-0000-0400-000041000000}"/>
              </a:ext>
            </a:extLst>
          </xdr:cNvPr>
          <xdr:cNvSpPr/>
        </xdr:nvSpPr>
        <xdr:spPr>
          <a:xfrm>
            <a:off x="3867150" y="3003549"/>
            <a:ext cx="53975" cy="8096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12</xdr:col>
      <xdr:colOff>35</xdr:colOff>
      <xdr:row>13</xdr:row>
      <xdr:rowOff>95721</xdr:rowOff>
    </xdr:from>
    <xdr:to>
      <xdr:col>13</xdr:col>
      <xdr:colOff>366036</xdr:colOff>
      <xdr:row>15</xdr:row>
      <xdr:rowOff>30524</xdr:rowOff>
    </xdr:to>
    <xdr:grpSp>
      <xdr:nvGrpSpPr>
        <xdr:cNvPr id="45" name="Группа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GrpSpPr/>
      </xdr:nvGrpSpPr>
      <xdr:grpSpPr>
        <a:xfrm>
          <a:off x="7385573" y="2381721"/>
          <a:ext cx="981463" cy="286495"/>
          <a:chOff x="3813174" y="3813174"/>
          <a:chExt cx="107947" cy="36000"/>
        </a:xfrm>
      </xdr:grpSpPr>
      <xdr:sp macro="" textlink="">
        <xdr:nvSpPr>
          <xdr:cNvPr id="62" name="Полилиния 61">
            <a:extLst>
              <a:ext uri="{FF2B5EF4-FFF2-40B4-BE49-F238E27FC236}">
                <a16:creationId xmlns:a16="http://schemas.microsoft.com/office/drawing/2014/main" id="{00000000-0008-0000-0400-00003E000000}"/>
              </a:ext>
            </a:extLst>
          </xdr:cNvPr>
          <xdr:cNvSpPr/>
        </xdr:nvSpPr>
        <xdr:spPr>
          <a:xfrm>
            <a:off x="3867145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4859C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63" name="Полилиния 62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SpPr/>
        </xdr:nvSpPr>
        <xdr:spPr>
          <a:xfrm flipH="1">
            <a:off x="3813174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3B3B8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</xdr:grpSp>
    <xdr:clientData/>
  </xdr:twoCellAnchor>
  <xdr:twoCellAnchor>
    <xdr:from>
      <xdr:col>12</xdr:col>
      <xdr:colOff>1662</xdr:colOff>
      <xdr:row>5</xdr:row>
      <xdr:rowOff>0</xdr:rowOff>
    </xdr:from>
    <xdr:to>
      <xdr:col>13</xdr:col>
      <xdr:colOff>366000</xdr:colOff>
      <xdr:row>8</xdr:row>
      <xdr:rowOff>77722</xdr:rowOff>
    </xdr:to>
    <xdr:grpSp>
      <xdr:nvGrpSpPr>
        <xdr:cNvPr id="46" name="Group 22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GrpSpPr/>
      </xdr:nvGrpSpPr>
      <xdr:grpSpPr>
        <a:xfrm>
          <a:off x="7387200" y="879231"/>
          <a:ext cx="979800" cy="605260"/>
          <a:chOff x="2510524" y="3135962"/>
          <a:chExt cx="973938" cy="649222"/>
        </a:xfrm>
      </xdr:grpSpPr>
      <xdr:sp macro="" textlink="">
        <xdr:nvSpPr>
          <xdr:cNvPr id="58" name="Равнобедренный треугольник 57">
            <a:extLst>
              <a:ext uri="{FF2B5EF4-FFF2-40B4-BE49-F238E27FC236}">
                <a16:creationId xmlns:a16="http://schemas.microsoft.com/office/drawing/2014/main" id="{00000000-0008-0000-0400-00003A000000}"/>
              </a:ext>
            </a:extLst>
          </xdr:cNvPr>
          <xdr:cNvSpPr/>
        </xdr:nvSpPr>
        <xdr:spPr>
          <a:xfrm rot="10800000">
            <a:off x="2510529" y="3460392"/>
            <a:ext cx="973933" cy="324792"/>
          </a:xfrm>
          <a:prstGeom prst="triangle">
            <a:avLst/>
          </a:prstGeom>
          <a:solidFill>
            <a:srgbClr val="A826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9" name="Полилиния 58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SpPr/>
        </xdr:nvSpPr>
        <xdr:spPr>
          <a:xfrm flipH="1" flipV="1">
            <a:off x="2997491" y="3460383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7935B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60" name="Полилиния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SpPr/>
        </xdr:nvSpPr>
        <xdr:spPr>
          <a:xfrm flipV="1">
            <a:off x="2510529" y="3460392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5E2A8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61" name="Равнобедренный треугольник 60">
            <a:extLst>
              <a:ext uri="{FF2B5EF4-FFF2-40B4-BE49-F238E27FC236}">
                <a16:creationId xmlns:a16="http://schemas.microsoft.com/office/drawing/2014/main" id="{00000000-0008-0000-0400-00003D000000}"/>
              </a:ext>
            </a:extLst>
          </xdr:cNvPr>
          <xdr:cNvSpPr/>
        </xdr:nvSpPr>
        <xdr:spPr>
          <a:xfrm>
            <a:off x="2510524" y="3135962"/>
            <a:ext cx="973933" cy="324792"/>
          </a:xfrm>
          <a:prstGeom prst="triangle">
            <a:avLst/>
          </a:prstGeom>
          <a:solidFill>
            <a:srgbClr val="A826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14</xdr:col>
      <xdr:colOff>238812</xdr:colOff>
      <xdr:row>8</xdr:row>
      <xdr:rowOff>77722</xdr:rowOff>
    </xdr:from>
    <xdr:to>
      <xdr:col>15</xdr:col>
      <xdr:colOff>604812</xdr:colOff>
      <xdr:row>13</xdr:row>
      <xdr:rowOff>95721</xdr:rowOff>
    </xdr:to>
    <xdr:grpSp>
      <xdr:nvGrpSpPr>
        <xdr:cNvPr id="47" name="Группа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pSpPr/>
      </xdr:nvGrpSpPr>
      <xdr:grpSpPr>
        <a:xfrm>
          <a:off x="8855274" y="1484491"/>
          <a:ext cx="981461" cy="897230"/>
          <a:chOff x="3813175" y="3003549"/>
          <a:chExt cx="107950" cy="809625"/>
        </a:xfrm>
        <a:gradFill>
          <a:gsLst>
            <a:gs pos="0">
              <a:srgbClr val="7935B0"/>
            </a:gs>
            <a:gs pos="100000">
              <a:srgbClr val="4859CE"/>
            </a:gs>
          </a:gsLst>
          <a:lin ang="5400000" scaled="1"/>
        </a:gradFill>
      </xdr:grpSpPr>
      <xdr:sp macro="" textlink="">
        <xdr:nvSpPr>
          <xdr:cNvPr id="56" name="Прямоугольник 55">
            <a:extLst>
              <a:ext uri="{FF2B5EF4-FFF2-40B4-BE49-F238E27FC236}">
                <a16:creationId xmlns:a16="http://schemas.microsoft.com/office/drawing/2014/main" id="{00000000-0008-0000-0400-000038000000}"/>
              </a:ext>
            </a:extLst>
          </xdr:cNvPr>
          <xdr:cNvSpPr/>
        </xdr:nvSpPr>
        <xdr:spPr>
          <a:xfrm>
            <a:off x="3813175" y="3003549"/>
            <a:ext cx="53975" cy="809625"/>
          </a:xfrm>
          <a:prstGeom prst="rect">
            <a:avLst/>
          </a:prstGeom>
          <a:gradFill>
            <a:gsLst>
              <a:gs pos="0">
                <a:srgbClr val="0B7190"/>
              </a:gs>
              <a:gs pos="100000">
                <a:srgbClr val="195896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7" name="Прямоугольник 56">
            <a:extLst>
              <a:ext uri="{FF2B5EF4-FFF2-40B4-BE49-F238E27FC236}">
                <a16:creationId xmlns:a16="http://schemas.microsoft.com/office/drawing/2014/main" id="{00000000-0008-0000-0400-000039000000}"/>
              </a:ext>
            </a:extLst>
          </xdr:cNvPr>
          <xdr:cNvSpPr/>
        </xdr:nvSpPr>
        <xdr:spPr>
          <a:xfrm>
            <a:off x="3867150" y="3003549"/>
            <a:ext cx="53975" cy="809625"/>
          </a:xfrm>
          <a:prstGeom prst="rect">
            <a:avLst/>
          </a:prstGeom>
          <a:gradFill>
            <a:gsLst>
              <a:gs pos="0">
                <a:srgbClr val="03B2D2"/>
              </a:gs>
              <a:gs pos="100000">
                <a:srgbClr val="3F70E3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14</xdr:col>
      <xdr:colOff>238847</xdr:colOff>
      <xdr:row>13</xdr:row>
      <xdr:rowOff>95721</xdr:rowOff>
    </xdr:from>
    <xdr:to>
      <xdr:col>15</xdr:col>
      <xdr:colOff>604848</xdr:colOff>
      <xdr:row>15</xdr:row>
      <xdr:rowOff>30524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GrpSpPr/>
      </xdr:nvGrpSpPr>
      <xdr:grpSpPr>
        <a:xfrm>
          <a:off x="8855309" y="2381721"/>
          <a:ext cx="981462" cy="286495"/>
          <a:chOff x="3813174" y="3813174"/>
          <a:chExt cx="107947" cy="36000"/>
        </a:xfrm>
      </xdr:grpSpPr>
      <xdr:sp macro="" textlink="">
        <xdr:nvSpPr>
          <xdr:cNvPr id="54" name="Полилиния 53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SpPr/>
        </xdr:nvSpPr>
        <xdr:spPr>
          <a:xfrm>
            <a:off x="3867145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3F70E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55" name="Полилиния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 flipH="1">
            <a:off x="3813174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19589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</xdr:grpSp>
    <xdr:clientData/>
  </xdr:twoCellAnchor>
  <xdr:twoCellAnchor>
    <xdr:from>
      <xdr:col>14</xdr:col>
      <xdr:colOff>240474</xdr:colOff>
      <xdr:row>5</xdr:row>
      <xdr:rowOff>0</xdr:rowOff>
    </xdr:from>
    <xdr:to>
      <xdr:col>15</xdr:col>
      <xdr:colOff>604812</xdr:colOff>
      <xdr:row>8</xdr:row>
      <xdr:rowOff>77722</xdr:rowOff>
    </xdr:to>
    <xdr:grpSp>
      <xdr:nvGrpSpPr>
        <xdr:cNvPr id="49" name="Group 3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GrpSpPr/>
      </xdr:nvGrpSpPr>
      <xdr:grpSpPr>
        <a:xfrm>
          <a:off x="8856936" y="879231"/>
          <a:ext cx="979799" cy="605260"/>
          <a:chOff x="2510524" y="3135962"/>
          <a:chExt cx="973938" cy="649222"/>
        </a:xfrm>
      </xdr:grpSpPr>
      <xdr:sp macro="" textlink="">
        <xdr:nvSpPr>
          <xdr:cNvPr id="50" name="Равнобедренный треугольник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 rot="10800000">
            <a:off x="2510529" y="3460392"/>
            <a:ext cx="973933" cy="324792"/>
          </a:xfrm>
          <a:prstGeom prst="triangle">
            <a:avLst/>
          </a:prstGeom>
          <a:solidFill>
            <a:srgbClr val="05DC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1" name="Полилиния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 flipH="1" flipV="1">
            <a:off x="2997491" y="3460383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03B2D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52" name="Полилиния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/>
        </xdr:nvSpPr>
        <xdr:spPr>
          <a:xfrm flipV="1">
            <a:off x="2510529" y="3460392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0B719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53" name="Равнобедренный треугольник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SpPr/>
        </xdr:nvSpPr>
        <xdr:spPr>
          <a:xfrm>
            <a:off x="2510524" y="3135962"/>
            <a:ext cx="973933" cy="324792"/>
          </a:xfrm>
          <a:prstGeom prst="triangle">
            <a:avLst/>
          </a:prstGeom>
          <a:solidFill>
            <a:srgbClr val="05DCFC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3</xdr:col>
      <xdr:colOff>0</xdr:colOff>
      <xdr:row>8</xdr:row>
      <xdr:rowOff>77722</xdr:rowOff>
    </xdr:from>
    <xdr:to>
      <xdr:col>4</xdr:col>
      <xdr:colOff>366000</xdr:colOff>
      <xdr:row>13</xdr:row>
      <xdr:rowOff>95721</xdr:rowOff>
    </xdr:to>
    <xdr:grpSp>
      <xdr:nvGrpSpPr>
        <xdr:cNvPr id="66" name="Группа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GrpSpPr/>
      </xdr:nvGrpSpPr>
      <xdr:grpSpPr>
        <a:xfrm>
          <a:off x="1846385" y="1484491"/>
          <a:ext cx="981461" cy="897230"/>
          <a:chOff x="3813175" y="3003549"/>
          <a:chExt cx="107950" cy="809625"/>
        </a:xfrm>
      </xdr:grpSpPr>
      <xdr:sp macro="" textlink="">
        <xdr:nvSpPr>
          <xdr:cNvPr id="75" name="Прямоугольник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SpPr/>
        </xdr:nvSpPr>
        <xdr:spPr>
          <a:xfrm>
            <a:off x="3813175" y="3003549"/>
            <a:ext cx="53975" cy="809625"/>
          </a:xfrm>
          <a:prstGeom prst="rect">
            <a:avLst/>
          </a:prstGeom>
          <a:gradFill>
            <a:gsLst>
              <a:gs pos="0">
                <a:srgbClr val="832982"/>
              </a:gs>
              <a:gs pos="100000">
                <a:srgbClr val="831350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6" name="Прямоугольник 75">
            <a:extLst>
              <a:ext uri="{FF2B5EF4-FFF2-40B4-BE49-F238E27FC236}">
                <a16:creationId xmlns:a16="http://schemas.microsoft.com/office/drawing/2014/main" id="{00000000-0008-0000-0400-00004C000000}"/>
              </a:ext>
            </a:extLst>
          </xdr:cNvPr>
          <xdr:cNvSpPr/>
        </xdr:nvSpPr>
        <xdr:spPr>
          <a:xfrm>
            <a:off x="3867150" y="3003549"/>
            <a:ext cx="53975" cy="809625"/>
          </a:xfrm>
          <a:prstGeom prst="rect">
            <a:avLst/>
          </a:prstGeom>
          <a:gradFill>
            <a:gsLst>
              <a:gs pos="0">
                <a:srgbClr val="B331B4"/>
              </a:gs>
              <a:gs pos="100000">
                <a:srgbClr val="D60159"/>
              </a:gs>
            </a:gsLst>
            <a:lin ang="5400000" scaled="1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3</xdr:col>
      <xdr:colOff>35</xdr:colOff>
      <xdr:row>13</xdr:row>
      <xdr:rowOff>95721</xdr:rowOff>
    </xdr:from>
    <xdr:to>
      <xdr:col>4</xdr:col>
      <xdr:colOff>366036</xdr:colOff>
      <xdr:row>15</xdr:row>
      <xdr:rowOff>30524</xdr:rowOff>
    </xdr:to>
    <xdr:grpSp>
      <xdr:nvGrpSpPr>
        <xdr:cNvPr id="67" name="Группа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GrpSpPr/>
      </xdr:nvGrpSpPr>
      <xdr:grpSpPr>
        <a:xfrm>
          <a:off x="1846420" y="2381721"/>
          <a:ext cx="981462" cy="286495"/>
          <a:chOff x="3813174" y="3813174"/>
          <a:chExt cx="107947" cy="36000"/>
        </a:xfrm>
      </xdr:grpSpPr>
      <xdr:sp macro="" textlink="">
        <xdr:nvSpPr>
          <xdr:cNvPr id="73" name="Полилиния 72">
            <a:extLst>
              <a:ext uri="{FF2B5EF4-FFF2-40B4-BE49-F238E27FC236}">
                <a16:creationId xmlns:a16="http://schemas.microsoft.com/office/drawing/2014/main" id="{00000000-0008-0000-0400-000049000000}"/>
              </a:ext>
            </a:extLst>
          </xdr:cNvPr>
          <xdr:cNvSpPr/>
        </xdr:nvSpPr>
        <xdr:spPr>
          <a:xfrm>
            <a:off x="3867145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D6015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74" name="Полилиния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/>
        </xdr:nvSpPr>
        <xdr:spPr>
          <a:xfrm flipH="1">
            <a:off x="3813174" y="3813174"/>
            <a:ext cx="53976" cy="36000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8313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</xdr:grpSp>
    <xdr:clientData/>
  </xdr:twoCellAnchor>
  <xdr:twoCellAnchor>
    <xdr:from>
      <xdr:col>3</xdr:col>
      <xdr:colOff>1662</xdr:colOff>
      <xdr:row>5</xdr:row>
      <xdr:rowOff>0</xdr:rowOff>
    </xdr:from>
    <xdr:to>
      <xdr:col>4</xdr:col>
      <xdr:colOff>366000</xdr:colOff>
      <xdr:row>8</xdr:row>
      <xdr:rowOff>77722</xdr:rowOff>
    </xdr:to>
    <xdr:grpSp>
      <xdr:nvGrpSpPr>
        <xdr:cNvPr id="68" name="Group 15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GrpSpPr/>
      </xdr:nvGrpSpPr>
      <xdr:grpSpPr>
        <a:xfrm>
          <a:off x="1848047" y="879231"/>
          <a:ext cx="979799" cy="605260"/>
          <a:chOff x="2510524" y="3135962"/>
          <a:chExt cx="973938" cy="649222"/>
        </a:xfrm>
      </xdr:grpSpPr>
      <xdr:sp macro="" textlink="">
        <xdr:nvSpPr>
          <xdr:cNvPr id="69" name="Равнобедренный треугольник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/>
        </xdr:nvSpPr>
        <xdr:spPr>
          <a:xfrm rot="10800000">
            <a:off x="2510529" y="3460392"/>
            <a:ext cx="973933" cy="324792"/>
          </a:xfrm>
          <a:prstGeom prst="triangle">
            <a:avLst/>
          </a:prstGeom>
          <a:solidFill>
            <a:srgbClr val="F446F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70" name="Полилиния 69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SpPr/>
        </xdr:nvSpPr>
        <xdr:spPr>
          <a:xfrm flipH="1" flipV="1">
            <a:off x="2997491" y="3460383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B331B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71" name="Полилиния 70">
            <a:extLst>
              <a:ext uri="{FF2B5EF4-FFF2-40B4-BE49-F238E27FC236}">
                <a16:creationId xmlns:a16="http://schemas.microsoft.com/office/drawing/2014/main" id="{00000000-0008-0000-0400-000047000000}"/>
              </a:ext>
            </a:extLst>
          </xdr:cNvPr>
          <xdr:cNvSpPr/>
        </xdr:nvSpPr>
        <xdr:spPr>
          <a:xfrm flipV="1">
            <a:off x="2510529" y="3460392"/>
            <a:ext cx="486971" cy="324792"/>
          </a:xfrm>
          <a:custGeom>
            <a:avLst/>
            <a:gdLst>
              <a:gd name="connsiteX0" fmla="*/ 0 w 53976"/>
              <a:gd name="connsiteY0" fmla="*/ 0 h 36000"/>
              <a:gd name="connsiteX1" fmla="*/ 53976 w 53976"/>
              <a:gd name="connsiteY1" fmla="*/ 0 h 36000"/>
              <a:gd name="connsiteX2" fmla="*/ 0 w 53976"/>
              <a:gd name="connsiteY2" fmla="*/ 36000 h 36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53976" h="36000">
                <a:moveTo>
                  <a:pt x="0" y="0"/>
                </a:moveTo>
                <a:lnTo>
                  <a:pt x="53976" y="0"/>
                </a:lnTo>
                <a:lnTo>
                  <a:pt x="0" y="36000"/>
                </a:lnTo>
                <a:close/>
              </a:path>
            </a:pathLst>
          </a:custGeom>
          <a:solidFill>
            <a:srgbClr val="83298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b="1"/>
          </a:p>
        </xdr:txBody>
      </xdr:sp>
      <xdr:sp macro="" textlink="">
        <xdr:nvSpPr>
          <xdr:cNvPr id="72" name="Равнобедренный треугольник 71">
            <a:extLst>
              <a:ext uri="{FF2B5EF4-FFF2-40B4-BE49-F238E27FC236}">
                <a16:creationId xmlns:a16="http://schemas.microsoft.com/office/drawing/2014/main" id="{00000000-0008-0000-0400-000048000000}"/>
              </a:ext>
            </a:extLst>
          </xdr:cNvPr>
          <xdr:cNvSpPr/>
        </xdr:nvSpPr>
        <xdr:spPr>
          <a:xfrm>
            <a:off x="2510524" y="3135962"/>
            <a:ext cx="973933" cy="324792"/>
          </a:xfrm>
          <a:prstGeom prst="triangle">
            <a:avLst/>
          </a:prstGeom>
          <a:solidFill>
            <a:srgbClr val="F446F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11</xdr:col>
      <xdr:colOff>555926</xdr:colOff>
      <xdr:row>0</xdr:row>
      <xdr:rowOff>126422</xdr:rowOff>
    </xdr:from>
    <xdr:to>
      <xdr:col>12</xdr:col>
      <xdr:colOff>85997</xdr:colOff>
      <xdr:row>2</xdr:row>
      <xdr:rowOff>105422</xdr:rowOff>
    </xdr:to>
    <xdr:grpSp>
      <xdr:nvGrpSpPr>
        <xdr:cNvPr id="81" name="Группа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GrpSpPr/>
      </xdr:nvGrpSpPr>
      <xdr:grpSpPr>
        <a:xfrm flipH="1">
          <a:off x="7326003" y="126422"/>
          <a:ext cx="145532" cy="330692"/>
          <a:chOff x="7639916" y="104775"/>
          <a:chExt cx="180000" cy="360000"/>
        </a:xfrm>
      </xdr:grpSpPr>
      <xdr:sp macro="" textlink="">
        <xdr:nvSpPr>
          <xdr:cNvPr id="77" name="Прямоугольник 76">
            <a:extLst>
              <a:ext uri="{FF2B5EF4-FFF2-40B4-BE49-F238E27FC236}">
                <a16:creationId xmlns:a16="http://schemas.microsoft.com/office/drawing/2014/main" id="{00000000-0008-0000-0400-00004D000000}"/>
              </a:ext>
            </a:extLst>
          </xdr:cNvPr>
          <xdr:cNvSpPr/>
        </xdr:nvSpPr>
        <xdr:spPr>
          <a:xfrm>
            <a:off x="7639916" y="104775"/>
            <a:ext cx="180000" cy="360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78" name="Прямая соединительная линия 77">
            <a:extLst>
              <a:ext uri="{FF2B5EF4-FFF2-40B4-BE49-F238E27FC236}">
                <a16:creationId xmlns:a16="http://schemas.microsoft.com/office/drawing/2014/main" id="{00000000-0008-0000-0400-00004E000000}"/>
              </a:ext>
            </a:extLst>
          </xdr:cNvPr>
          <xdr:cNvCxnSpPr/>
        </xdr:nvCxnSpPr>
        <xdr:spPr>
          <a:xfrm flipV="1">
            <a:off x="7657996" y="104775"/>
            <a:ext cx="0" cy="360000"/>
          </a:xfrm>
          <a:prstGeom prst="line">
            <a:avLst/>
          </a:prstGeom>
          <a:ln w="381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375817</xdr:colOff>
      <xdr:row>1</xdr:row>
      <xdr:rowOff>51955</xdr:rowOff>
    </xdr:from>
    <xdr:to>
      <xdr:col>12</xdr:col>
      <xdr:colOff>516354</xdr:colOff>
      <xdr:row>3</xdr:row>
      <xdr:rowOff>30955</xdr:rowOff>
    </xdr:to>
    <xdr:grpSp>
      <xdr:nvGrpSpPr>
        <xdr:cNvPr id="82" name="Группа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GrpSpPr/>
      </xdr:nvGrpSpPr>
      <xdr:grpSpPr>
        <a:xfrm flipH="1">
          <a:off x="7761355" y="227801"/>
          <a:ext cx="140537" cy="330692"/>
          <a:chOff x="7639916" y="104775"/>
          <a:chExt cx="180000" cy="360000"/>
        </a:xfrm>
      </xdr:grpSpPr>
      <xdr:sp macro="" textlink="">
        <xdr:nvSpPr>
          <xdr:cNvPr id="83" name="Прямоугольник 82">
            <a:extLst>
              <a:ext uri="{FF2B5EF4-FFF2-40B4-BE49-F238E27FC236}">
                <a16:creationId xmlns:a16="http://schemas.microsoft.com/office/drawing/2014/main" id="{00000000-0008-0000-0400-000053000000}"/>
              </a:ext>
            </a:extLst>
          </xdr:cNvPr>
          <xdr:cNvSpPr/>
        </xdr:nvSpPr>
        <xdr:spPr>
          <a:xfrm>
            <a:off x="7639916" y="104775"/>
            <a:ext cx="180000" cy="360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84" name="Прямая соединительная линия 83">
            <a:extLst>
              <a:ext uri="{FF2B5EF4-FFF2-40B4-BE49-F238E27FC236}">
                <a16:creationId xmlns:a16="http://schemas.microsoft.com/office/drawing/2014/main" id="{00000000-0008-0000-0400-000054000000}"/>
              </a:ext>
            </a:extLst>
          </xdr:cNvPr>
          <xdr:cNvCxnSpPr/>
        </xdr:nvCxnSpPr>
        <xdr:spPr>
          <a:xfrm flipV="1">
            <a:off x="7641354" y="104775"/>
            <a:ext cx="0" cy="360000"/>
          </a:xfrm>
          <a:prstGeom prst="line">
            <a:avLst/>
          </a:prstGeom>
          <a:ln w="38100"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268483</xdr:colOff>
      <xdr:row>7</xdr:row>
      <xdr:rowOff>118661</xdr:rowOff>
    </xdr:from>
    <xdr:to>
      <xdr:col>31</xdr:col>
      <xdr:colOff>547416</xdr:colOff>
      <xdr:row>9</xdr:row>
      <xdr:rowOff>144281</xdr:rowOff>
    </xdr:to>
    <xdr:sp macro="" textlink="">
      <xdr:nvSpPr>
        <xdr:cNvPr id="85" name="Freeform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SpPr/>
      </xdr:nvSpPr>
      <xdr:spPr>
        <a:xfrm rot="10800000">
          <a:off x="18638126" y="1452161"/>
          <a:ext cx="891254" cy="406620"/>
        </a:xfrm>
        <a:custGeom>
          <a:avLst/>
          <a:gdLst>
            <a:gd name="connsiteX0" fmla="*/ 445627 w 891254"/>
            <a:gd name="connsiteY0" fmla="*/ 0 h 406620"/>
            <a:gd name="connsiteX1" fmla="*/ 886485 w 891254"/>
            <a:gd name="connsiteY1" fmla="*/ 359309 h 406620"/>
            <a:gd name="connsiteX2" fmla="*/ 891254 w 891254"/>
            <a:gd name="connsiteY2" fmla="*/ 406620 h 406620"/>
            <a:gd name="connsiteX3" fmla="*/ 0 w 891254"/>
            <a:gd name="connsiteY3" fmla="*/ 406620 h 406620"/>
            <a:gd name="connsiteX4" fmla="*/ 4769 w 891254"/>
            <a:gd name="connsiteY4" fmla="*/ 359309 h 406620"/>
            <a:gd name="connsiteX5" fmla="*/ 445627 w 891254"/>
            <a:gd name="connsiteY5" fmla="*/ 0 h 4066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91254" h="406620">
              <a:moveTo>
                <a:pt x="445627" y="0"/>
              </a:moveTo>
              <a:cubicBezTo>
                <a:pt x="663089" y="0"/>
                <a:pt x="844524" y="154252"/>
                <a:pt x="886485" y="359309"/>
              </a:cubicBezTo>
              <a:lnTo>
                <a:pt x="891254" y="406620"/>
              </a:lnTo>
              <a:lnTo>
                <a:pt x="0" y="406620"/>
              </a:lnTo>
              <a:lnTo>
                <a:pt x="4769" y="359309"/>
              </a:lnTo>
              <a:cubicBezTo>
                <a:pt x="46730" y="154252"/>
                <a:pt x="228165" y="0"/>
                <a:pt x="445627" y="0"/>
              </a:cubicBezTo>
              <a:close/>
            </a:path>
          </a:pathLst>
        </a:custGeom>
        <a:solidFill>
          <a:srgbClr val="0F131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30</xdr:col>
      <xdr:colOff>266937</xdr:colOff>
      <xdr:row>4</xdr:row>
      <xdr:rowOff>69599</xdr:rowOff>
    </xdr:from>
    <xdr:to>
      <xdr:col>31</xdr:col>
      <xdr:colOff>547416</xdr:colOff>
      <xdr:row>7</xdr:row>
      <xdr:rowOff>118661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SpPr/>
      </xdr:nvSpPr>
      <xdr:spPr>
        <a:xfrm>
          <a:off x="18636580" y="831599"/>
          <a:ext cx="892800" cy="620562"/>
        </a:xfrm>
        <a:prstGeom prst="rect">
          <a:avLst/>
        </a:prstGeom>
        <a:solidFill>
          <a:srgbClr val="0F131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12</xdr:col>
      <xdr:colOff>371480</xdr:colOff>
      <xdr:row>17</xdr:row>
      <xdr:rowOff>121038</xdr:rowOff>
    </xdr:from>
    <xdr:to>
      <xdr:col>16</xdr:col>
      <xdr:colOff>552364</xdr:colOff>
      <xdr:row>20</xdr:row>
      <xdr:rowOff>174000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GrpSpPr/>
      </xdr:nvGrpSpPr>
      <xdr:grpSpPr>
        <a:xfrm>
          <a:off x="7757018" y="3110423"/>
          <a:ext cx="2642731" cy="580500"/>
          <a:chOff x="0" y="0"/>
          <a:chExt cx="2630170" cy="624462"/>
        </a:xfrm>
      </xdr:grpSpPr>
      <xdr:sp macro="" textlink="">
        <xdr:nvSpPr>
          <xdr:cNvPr id="89" name="Freeform 88">
            <a:extLst>
              <a:ext uri="{FF2B5EF4-FFF2-40B4-BE49-F238E27FC236}">
                <a16:creationId xmlns:a16="http://schemas.microsoft.com/office/drawing/2014/main" id="{00000000-0008-0000-0400-000059000000}"/>
              </a:ext>
            </a:extLst>
          </xdr:cNvPr>
          <xdr:cNvSpPr/>
        </xdr:nvSpPr>
        <xdr:spPr>
          <a:xfrm>
            <a:off x="0" y="0"/>
            <a:ext cx="2630170" cy="557893"/>
          </a:xfrm>
          <a:custGeom>
            <a:avLst/>
            <a:gdLst>
              <a:gd name="connsiteX0" fmla="*/ 3376245 w 3697200"/>
              <a:gd name="connsiteY0" fmla="*/ 274056 h 784224"/>
              <a:gd name="connsiteX1" fmla="*/ 3311706 w 3697200"/>
              <a:gd name="connsiteY1" fmla="*/ 338595 h 784224"/>
              <a:gd name="connsiteX2" fmla="*/ 3376245 w 3697200"/>
              <a:gd name="connsiteY2" fmla="*/ 403134 h 784224"/>
              <a:gd name="connsiteX3" fmla="*/ 3440784 w 3697200"/>
              <a:gd name="connsiteY3" fmla="*/ 338595 h 784224"/>
              <a:gd name="connsiteX4" fmla="*/ 3376245 w 3697200"/>
              <a:gd name="connsiteY4" fmla="*/ 274056 h 784224"/>
              <a:gd name="connsiteX5" fmla="*/ 2357231 w 3697200"/>
              <a:gd name="connsiteY5" fmla="*/ 274056 h 784224"/>
              <a:gd name="connsiteX6" fmla="*/ 2292692 w 3697200"/>
              <a:gd name="connsiteY6" fmla="*/ 338595 h 784224"/>
              <a:gd name="connsiteX7" fmla="*/ 2357231 w 3697200"/>
              <a:gd name="connsiteY7" fmla="*/ 403134 h 784224"/>
              <a:gd name="connsiteX8" fmla="*/ 2421770 w 3697200"/>
              <a:gd name="connsiteY8" fmla="*/ 338595 h 784224"/>
              <a:gd name="connsiteX9" fmla="*/ 2357231 w 3697200"/>
              <a:gd name="connsiteY9" fmla="*/ 274056 h 784224"/>
              <a:gd name="connsiteX10" fmla="*/ 1338216 w 3697200"/>
              <a:gd name="connsiteY10" fmla="*/ 274056 h 784224"/>
              <a:gd name="connsiteX11" fmla="*/ 1273677 w 3697200"/>
              <a:gd name="connsiteY11" fmla="*/ 338595 h 784224"/>
              <a:gd name="connsiteX12" fmla="*/ 1338216 w 3697200"/>
              <a:gd name="connsiteY12" fmla="*/ 403134 h 784224"/>
              <a:gd name="connsiteX13" fmla="*/ 1402755 w 3697200"/>
              <a:gd name="connsiteY13" fmla="*/ 338595 h 784224"/>
              <a:gd name="connsiteX14" fmla="*/ 1338216 w 3697200"/>
              <a:gd name="connsiteY14" fmla="*/ 274056 h 784224"/>
              <a:gd name="connsiteX15" fmla="*/ 319201 w 3697200"/>
              <a:gd name="connsiteY15" fmla="*/ 274056 h 784224"/>
              <a:gd name="connsiteX16" fmla="*/ 254662 w 3697200"/>
              <a:gd name="connsiteY16" fmla="*/ 338595 h 784224"/>
              <a:gd name="connsiteX17" fmla="*/ 319201 w 3697200"/>
              <a:gd name="connsiteY17" fmla="*/ 403134 h 784224"/>
              <a:gd name="connsiteX18" fmla="*/ 383740 w 3697200"/>
              <a:gd name="connsiteY18" fmla="*/ 338595 h 784224"/>
              <a:gd name="connsiteX19" fmla="*/ 319201 w 3697200"/>
              <a:gd name="connsiteY19" fmla="*/ 274056 h 784224"/>
              <a:gd name="connsiteX20" fmla="*/ 0 w 3697200"/>
              <a:gd name="connsiteY20" fmla="*/ 0 h 784224"/>
              <a:gd name="connsiteX21" fmla="*/ 3697200 w 3697200"/>
              <a:gd name="connsiteY21" fmla="*/ 0 h 784224"/>
              <a:gd name="connsiteX22" fmla="*/ 3697200 w 3697200"/>
              <a:gd name="connsiteY22" fmla="*/ 195090 h 784224"/>
              <a:gd name="connsiteX23" fmla="*/ 3695238 w 3697200"/>
              <a:gd name="connsiteY23" fmla="*/ 195090 h 784224"/>
              <a:gd name="connsiteX24" fmla="*/ 3695238 w 3697200"/>
              <a:gd name="connsiteY24" fmla="*/ 784224 h 784224"/>
              <a:gd name="connsiteX25" fmla="*/ 0 w 3697200"/>
              <a:gd name="connsiteY25" fmla="*/ 784224 h 784224"/>
              <a:gd name="connsiteX26" fmla="*/ 0 w 3697200"/>
              <a:gd name="connsiteY26" fmla="*/ 195090 h 784224"/>
              <a:gd name="connsiteX27" fmla="*/ 0 w 3697200"/>
              <a:gd name="connsiteY27" fmla="*/ 153531 h 78422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697200" h="784224">
                <a:moveTo>
                  <a:pt x="3376245" y="274056"/>
                </a:moveTo>
                <a:cubicBezTo>
                  <a:pt x="3340601" y="274056"/>
                  <a:pt x="3311706" y="302951"/>
                  <a:pt x="3311706" y="338595"/>
                </a:cubicBezTo>
                <a:cubicBezTo>
                  <a:pt x="3311706" y="374239"/>
                  <a:pt x="3340601" y="403134"/>
                  <a:pt x="3376245" y="403134"/>
                </a:cubicBezTo>
                <a:cubicBezTo>
                  <a:pt x="3411889" y="403134"/>
                  <a:pt x="3440784" y="374239"/>
                  <a:pt x="3440784" y="338595"/>
                </a:cubicBezTo>
                <a:cubicBezTo>
                  <a:pt x="3440784" y="302951"/>
                  <a:pt x="3411889" y="274056"/>
                  <a:pt x="3376245" y="274056"/>
                </a:cubicBezTo>
                <a:close/>
                <a:moveTo>
                  <a:pt x="2357231" y="274056"/>
                </a:moveTo>
                <a:cubicBezTo>
                  <a:pt x="2321587" y="274056"/>
                  <a:pt x="2292692" y="302951"/>
                  <a:pt x="2292692" y="338595"/>
                </a:cubicBezTo>
                <a:cubicBezTo>
                  <a:pt x="2292692" y="374239"/>
                  <a:pt x="2321587" y="403134"/>
                  <a:pt x="2357231" y="403134"/>
                </a:cubicBezTo>
                <a:cubicBezTo>
                  <a:pt x="2392875" y="403134"/>
                  <a:pt x="2421770" y="374239"/>
                  <a:pt x="2421770" y="338595"/>
                </a:cubicBezTo>
                <a:cubicBezTo>
                  <a:pt x="2421770" y="302951"/>
                  <a:pt x="2392875" y="274056"/>
                  <a:pt x="2357231" y="274056"/>
                </a:cubicBezTo>
                <a:close/>
                <a:moveTo>
                  <a:pt x="1338216" y="274056"/>
                </a:moveTo>
                <a:cubicBezTo>
                  <a:pt x="1302572" y="274056"/>
                  <a:pt x="1273677" y="302951"/>
                  <a:pt x="1273677" y="338595"/>
                </a:cubicBezTo>
                <a:cubicBezTo>
                  <a:pt x="1273677" y="374239"/>
                  <a:pt x="1302572" y="403134"/>
                  <a:pt x="1338216" y="403134"/>
                </a:cubicBezTo>
                <a:cubicBezTo>
                  <a:pt x="1373860" y="403134"/>
                  <a:pt x="1402755" y="374239"/>
                  <a:pt x="1402755" y="338595"/>
                </a:cubicBezTo>
                <a:cubicBezTo>
                  <a:pt x="1402755" y="302951"/>
                  <a:pt x="1373860" y="274056"/>
                  <a:pt x="1338216" y="274056"/>
                </a:cubicBezTo>
                <a:close/>
                <a:moveTo>
                  <a:pt x="319201" y="274056"/>
                </a:moveTo>
                <a:cubicBezTo>
                  <a:pt x="283557" y="274056"/>
                  <a:pt x="254662" y="302951"/>
                  <a:pt x="254662" y="338595"/>
                </a:cubicBezTo>
                <a:cubicBezTo>
                  <a:pt x="254662" y="374239"/>
                  <a:pt x="283557" y="403134"/>
                  <a:pt x="319201" y="403134"/>
                </a:cubicBezTo>
                <a:cubicBezTo>
                  <a:pt x="354845" y="403134"/>
                  <a:pt x="383740" y="374239"/>
                  <a:pt x="383740" y="338595"/>
                </a:cubicBezTo>
                <a:cubicBezTo>
                  <a:pt x="383740" y="302951"/>
                  <a:pt x="354845" y="274056"/>
                  <a:pt x="319201" y="274056"/>
                </a:cubicBezTo>
                <a:close/>
                <a:moveTo>
                  <a:pt x="0" y="0"/>
                </a:moveTo>
                <a:lnTo>
                  <a:pt x="3697200" y="0"/>
                </a:lnTo>
                <a:lnTo>
                  <a:pt x="3697200" y="195090"/>
                </a:lnTo>
                <a:lnTo>
                  <a:pt x="3695238" y="195090"/>
                </a:lnTo>
                <a:lnTo>
                  <a:pt x="3695238" y="784224"/>
                </a:lnTo>
                <a:lnTo>
                  <a:pt x="0" y="784224"/>
                </a:lnTo>
                <a:lnTo>
                  <a:pt x="0" y="195090"/>
                </a:lnTo>
                <a:lnTo>
                  <a:pt x="0" y="153531"/>
                </a:lnTo>
                <a:close/>
              </a:path>
            </a:pathLst>
          </a:custGeom>
          <a:solidFill>
            <a:srgbClr val="01021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00000000-0008-0000-0400-00005A000000}"/>
              </a:ext>
            </a:extLst>
          </xdr:cNvPr>
          <xdr:cNvSpPr/>
        </xdr:nvSpPr>
        <xdr:spPr>
          <a:xfrm>
            <a:off x="152175" y="168350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00000000-0008-0000-0400-00005B000000}"/>
              </a:ext>
            </a:extLst>
          </xdr:cNvPr>
          <xdr:cNvSpPr/>
        </xdr:nvSpPr>
        <xdr:spPr>
          <a:xfrm>
            <a:off x="877211" y="168350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SpPr/>
        </xdr:nvSpPr>
        <xdr:spPr>
          <a:xfrm>
            <a:off x="1602247" y="168350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93" name="Oval 92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SpPr/>
        </xdr:nvSpPr>
        <xdr:spPr>
          <a:xfrm>
            <a:off x="2319352" y="168350"/>
            <a:ext cx="142618" cy="142618"/>
          </a:xfrm>
          <a:prstGeom prst="ellipse">
            <a:avLst/>
          </a:prstGeom>
          <a:noFill/>
          <a:ln w="127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94" name="Straight Connector 93">
            <a:extLst>
              <a:ext uri="{FF2B5EF4-FFF2-40B4-BE49-F238E27FC236}">
                <a16:creationId xmlns:a16="http://schemas.microsoft.com/office/drawing/2014/main" id="{00000000-0008-0000-0400-00005E000000}"/>
              </a:ext>
            </a:extLst>
          </xdr:cNvPr>
          <xdr:cNvCxnSpPr>
            <a:endCxn id="91" idx="2"/>
          </xdr:cNvCxnSpPr>
        </xdr:nvCxnSpPr>
        <xdr:spPr>
          <a:xfrm flipV="1">
            <a:off x="299310" y="239659"/>
            <a:ext cx="577901" cy="4520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Straight Connector 94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CxnSpPr/>
        </xdr:nvCxnSpPr>
        <xdr:spPr>
          <a:xfrm flipV="1">
            <a:off x="1024346" y="239662"/>
            <a:ext cx="577900" cy="4517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CxnSpPr/>
        </xdr:nvCxnSpPr>
        <xdr:spPr>
          <a:xfrm flipV="1">
            <a:off x="1750351" y="239662"/>
            <a:ext cx="577900" cy="4517"/>
          </a:xfrm>
          <a:prstGeom prst="line">
            <a:avLst/>
          </a:prstGeom>
          <a:ln w="12700">
            <a:solidFill>
              <a:schemeClr val="bg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00000000-0008-0000-0400-000061000000}"/>
              </a:ext>
            </a:extLst>
          </xdr:cNvPr>
          <xdr:cNvSpPr/>
        </xdr:nvSpPr>
        <xdr:spPr>
          <a:xfrm>
            <a:off x="106454" y="316685"/>
            <a:ext cx="2523715" cy="307777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pl-PL" sz="1400">
                <a:solidFill>
                  <a:schemeClr val="bg1"/>
                </a:solidFill>
              </a:rPr>
              <a:t>I                 II                II               IV</a:t>
            </a:r>
            <a:endParaRPr lang="en-US" sz="14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17</xdr:col>
      <xdr:colOff>0</xdr:colOff>
      <xdr:row>2</xdr:row>
      <xdr:rowOff>0</xdr:rowOff>
    </xdr:from>
    <xdr:to>
      <xdr:col>18</xdr:col>
      <xdr:colOff>3462</xdr:colOff>
      <xdr:row>7</xdr:row>
      <xdr:rowOff>131100</xdr:rowOff>
    </xdr:to>
    <xdr:sp macro="" textlink="">
      <xdr:nvSpPr>
        <xdr:cNvPr id="88" name="Полилиния 5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 rot="5400000">
          <a:off x="10175556" y="614908"/>
          <a:ext cx="1083600" cy="615784"/>
        </a:xfrm>
        <a:custGeom>
          <a:avLst/>
          <a:gdLst>
            <a:gd name="connsiteX0" fmla="*/ 902868 w 1083600"/>
            <a:gd name="connsiteY0" fmla="*/ 133339 h 615784"/>
            <a:gd name="connsiteX1" fmla="*/ 928284 w 1083600"/>
            <a:gd name="connsiteY1" fmla="*/ 158755 h 615784"/>
            <a:gd name="connsiteX2" fmla="*/ 953700 w 1083600"/>
            <a:gd name="connsiteY2" fmla="*/ 133339 h 615784"/>
            <a:gd name="connsiteX3" fmla="*/ 928284 w 1083600"/>
            <a:gd name="connsiteY3" fmla="*/ 107924 h 615784"/>
            <a:gd name="connsiteX4" fmla="*/ 902868 w 1083600"/>
            <a:gd name="connsiteY4" fmla="*/ 133339 h 615784"/>
            <a:gd name="connsiteX5" fmla="*/ 501578 w 1083600"/>
            <a:gd name="connsiteY5" fmla="*/ 133339 h 615784"/>
            <a:gd name="connsiteX6" fmla="*/ 526993 w 1083600"/>
            <a:gd name="connsiteY6" fmla="*/ 158755 h 615784"/>
            <a:gd name="connsiteX7" fmla="*/ 552409 w 1083600"/>
            <a:gd name="connsiteY7" fmla="*/ 133339 h 615784"/>
            <a:gd name="connsiteX8" fmla="*/ 526993 w 1083600"/>
            <a:gd name="connsiteY8" fmla="*/ 107924 h 615784"/>
            <a:gd name="connsiteX9" fmla="*/ 501578 w 1083600"/>
            <a:gd name="connsiteY9" fmla="*/ 133339 h 615784"/>
            <a:gd name="connsiteX10" fmla="*/ 100287 w 1083600"/>
            <a:gd name="connsiteY10" fmla="*/ 133339 h 615784"/>
            <a:gd name="connsiteX11" fmla="*/ 125702 w 1083600"/>
            <a:gd name="connsiteY11" fmla="*/ 158755 h 615784"/>
            <a:gd name="connsiteX12" fmla="*/ 151118 w 1083600"/>
            <a:gd name="connsiteY12" fmla="*/ 133339 h 615784"/>
            <a:gd name="connsiteX13" fmla="*/ 125702 w 1083600"/>
            <a:gd name="connsiteY13" fmla="*/ 107924 h 615784"/>
            <a:gd name="connsiteX14" fmla="*/ 100287 w 1083600"/>
            <a:gd name="connsiteY14" fmla="*/ 133339 h 615784"/>
            <a:gd name="connsiteX15" fmla="*/ 0 w 1083600"/>
            <a:gd name="connsiteY15" fmla="*/ 615784 h 615784"/>
            <a:gd name="connsiteX16" fmla="*/ 0 w 1083600"/>
            <a:gd name="connsiteY16" fmla="*/ 308829 h 615784"/>
            <a:gd name="connsiteX17" fmla="*/ 0 w 1083600"/>
            <a:gd name="connsiteY17" fmla="*/ 306184 h 615784"/>
            <a:gd name="connsiteX18" fmla="*/ 0 w 1083600"/>
            <a:gd name="connsiteY18" fmla="*/ 76827 h 615784"/>
            <a:gd name="connsiteX19" fmla="*/ 0 w 1083600"/>
            <a:gd name="connsiteY19" fmla="*/ 60461 h 615784"/>
            <a:gd name="connsiteX20" fmla="*/ 0 w 1083600"/>
            <a:gd name="connsiteY20" fmla="*/ 0 h 615784"/>
            <a:gd name="connsiteX21" fmla="*/ 1082263 w 1083600"/>
            <a:gd name="connsiteY21" fmla="*/ 0 h 615784"/>
            <a:gd name="connsiteX22" fmla="*/ 1082263 w 1083600"/>
            <a:gd name="connsiteY22" fmla="*/ 306184 h 615784"/>
            <a:gd name="connsiteX23" fmla="*/ 1083600 w 1083600"/>
            <a:gd name="connsiteY23" fmla="*/ 306184 h 615784"/>
            <a:gd name="connsiteX24" fmla="*/ 1083600 w 1083600"/>
            <a:gd name="connsiteY24" fmla="*/ 615784 h 6157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1083600" h="615784">
              <a:moveTo>
                <a:pt x="902868" y="133339"/>
              </a:moveTo>
              <a:cubicBezTo>
                <a:pt x="902868" y="147376"/>
                <a:pt x="914247" y="158755"/>
                <a:pt x="928284" y="158755"/>
              </a:cubicBezTo>
              <a:cubicBezTo>
                <a:pt x="942321" y="158755"/>
                <a:pt x="953700" y="147376"/>
                <a:pt x="953700" y="133339"/>
              </a:cubicBezTo>
              <a:cubicBezTo>
                <a:pt x="953700" y="119303"/>
                <a:pt x="942321" y="107924"/>
                <a:pt x="928284" y="107924"/>
              </a:cubicBezTo>
              <a:cubicBezTo>
                <a:pt x="914247" y="107924"/>
                <a:pt x="902868" y="119303"/>
                <a:pt x="902868" y="133339"/>
              </a:cubicBezTo>
              <a:close/>
              <a:moveTo>
                <a:pt x="501578" y="133339"/>
              </a:moveTo>
              <a:cubicBezTo>
                <a:pt x="501578" y="147376"/>
                <a:pt x="512956" y="158755"/>
                <a:pt x="526993" y="158755"/>
              </a:cubicBezTo>
              <a:cubicBezTo>
                <a:pt x="541030" y="158755"/>
                <a:pt x="552409" y="147376"/>
                <a:pt x="552409" y="133339"/>
              </a:cubicBezTo>
              <a:cubicBezTo>
                <a:pt x="552409" y="119303"/>
                <a:pt x="541030" y="107924"/>
                <a:pt x="526993" y="107924"/>
              </a:cubicBezTo>
              <a:cubicBezTo>
                <a:pt x="512956" y="107924"/>
                <a:pt x="501578" y="119303"/>
                <a:pt x="501578" y="133339"/>
              </a:cubicBezTo>
              <a:close/>
              <a:moveTo>
                <a:pt x="100287" y="133339"/>
              </a:moveTo>
              <a:cubicBezTo>
                <a:pt x="100287" y="147376"/>
                <a:pt x="111666" y="158755"/>
                <a:pt x="125702" y="158755"/>
              </a:cubicBezTo>
              <a:cubicBezTo>
                <a:pt x="139739" y="158755"/>
                <a:pt x="151118" y="147376"/>
                <a:pt x="151118" y="133339"/>
              </a:cubicBezTo>
              <a:cubicBezTo>
                <a:pt x="151118" y="119303"/>
                <a:pt x="139739" y="107924"/>
                <a:pt x="125702" y="107924"/>
              </a:cubicBezTo>
              <a:cubicBezTo>
                <a:pt x="111666" y="107924"/>
                <a:pt x="100287" y="119303"/>
                <a:pt x="100287" y="133339"/>
              </a:cubicBezTo>
              <a:close/>
              <a:moveTo>
                <a:pt x="0" y="615784"/>
              </a:moveTo>
              <a:lnTo>
                <a:pt x="0" y="308829"/>
              </a:lnTo>
              <a:lnTo>
                <a:pt x="0" y="306184"/>
              </a:lnTo>
              <a:lnTo>
                <a:pt x="0" y="76827"/>
              </a:lnTo>
              <a:lnTo>
                <a:pt x="0" y="60461"/>
              </a:lnTo>
              <a:lnTo>
                <a:pt x="0" y="0"/>
              </a:lnTo>
              <a:lnTo>
                <a:pt x="1082263" y="0"/>
              </a:lnTo>
              <a:lnTo>
                <a:pt x="1082263" y="306184"/>
              </a:lnTo>
              <a:lnTo>
                <a:pt x="1083600" y="306184"/>
              </a:lnTo>
              <a:lnTo>
                <a:pt x="1083600" y="615784"/>
              </a:lnTo>
              <a:close/>
            </a:path>
          </a:pathLst>
        </a:custGeom>
        <a:solidFill>
          <a:srgbClr val="01021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23</xdr:col>
      <xdr:colOff>167003</xdr:colOff>
      <xdr:row>24</xdr:row>
      <xdr:rowOff>4961</xdr:rowOff>
    </xdr:to>
    <xdr:sp macro="" textlink="">
      <xdr:nvSpPr>
        <xdr:cNvPr id="98" name="Freeform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11021786" y="2667000"/>
          <a:ext cx="3228610" cy="1909961"/>
        </a:xfrm>
        <a:custGeom>
          <a:avLst/>
          <a:gdLst>
            <a:gd name="connsiteX0" fmla="*/ 2924991 w 3228610"/>
            <a:gd name="connsiteY0" fmla="*/ 0 h 1909961"/>
            <a:gd name="connsiteX1" fmla="*/ 3228610 w 3228610"/>
            <a:gd name="connsiteY1" fmla="*/ 0 h 1909961"/>
            <a:gd name="connsiteX2" fmla="*/ 3228610 w 3228610"/>
            <a:gd name="connsiteY2" fmla="*/ 1776747 h 1909961"/>
            <a:gd name="connsiteX3" fmla="*/ 3226986 w 3228610"/>
            <a:gd name="connsiteY3" fmla="*/ 1792247 h 1909961"/>
            <a:gd name="connsiteX4" fmla="*/ 3076801 w 3228610"/>
            <a:gd name="connsiteY4" fmla="*/ 1909961 h 1909961"/>
            <a:gd name="connsiteX5" fmla="*/ 2926616 w 3228610"/>
            <a:gd name="connsiteY5" fmla="*/ 1792247 h 1909961"/>
            <a:gd name="connsiteX6" fmla="*/ 2924991 w 3228610"/>
            <a:gd name="connsiteY6" fmla="*/ 1776747 h 1909961"/>
            <a:gd name="connsiteX7" fmla="*/ 2340470 w 3228610"/>
            <a:gd name="connsiteY7" fmla="*/ 0 h 1909961"/>
            <a:gd name="connsiteX8" fmla="*/ 2644089 w 3228610"/>
            <a:gd name="connsiteY8" fmla="*/ 0 h 1909961"/>
            <a:gd name="connsiteX9" fmla="*/ 2644089 w 3228610"/>
            <a:gd name="connsiteY9" fmla="*/ 1776747 h 1909961"/>
            <a:gd name="connsiteX10" fmla="*/ 2642464 w 3228610"/>
            <a:gd name="connsiteY10" fmla="*/ 1792247 h 1909961"/>
            <a:gd name="connsiteX11" fmla="*/ 2492279 w 3228610"/>
            <a:gd name="connsiteY11" fmla="*/ 1909961 h 1909961"/>
            <a:gd name="connsiteX12" fmla="*/ 2342094 w 3228610"/>
            <a:gd name="connsiteY12" fmla="*/ 1792247 h 1909961"/>
            <a:gd name="connsiteX13" fmla="*/ 2340470 w 3228610"/>
            <a:gd name="connsiteY13" fmla="*/ 1776747 h 1909961"/>
            <a:gd name="connsiteX14" fmla="*/ 1755948 w 3228610"/>
            <a:gd name="connsiteY14" fmla="*/ 0 h 1909961"/>
            <a:gd name="connsiteX15" fmla="*/ 2059566 w 3228610"/>
            <a:gd name="connsiteY15" fmla="*/ 0 h 1909961"/>
            <a:gd name="connsiteX16" fmla="*/ 2059566 w 3228610"/>
            <a:gd name="connsiteY16" fmla="*/ 1776747 h 1909961"/>
            <a:gd name="connsiteX17" fmla="*/ 2059567 w 3228610"/>
            <a:gd name="connsiteY17" fmla="*/ 1776747 h 1909961"/>
            <a:gd name="connsiteX18" fmla="*/ 2057942 w 3228610"/>
            <a:gd name="connsiteY18" fmla="*/ 1792247 h 1909961"/>
            <a:gd name="connsiteX19" fmla="*/ 1907758 w 3228610"/>
            <a:gd name="connsiteY19" fmla="*/ 1909961 h 1909961"/>
            <a:gd name="connsiteX20" fmla="*/ 1757573 w 3228610"/>
            <a:gd name="connsiteY20" fmla="*/ 1792247 h 1909961"/>
            <a:gd name="connsiteX21" fmla="*/ 1755949 w 3228610"/>
            <a:gd name="connsiteY21" fmla="*/ 1776747 h 1909961"/>
            <a:gd name="connsiteX22" fmla="*/ 1755948 w 3228610"/>
            <a:gd name="connsiteY22" fmla="*/ 1776747 h 1909961"/>
            <a:gd name="connsiteX23" fmla="*/ 1171426 w 3228610"/>
            <a:gd name="connsiteY23" fmla="*/ 0 h 1909961"/>
            <a:gd name="connsiteX24" fmla="*/ 1475045 w 3228610"/>
            <a:gd name="connsiteY24" fmla="*/ 0 h 1909961"/>
            <a:gd name="connsiteX25" fmla="*/ 1475045 w 3228610"/>
            <a:gd name="connsiteY25" fmla="*/ 1776747 h 1909961"/>
            <a:gd name="connsiteX26" fmla="*/ 1473420 w 3228610"/>
            <a:gd name="connsiteY26" fmla="*/ 1792247 h 1909961"/>
            <a:gd name="connsiteX27" fmla="*/ 1323235 w 3228610"/>
            <a:gd name="connsiteY27" fmla="*/ 1909961 h 1909961"/>
            <a:gd name="connsiteX28" fmla="*/ 1173050 w 3228610"/>
            <a:gd name="connsiteY28" fmla="*/ 1792247 h 1909961"/>
            <a:gd name="connsiteX29" fmla="*/ 1171426 w 3228610"/>
            <a:gd name="connsiteY29" fmla="*/ 1776747 h 1909961"/>
            <a:gd name="connsiteX30" fmla="*/ 583927 w 3228610"/>
            <a:gd name="connsiteY30" fmla="*/ 0 h 1909961"/>
            <a:gd name="connsiteX31" fmla="*/ 887546 w 3228610"/>
            <a:gd name="connsiteY31" fmla="*/ 0 h 1909961"/>
            <a:gd name="connsiteX32" fmla="*/ 887546 w 3228610"/>
            <a:gd name="connsiteY32" fmla="*/ 1776747 h 1909961"/>
            <a:gd name="connsiteX33" fmla="*/ 887546 w 3228610"/>
            <a:gd name="connsiteY33" fmla="*/ 1776748 h 1909961"/>
            <a:gd name="connsiteX34" fmla="*/ 885921 w 3228610"/>
            <a:gd name="connsiteY34" fmla="*/ 1792247 h 1909961"/>
            <a:gd name="connsiteX35" fmla="*/ 735736 w 3228610"/>
            <a:gd name="connsiteY35" fmla="*/ 1909961 h 1909961"/>
            <a:gd name="connsiteX36" fmla="*/ 585551 w 3228610"/>
            <a:gd name="connsiteY36" fmla="*/ 1792247 h 1909961"/>
            <a:gd name="connsiteX37" fmla="*/ 583927 w 3228610"/>
            <a:gd name="connsiteY37" fmla="*/ 1776748 h 1909961"/>
            <a:gd name="connsiteX38" fmla="*/ 583927 w 3228610"/>
            <a:gd name="connsiteY38" fmla="*/ 1776747 h 1909961"/>
            <a:gd name="connsiteX39" fmla="*/ 0 w 3228610"/>
            <a:gd name="connsiteY39" fmla="*/ 0 h 1909961"/>
            <a:gd name="connsiteX40" fmla="*/ 306000 w 3228610"/>
            <a:gd name="connsiteY40" fmla="*/ 0 h 1909961"/>
            <a:gd name="connsiteX41" fmla="*/ 306000 w 3228610"/>
            <a:gd name="connsiteY41" fmla="*/ 1776747 h 1909961"/>
            <a:gd name="connsiteX42" fmla="*/ 306001 w 3228610"/>
            <a:gd name="connsiteY42" fmla="*/ 1776747 h 1909961"/>
            <a:gd name="connsiteX43" fmla="*/ 304363 w 3228610"/>
            <a:gd name="connsiteY43" fmla="*/ 1792247 h 1909961"/>
            <a:gd name="connsiteX44" fmla="*/ 153001 w 3228610"/>
            <a:gd name="connsiteY44" fmla="*/ 1909961 h 1909961"/>
            <a:gd name="connsiteX45" fmla="*/ 1638 w 3228610"/>
            <a:gd name="connsiteY45" fmla="*/ 1792247 h 1909961"/>
            <a:gd name="connsiteX46" fmla="*/ 1 w 3228610"/>
            <a:gd name="connsiteY46" fmla="*/ 1776747 h 1909961"/>
            <a:gd name="connsiteX47" fmla="*/ 0 w 3228610"/>
            <a:gd name="connsiteY47" fmla="*/ 1776747 h 19099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</a:cxnLst>
          <a:rect l="l" t="t" r="r" b="b"/>
          <a:pathLst>
            <a:path w="3228610" h="1909961">
              <a:moveTo>
                <a:pt x="2924991" y="0"/>
              </a:moveTo>
              <a:lnTo>
                <a:pt x="3228610" y="0"/>
              </a:lnTo>
              <a:lnTo>
                <a:pt x="3228610" y="1776747"/>
              </a:lnTo>
              <a:lnTo>
                <a:pt x="3226986" y="1792247"/>
              </a:lnTo>
              <a:cubicBezTo>
                <a:pt x="3212691" y="1859426"/>
                <a:pt x="3150882" y="1909961"/>
                <a:pt x="3076801" y="1909961"/>
              </a:cubicBezTo>
              <a:cubicBezTo>
                <a:pt x="3002719" y="1909961"/>
                <a:pt x="2940911" y="1859426"/>
                <a:pt x="2926616" y="1792247"/>
              </a:cubicBezTo>
              <a:lnTo>
                <a:pt x="2924991" y="1776747"/>
              </a:lnTo>
              <a:close/>
              <a:moveTo>
                <a:pt x="2340470" y="0"/>
              </a:moveTo>
              <a:lnTo>
                <a:pt x="2644089" y="0"/>
              </a:lnTo>
              <a:lnTo>
                <a:pt x="2644089" y="1776747"/>
              </a:lnTo>
              <a:lnTo>
                <a:pt x="2642464" y="1792247"/>
              </a:lnTo>
              <a:cubicBezTo>
                <a:pt x="2628169" y="1859426"/>
                <a:pt x="2566361" y="1909961"/>
                <a:pt x="2492279" y="1909961"/>
              </a:cubicBezTo>
              <a:cubicBezTo>
                <a:pt x="2418198" y="1909961"/>
                <a:pt x="2356389" y="1859426"/>
                <a:pt x="2342094" y="1792247"/>
              </a:cubicBezTo>
              <a:lnTo>
                <a:pt x="2340470" y="1776747"/>
              </a:lnTo>
              <a:close/>
              <a:moveTo>
                <a:pt x="1755948" y="0"/>
              </a:moveTo>
              <a:lnTo>
                <a:pt x="2059566" y="0"/>
              </a:lnTo>
              <a:lnTo>
                <a:pt x="2059566" y="1776747"/>
              </a:lnTo>
              <a:lnTo>
                <a:pt x="2059567" y="1776747"/>
              </a:lnTo>
              <a:lnTo>
                <a:pt x="2057942" y="1792247"/>
              </a:lnTo>
              <a:cubicBezTo>
                <a:pt x="2043648" y="1859426"/>
                <a:pt x="1981839" y="1909961"/>
                <a:pt x="1907758" y="1909961"/>
              </a:cubicBezTo>
              <a:cubicBezTo>
                <a:pt x="1833676" y="1909961"/>
                <a:pt x="1771868" y="1859426"/>
                <a:pt x="1757573" y="1792247"/>
              </a:cubicBezTo>
              <a:lnTo>
                <a:pt x="1755949" y="1776747"/>
              </a:lnTo>
              <a:lnTo>
                <a:pt x="1755948" y="1776747"/>
              </a:lnTo>
              <a:close/>
              <a:moveTo>
                <a:pt x="1171426" y="0"/>
              </a:moveTo>
              <a:lnTo>
                <a:pt x="1475045" y="0"/>
              </a:lnTo>
              <a:lnTo>
                <a:pt x="1475045" y="1776747"/>
              </a:lnTo>
              <a:lnTo>
                <a:pt x="1473420" y="1792247"/>
              </a:lnTo>
              <a:cubicBezTo>
                <a:pt x="1459125" y="1859426"/>
                <a:pt x="1397317" y="1909961"/>
                <a:pt x="1323235" y="1909961"/>
              </a:cubicBezTo>
              <a:cubicBezTo>
                <a:pt x="1249154" y="1909961"/>
                <a:pt x="1187345" y="1859426"/>
                <a:pt x="1173050" y="1792247"/>
              </a:cubicBezTo>
              <a:lnTo>
                <a:pt x="1171426" y="1776747"/>
              </a:lnTo>
              <a:close/>
              <a:moveTo>
                <a:pt x="583927" y="0"/>
              </a:moveTo>
              <a:lnTo>
                <a:pt x="887546" y="0"/>
              </a:lnTo>
              <a:lnTo>
                <a:pt x="887546" y="1776747"/>
              </a:lnTo>
              <a:lnTo>
                <a:pt x="887546" y="1776748"/>
              </a:lnTo>
              <a:lnTo>
                <a:pt x="885921" y="1792247"/>
              </a:lnTo>
              <a:cubicBezTo>
                <a:pt x="871626" y="1859426"/>
                <a:pt x="809818" y="1909961"/>
                <a:pt x="735736" y="1909961"/>
              </a:cubicBezTo>
              <a:cubicBezTo>
                <a:pt x="661655" y="1909961"/>
                <a:pt x="599846" y="1859426"/>
                <a:pt x="585551" y="1792247"/>
              </a:cubicBezTo>
              <a:lnTo>
                <a:pt x="583927" y="1776748"/>
              </a:lnTo>
              <a:lnTo>
                <a:pt x="583927" y="1776747"/>
              </a:lnTo>
              <a:close/>
              <a:moveTo>
                <a:pt x="0" y="0"/>
              </a:moveTo>
              <a:lnTo>
                <a:pt x="306000" y="0"/>
              </a:lnTo>
              <a:lnTo>
                <a:pt x="306000" y="1776747"/>
              </a:lnTo>
              <a:lnTo>
                <a:pt x="306001" y="1776747"/>
              </a:lnTo>
              <a:lnTo>
                <a:pt x="304363" y="1792247"/>
              </a:lnTo>
              <a:cubicBezTo>
                <a:pt x="289957" y="1859426"/>
                <a:pt x="227663" y="1909961"/>
                <a:pt x="153001" y="1909961"/>
              </a:cubicBezTo>
              <a:cubicBezTo>
                <a:pt x="78338" y="1909961"/>
                <a:pt x="16045" y="1859426"/>
                <a:pt x="1638" y="1792247"/>
              </a:cubicBezTo>
              <a:lnTo>
                <a:pt x="1" y="1776747"/>
              </a:lnTo>
              <a:lnTo>
                <a:pt x="0" y="1776747"/>
              </a:lnTo>
              <a:close/>
            </a:path>
          </a:pathLst>
        </a:custGeom>
        <a:solidFill>
          <a:srgbClr val="0F131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547687</xdr:colOff>
      <xdr:row>24</xdr:row>
      <xdr:rowOff>119062</xdr:rowOff>
    </xdr:from>
    <xdr:to>
      <xdr:col>32</xdr:col>
      <xdr:colOff>548503</xdr:colOff>
      <xdr:row>73</xdr:row>
      <xdr:rowOff>110911</xdr:rowOff>
    </xdr:to>
    <xdr:sp macro="" textlink="">
      <xdr:nvSpPr>
        <xdr:cNvPr id="99" name="Freeform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 flipH="1">
          <a:off x="9048750" y="4691062"/>
          <a:ext cx="10930753" cy="9326349"/>
        </a:xfrm>
        <a:custGeom>
          <a:avLst/>
          <a:gdLst>
            <a:gd name="connsiteX0" fmla="*/ 760227 w 11022602"/>
            <a:gd name="connsiteY0" fmla="*/ 8902149 h 9326349"/>
            <a:gd name="connsiteX1" fmla="*/ 671479 w 11022602"/>
            <a:gd name="connsiteY1" fmla="*/ 8988534 h 9326349"/>
            <a:gd name="connsiteX2" fmla="*/ 582731 w 11022602"/>
            <a:gd name="connsiteY2" fmla="*/ 8902149 h 9326349"/>
            <a:gd name="connsiteX3" fmla="*/ 1816015 w 11022602"/>
            <a:gd name="connsiteY3" fmla="*/ 8902149 h 9326349"/>
            <a:gd name="connsiteX4" fmla="*/ 1727266 w 11022602"/>
            <a:gd name="connsiteY4" fmla="*/ 8988534 h 9326349"/>
            <a:gd name="connsiteX5" fmla="*/ 1638518 w 11022602"/>
            <a:gd name="connsiteY5" fmla="*/ 8902149 h 9326349"/>
            <a:gd name="connsiteX6" fmla="*/ 2871800 w 11022602"/>
            <a:gd name="connsiteY6" fmla="*/ 8902149 h 9326349"/>
            <a:gd name="connsiteX7" fmla="*/ 2783052 w 11022602"/>
            <a:gd name="connsiteY7" fmla="*/ 8988534 h 9326349"/>
            <a:gd name="connsiteX8" fmla="*/ 2694304 w 11022602"/>
            <a:gd name="connsiteY8" fmla="*/ 8902149 h 9326349"/>
            <a:gd name="connsiteX9" fmla="*/ 3927586 w 11022602"/>
            <a:gd name="connsiteY9" fmla="*/ 8902149 h 9326349"/>
            <a:gd name="connsiteX10" fmla="*/ 3838838 w 11022602"/>
            <a:gd name="connsiteY10" fmla="*/ 8988534 h 9326349"/>
            <a:gd name="connsiteX11" fmla="*/ 3750090 w 11022602"/>
            <a:gd name="connsiteY11" fmla="*/ 8902149 h 9326349"/>
            <a:gd name="connsiteX12" fmla="*/ 4983372 w 11022602"/>
            <a:gd name="connsiteY12" fmla="*/ 8902149 h 9326349"/>
            <a:gd name="connsiteX13" fmla="*/ 4894624 w 11022602"/>
            <a:gd name="connsiteY13" fmla="*/ 8988534 h 9326349"/>
            <a:gd name="connsiteX14" fmla="*/ 4805876 w 11022602"/>
            <a:gd name="connsiteY14" fmla="*/ 8902149 h 9326349"/>
            <a:gd name="connsiteX15" fmla="*/ 6039158 w 11022602"/>
            <a:gd name="connsiteY15" fmla="*/ 8902149 h 9326349"/>
            <a:gd name="connsiteX16" fmla="*/ 5950410 w 11022602"/>
            <a:gd name="connsiteY16" fmla="*/ 8988534 h 9326349"/>
            <a:gd name="connsiteX17" fmla="*/ 5861662 w 11022602"/>
            <a:gd name="connsiteY17" fmla="*/ 8902149 h 9326349"/>
            <a:gd name="connsiteX18" fmla="*/ 7094944 w 11022602"/>
            <a:gd name="connsiteY18" fmla="*/ 8902149 h 9326349"/>
            <a:gd name="connsiteX19" fmla="*/ 7006195 w 11022602"/>
            <a:gd name="connsiteY19" fmla="*/ 8988534 h 9326349"/>
            <a:gd name="connsiteX20" fmla="*/ 6917447 w 11022602"/>
            <a:gd name="connsiteY20" fmla="*/ 8902149 h 9326349"/>
            <a:gd name="connsiteX21" fmla="*/ 8150730 w 11022602"/>
            <a:gd name="connsiteY21" fmla="*/ 8902149 h 9326349"/>
            <a:gd name="connsiteX22" fmla="*/ 8061982 w 11022602"/>
            <a:gd name="connsiteY22" fmla="*/ 8988534 h 9326349"/>
            <a:gd name="connsiteX23" fmla="*/ 7973234 w 11022602"/>
            <a:gd name="connsiteY23" fmla="*/ 8902149 h 9326349"/>
            <a:gd name="connsiteX24" fmla="*/ 9206514 w 11022602"/>
            <a:gd name="connsiteY24" fmla="*/ 8902149 h 9326349"/>
            <a:gd name="connsiteX25" fmla="*/ 9117767 w 11022602"/>
            <a:gd name="connsiteY25" fmla="*/ 8988534 h 9326349"/>
            <a:gd name="connsiteX26" fmla="*/ 9029019 w 11022602"/>
            <a:gd name="connsiteY26" fmla="*/ 8902149 h 9326349"/>
            <a:gd name="connsiteX27" fmla="*/ 10262301 w 11022602"/>
            <a:gd name="connsiteY27" fmla="*/ 8902149 h 9326349"/>
            <a:gd name="connsiteX28" fmla="*/ 10173553 w 11022602"/>
            <a:gd name="connsiteY28" fmla="*/ 8988534 h 9326349"/>
            <a:gd name="connsiteX29" fmla="*/ 10084804 w 11022602"/>
            <a:gd name="connsiteY29" fmla="*/ 8902149 h 9326349"/>
            <a:gd name="connsiteX30" fmla="*/ 935308 w 11022602"/>
            <a:gd name="connsiteY30" fmla="*/ 7460127 h 9326349"/>
            <a:gd name="connsiteX31" fmla="*/ 935463 w 11022602"/>
            <a:gd name="connsiteY31" fmla="*/ 7460158 h 9326349"/>
            <a:gd name="connsiteX32" fmla="*/ 937754 w 11022602"/>
            <a:gd name="connsiteY32" fmla="*/ 7460158 h 9326349"/>
            <a:gd name="connsiteX33" fmla="*/ 937754 w 11022602"/>
            <a:gd name="connsiteY33" fmla="*/ 7460608 h 9326349"/>
            <a:gd name="connsiteX34" fmla="*/ 991953 w 11022602"/>
            <a:gd name="connsiteY34" fmla="*/ 7471257 h 9326349"/>
            <a:gd name="connsiteX35" fmla="*/ 1069393 w 11022602"/>
            <a:gd name="connsiteY35" fmla="*/ 7546624 h 9326349"/>
            <a:gd name="connsiteX36" fmla="*/ 1078625 w 11022602"/>
            <a:gd name="connsiteY36" fmla="*/ 7591126 h 9326349"/>
            <a:gd name="connsiteX37" fmla="*/ 1080787 w 11022602"/>
            <a:gd name="connsiteY37" fmla="*/ 7591126 h 9326349"/>
            <a:gd name="connsiteX38" fmla="*/ 1080787 w 11022602"/>
            <a:gd name="connsiteY38" fmla="*/ 7601545 h 9326349"/>
            <a:gd name="connsiteX39" fmla="*/ 1080830 w 11022602"/>
            <a:gd name="connsiteY39" fmla="*/ 7601750 h 9326349"/>
            <a:gd name="connsiteX40" fmla="*/ 1080787 w 11022602"/>
            <a:gd name="connsiteY40" fmla="*/ 7601956 h 9326349"/>
            <a:gd name="connsiteX41" fmla="*/ 1080787 w 11022602"/>
            <a:gd name="connsiteY41" fmla="*/ 8149133 h 9326349"/>
            <a:gd name="connsiteX42" fmla="*/ 937754 w 11022602"/>
            <a:gd name="connsiteY42" fmla="*/ 8149133 h 9326349"/>
            <a:gd name="connsiteX43" fmla="*/ 937754 w 11022602"/>
            <a:gd name="connsiteY43" fmla="*/ 8149134 h 9326349"/>
            <a:gd name="connsiteX44" fmla="*/ 1080830 w 11022602"/>
            <a:gd name="connsiteY44" fmla="*/ 8149134 h 9326349"/>
            <a:gd name="connsiteX45" fmla="*/ 1008070 w 11022602"/>
            <a:gd name="connsiteY45" fmla="*/ 8219958 h 9326349"/>
            <a:gd name="connsiteX46" fmla="*/ 941027 w 11022602"/>
            <a:gd name="connsiteY46" fmla="*/ 8176702 h 9326349"/>
            <a:gd name="connsiteX47" fmla="*/ 937754 w 11022602"/>
            <a:gd name="connsiteY47" fmla="*/ 8160928 h 9326349"/>
            <a:gd name="connsiteX48" fmla="*/ 937754 w 11022602"/>
            <a:gd name="connsiteY48" fmla="*/ 8902134 h 9326349"/>
            <a:gd name="connsiteX49" fmla="*/ 848991 w 11022602"/>
            <a:gd name="connsiteY49" fmla="*/ 8988534 h 9326349"/>
            <a:gd name="connsiteX50" fmla="*/ 760227 w 11022602"/>
            <a:gd name="connsiteY50" fmla="*/ 8902134 h 9326349"/>
            <a:gd name="connsiteX51" fmla="*/ 760227 w 11022602"/>
            <a:gd name="connsiteY51" fmla="*/ 8902119 h 9326349"/>
            <a:gd name="connsiteX52" fmla="*/ 582716 w 11022602"/>
            <a:gd name="connsiteY52" fmla="*/ 8902119 h 9326349"/>
            <a:gd name="connsiteX53" fmla="*/ 582716 w 11022602"/>
            <a:gd name="connsiteY53" fmla="*/ 8161210 h 9326349"/>
            <a:gd name="connsiteX54" fmla="*/ 579502 w 11022602"/>
            <a:gd name="connsiteY54" fmla="*/ 8176702 h 9326349"/>
            <a:gd name="connsiteX55" fmla="*/ 512459 w 11022602"/>
            <a:gd name="connsiteY55" fmla="*/ 8219958 h 9326349"/>
            <a:gd name="connsiteX56" fmla="*/ 439699 w 11022602"/>
            <a:gd name="connsiteY56" fmla="*/ 8149134 h 9326349"/>
            <a:gd name="connsiteX57" fmla="*/ 582716 w 11022602"/>
            <a:gd name="connsiteY57" fmla="*/ 8149134 h 9326349"/>
            <a:gd name="connsiteX58" fmla="*/ 582716 w 11022602"/>
            <a:gd name="connsiteY58" fmla="*/ 8149133 h 9326349"/>
            <a:gd name="connsiteX59" fmla="*/ 439699 w 11022602"/>
            <a:gd name="connsiteY59" fmla="*/ 8149133 h 9326349"/>
            <a:gd name="connsiteX60" fmla="*/ 439699 w 11022602"/>
            <a:gd name="connsiteY60" fmla="*/ 7591126 h 9326349"/>
            <a:gd name="connsiteX61" fmla="*/ 441904 w 11022602"/>
            <a:gd name="connsiteY61" fmla="*/ 7591126 h 9326349"/>
            <a:gd name="connsiteX62" fmla="*/ 451136 w 11022602"/>
            <a:gd name="connsiteY62" fmla="*/ 7546624 h 9326349"/>
            <a:gd name="connsiteX63" fmla="*/ 528576 w 11022602"/>
            <a:gd name="connsiteY63" fmla="*/ 7471257 h 9326349"/>
            <a:gd name="connsiteX64" fmla="*/ 582716 w 11022602"/>
            <a:gd name="connsiteY64" fmla="*/ 7460620 h 9326349"/>
            <a:gd name="connsiteX65" fmla="*/ 582716 w 11022602"/>
            <a:gd name="connsiteY65" fmla="*/ 7460158 h 9326349"/>
            <a:gd name="connsiteX66" fmla="*/ 585065 w 11022602"/>
            <a:gd name="connsiteY66" fmla="*/ 7460158 h 9326349"/>
            <a:gd name="connsiteX67" fmla="*/ 585220 w 11022602"/>
            <a:gd name="connsiteY67" fmla="*/ 7460127 h 9326349"/>
            <a:gd name="connsiteX68" fmla="*/ 585220 w 11022602"/>
            <a:gd name="connsiteY68" fmla="*/ 7460158 h 9326349"/>
            <a:gd name="connsiteX69" fmla="*/ 760227 w 11022602"/>
            <a:gd name="connsiteY69" fmla="*/ 7460158 h 9326349"/>
            <a:gd name="connsiteX70" fmla="*/ 760243 w 11022602"/>
            <a:gd name="connsiteY70" fmla="*/ 7460158 h 9326349"/>
            <a:gd name="connsiteX71" fmla="*/ 935308 w 11022602"/>
            <a:gd name="connsiteY71" fmla="*/ 7460158 h 9326349"/>
            <a:gd name="connsiteX72" fmla="*/ 1991095 w 11022602"/>
            <a:gd name="connsiteY72" fmla="*/ 7460127 h 9326349"/>
            <a:gd name="connsiteX73" fmla="*/ 1991250 w 11022602"/>
            <a:gd name="connsiteY73" fmla="*/ 7460158 h 9326349"/>
            <a:gd name="connsiteX74" fmla="*/ 1993541 w 11022602"/>
            <a:gd name="connsiteY74" fmla="*/ 7460158 h 9326349"/>
            <a:gd name="connsiteX75" fmla="*/ 1993541 w 11022602"/>
            <a:gd name="connsiteY75" fmla="*/ 7460608 h 9326349"/>
            <a:gd name="connsiteX76" fmla="*/ 2047739 w 11022602"/>
            <a:gd name="connsiteY76" fmla="*/ 7471257 h 9326349"/>
            <a:gd name="connsiteX77" fmla="*/ 2125181 w 11022602"/>
            <a:gd name="connsiteY77" fmla="*/ 7546624 h 9326349"/>
            <a:gd name="connsiteX78" fmla="*/ 2134412 w 11022602"/>
            <a:gd name="connsiteY78" fmla="*/ 7591126 h 9326349"/>
            <a:gd name="connsiteX79" fmla="*/ 2136574 w 11022602"/>
            <a:gd name="connsiteY79" fmla="*/ 7591126 h 9326349"/>
            <a:gd name="connsiteX80" fmla="*/ 2136574 w 11022602"/>
            <a:gd name="connsiteY80" fmla="*/ 7601545 h 9326349"/>
            <a:gd name="connsiteX81" fmla="*/ 2136617 w 11022602"/>
            <a:gd name="connsiteY81" fmla="*/ 7601750 h 9326349"/>
            <a:gd name="connsiteX82" fmla="*/ 2136574 w 11022602"/>
            <a:gd name="connsiteY82" fmla="*/ 7601956 h 9326349"/>
            <a:gd name="connsiteX83" fmla="*/ 2136574 w 11022602"/>
            <a:gd name="connsiteY83" fmla="*/ 8149133 h 9326349"/>
            <a:gd name="connsiteX84" fmla="*/ 1993541 w 11022602"/>
            <a:gd name="connsiteY84" fmla="*/ 8149133 h 9326349"/>
            <a:gd name="connsiteX85" fmla="*/ 1993541 w 11022602"/>
            <a:gd name="connsiteY85" fmla="*/ 8149134 h 9326349"/>
            <a:gd name="connsiteX86" fmla="*/ 2136617 w 11022602"/>
            <a:gd name="connsiteY86" fmla="*/ 8149134 h 9326349"/>
            <a:gd name="connsiteX87" fmla="*/ 2063857 w 11022602"/>
            <a:gd name="connsiteY87" fmla="*/ 8219958 h 9326349"/>
            <a:gd name="connsiteX88" fmla="*/ 1996814 w 11022602"/>
            <a:gd name="connsiteY88" fmla="*/ 8176702 h 9326349"/>
            <a:gd name="connsiteX89" fmla="*/ 1993541 w 11022602"/>
            <a:gd name="connsiteY89" fmla="*/ 8160928 h 9326349"/>
            <a:gd name="connsiteX90" fmla="*/ 1993541 w 11022602"/>
            <a:gd name="connsiteY90" fmla="*/ 8902134 h 9326349"/>
            <a:gd name="connsiteX91" fmla="*/ 1904778 w 11022602"/>
            <a:gd name="connsiteY91" fmla="*/ 8988534 h 9326349"/>
            <a:gd name="connsiteX92" fmla="*/ 1816015 w 11022602"/>
            <a:gd name="connsiteY92" fmla="*/ 8902134 h 9326349"/>
            <a:gd name="connsiteX93" fmla="*/ 1816015 w 11022602"/>
            <a:gd name="connsiteY93" fmla="*/ 8902119 h 9326349"/>
            <a:gd name="connsiteX94" fmla="*/ 1638503 w 11022602"/>
            <a:gd name="connsiteY94" fmla="*/ 8902119 h 9326349"/>
            <a:gd name="connsiteX95" fmla="*/ 1638503 w 11022602"/>
            <a:gd name="connsiteY95" fmla="*/ 8161210 h 9326349"/>
            <a:gd name="connsiteX96" fmla="*/ 1635289 w 11022602"/>
            <a:gd name="connsiteY96" fmla="*/ 8176702 h 9326349"/>
            <a:gd name="connsiteX97" fmla="*/ 1568246 w 11022602"/>
            <a:gd name="connsiteY97" fmla="*/ 8219958 h 9326349"/>
            <a:gd name="connsiteX98" fmla="*/ 1495486 w 11022602"/>
            <a:gd name="connsiteY98" fmla="*/ 8149134 h 9326349"/>
            <a:gd name="connsiteX99" fmla="*/ 1638503 w 11022602"/>
            <a:gd name="connsiteY99" fmla="*/ 8149134 h 9326349"/>
            <a:gd name="connsiteX100" fmla="*/ 1638503 w 11022602"/>
            <a:gd name="connsiteY100" fmla="*/ 8149133 h 9326349"/>
            <a:gd name="connsiteX101" fmla="*/ 1495486 w 11022602"/>
            <a:gd name="connsiteY101" fmla="*/ 8149133 h 9326349"/>
            <a:gd name="connsiteX102" fmla="*/ 1495486 w 11022602"/>
            <a:gd name="connsiteY102" fmla="*/ 7591126 h 9326349"/>
            <a:gd name="connsiteX103" fmla="*/ 1497691 w 11022602"/>
            <a:gd name="connsiteY103" fmla="*/ 7591126 h 9326349"/>
            <a:gd name="connsiteX104" fmla="*/ 1506923 w 11022602"/>
            <a:gd name="connsiteY104" fmla="*/ 7546624 h 9326349"/>
            <a:gd name="connsiteX105" fmla="*/ 1584363 w 11022602"/>
            <a:gd name="connsiteY105" fmla="*/ 7471257 h 9326349"/>
            <a:gd name="connsiteX106" fmla="*/ 1638503 w 11022602"/>
            <a:gd name="connsiteY106" fmla="*/ 7460620 h 9326349"/>
            <a:gd name="connsiteX107" fmla="*/ 1638503 w 11022602"/>
            <a:gd name="connsiteY107" fmla="*/ 7460158 h 9326349"/>
            <a:gd name="connsiteX108" fmla="*/ 1640852 w 11022602"/>
            <a:gd name="connsiteY108" fmla="*/ 7460158 h 9326349"/>
            <a:gd name="connsiteX109" fmla="*/ 1641007 w 11022602"/>
            <a:gd name="connsiteY109" fmla="*/ 7460127 h 9326349"/>
            <a:gd name="connsiteX110" fmla="*/ 1641007 w 11022602"/>
            <a:gd name="connsiteY110" fmla="*/ 7460158 h 9326349"/>
            <a:gd name="connsiteX111" fmla="*/ 1816015 w 11022602"/>
            <a:gd name="connsiteY111" fmla="*/ 7460158 h 9326349"/>
            <a:gd name="connsiteX112" fmla="*/ 1816030 w 11022602"/>
            <a:gd name="connsiteY112" fmla="*/ 7460158 h 9326349"/>
            <a:gd name="connsiteX113" fmla="*/ 1991095 w 11022602"/>
            <a:gd name="connsiteY113" fmla="*/ 7460158 h 9326349"/>
            <a:gd name="connsiteX114" fmla="*/ 3046881 w 11022602"/>
            <a:gd name="connsiteY114" fmla="*/ 7460127 h 9326349"/>
            <a:gd name="connsiteX115" fmla="*/ 3047036 w 11022602"/>
            <a:gd name="connsiteY115" fmla="*/ 7460158 h 9326349"/>
            <a:gd name="connsiteX116" fmla="*/ 3049327 w 11022602"/>
            <a:gd name="connsiteY116" fmla="*/ 7460158 h 9326349"/>
            <a:gd name="connsiteX117" fmla="*/ 3049327 w 11022602"/>
            <a:gd name="connsiteY117" fmla="*/ 7460608 h 9326349"/>
            <a:gd name="connsiteX118" fmla="*/ 3103525 w 11022602"/>
            <a:gd name="connsiteY118" fmla="*/ 7471257 h 9326349"/>
            <a:gd name="connsiteX119" fmla="*/ 3180966 w 11022602"/>
            <a:gd name="connsiteY119" fmla="*/ 7546624 h 9326349"/>
            <a:gd name="connsiteX120" fmla="*/ 3190198 w 11022602"/>
            <a:gd name="connsiteY120" fmla="*/ 7591126 h 9326349"/>
            <a:gd name="connsiteX121" fmla="*/ 3192360 w 11022602"/>
            <a:gd name="connsiteY121" fmla="*/ 7591126 h 9326349"/>
            <a:gd name="connsiteX122" fmla="*/ 3192360 w 11022602"/>
            <a:gd name="connsiteY122" fmla="*/ 7601545 h 9326349"/>
            <a:gd name="connsiteX123" fmla="*/ 3192403 w 11022602"/>
            <a:gd name="connsiteY123" fmla="*/ 7601750 h 9326349"/>
            <a:gd name="connsiteX124" fmla="*/ 3192360 w 11022602"/>
            <a:gd name="connsiteY124" fmla="*/ 7601956 h 9326349"/>
            <a:gd name="connsiteX125" fmla="*/ 3192360 w 11022602"/>
            <a:gd name="connsiteY125" fmla="*/ 8149133 h 9326349"/>
            <a:gd name="connsiteX126" fmla="*/ 3049327 w 11022602"/>
            <a:gd name="connsiteY126" fmla="*/ 8149133 h 9326349"/>
            <a:gd name="connsiteX127" fmla="*/ 3049327 w 11022602"/>
            <a:gd name="connsiteY127" fmla="*/ 8149134 h 9326349"/>
            <a:gd name="connsiteX128" fmla="*/ 3192403 w 11022602"/>
            <a:gd name="connsiteY128" fmla="*/ 8149134 h 9326349"/>
            <a:gd name="connsiteX129" fmla="*/ 3119642 w 11022602"/>
            <a:gd name="connsiteY129" fmla="*/ 8219958 h 9326349"/>
            <a:gd name="connsiteX130" fmla="*/ 3052599 w 11022602"/>
            <a:gd name="connsiteY130" fmla="*/ 8176702 h 9326349"/>
            <a:gd name="connsiteX131" fmla="*/ 3049327 w 11022602"/>
            <a:gd name="connsiteY131" fmla="*/ 8160928 h 9326349"/>
            <a:gd name="connsiteX132" fmla="*/ 3049327 w 11022602"/>
            <a:gd name="connsiteY132" fmla="*/ 8902134 h 9326349"/>
            <a:gd name="connsiteX133" fmla="*/ 2960564 w 11022602"/>
            <a:gd name="connsiteY133" fmla="*/ 8988534 h 9326349"/>
            <a:gd name="connsiteX134" fmla="*/ 2871800 w 11022602"/>
            <a:gd name="connsiteY134" fmla="*/ 8902134 h 9326349"/>
            <a:gd name="connsiteX135" fmla="*/ 2871800 w 11022602"/>
            <a:gd name="connsiteY135" fmla="*/ 8902119 h 9326349"/>
            <a:gd name="connsiteX136" fmla="*/ 2694289 w 11022602"/>
            <a:gd name="connsiteY136" fmla="*/ 8902119 h 9326349"/>
            <a:gd name="connsiteX137" fmla="*/ 2694289 w 11022602"/>
            <a:gd name="connsiteY137" fmla="*/ 8161210 h 9326349"/>
            <a:gd name="connsiteX138" fmla="*/ 2691075 w 11022602"/>
            <a:gd name="connsiteY138" fmla="*/ 8176702 h 9326349"/>
            <a:gd name="connsiteX139" fmla="*/ 2624032 w 11022602"/>
            <a:gd name="connsiteY139" fmla="*/ 8219958 h 9326349"/>
            <a:gd name="connsiteX140" fmla="*/ 2551272 w 11022602"/>
            <a:gd name="connsiteY140" fmla="*/ 8149134 h 9326349"/>
            <a:gd name="connsiteX141" fmla="*/ 2694289 w 11022602"/>
            <a:gd name="connsiteY141" fmla="*/ 8149134 h 9326349"/>
            <a:gd name="connsiteX142" fmla="*/ 2694289 w 11022602"/>
            <a:gd name="connsiteY142" fmla="*/ 8149133 h 9326349"/>
            <a:gd name="connsiteX143" fmla="*/ 2551272 w 11022602"/>
            <a:gd name="connsiteY143" fmla="*/ 8149133 h 9326349"/>
            <a:gd name="connsiteX144" fmla="*/ 2551272 w 11022602"/>
            <a:gd name="connsiteY144" fmla="*/ 7591126 h 9326349"/>
            <a:gd name="connsiteX145" fmla="*/ 2553477 w 11022602"/>
            <a:gd name="connsiteY145" fmla="*/ 7591126 h 9326349"/>
            <a:gd name="connsiteX146" fmla="*/ 2562709 w 11022602"/>
            <a:gd name="connsiteY146" fmla="*/ 7546624 h 9326349"/>
            <a:gd name="connsiteX147" fmla="*/ 2640149 w 11022602"/>
            <a:gd name="connsiteY147" fmla="*/ 7471257 h 9326349"/>
            <a:gd name="connsiteX148" fmla="*/ 2694289 w 11022602"/>
            <a:gd name="connsiteY148" fmla="*/ 7460620 h 9326349"/>
            <a:gd name="connsiteX149" fmla="*/ 2694289 w 11022602"/>
            <a:gd name="connsiteY149" fmla="*/ 7460158 h 9326349"/>
            <a:gd name="connsiteX150" fmla="*/ 2696638 w 11022602"/>
            <a:gd name="connsiteY150" fmla="*/ 7460158 h 9326349"/>
            <a:gd name="connsiteX151" fmla="*/ 2696793 w 11022602"/>
            <a:gd name="connsiteY151" fmla="*/ 7460127 h 9326349"/>
            <a:gd name="connsiteX152" fmla="*/ 2696793 w 11022602"/>
            <a:gd name="connsiteY152" fmla="*/ 7460158 h 9326349"/>
            <a:gd name="connsiteX153" fmla="*/ 2871800 w 11022602"/>
            <a:gd name="connsiteY153" fmla="*/ 7460158 h 9326349"/>
            <a:gd name="connsiteX154" fmla="*/ 2871816 w 11022602"/>
            <a:gd name="connsiteY154" fmla="*/ 7460158 h 9326349"/>
            <a:gd name="connsiteX155" fmla="*/ 3046881 w 11022602"/>
            <a:gd name="connsiteY155" fmla="*/ 7460158 h 9326349"/>
            <a:gd name="connsiteX156" fmla="*/ 4102667 w 11022602"/>
            <a:gd name="connsiteY156" fmla="*/ 7460127 h 9326349"/>
            <a:gd name="connsiteX157" fmla="*/ 4102822 w 11022602"/>
            <a:gd name="connsiteY157" fmla="*/ 7460158 h 9326349"/>
            <a:gd name="connsiteX158" fmla="*/ 4105113 w 11022602"/>
            <a:gd name="connsiteY158" fmla="*/ 7460158 h 9326349"/>
            <a:gd name="connsiteX159" fmla="*/ 4105113 w 11022602"/>
            <a:gd name="connsiteY159" fmla="*/ 7460608 h 9326349"/>
            <a:gd name="connsiteX160" fmla="*/ 4159311 w 11022602"/>
            <a:gd name="connsiteY160" fmla="*/ 7471257 h 9326349"/>
            <a:gd name="connsiteX161" fmla="*/ 4236752 w 11022602"/>
            <a:gd name="connsiteY161" fmla="*/ 7546624 h 9326349"/>
            <a:gd name="connsiteX162" fmla="*/ 4245984 w 11022602"/>
            <a:gd name="connsiteY162" fmla="*/ 7591126 h 9326349"/>
            <a:gd name="connsiteX163" fmla="*/ 4248146 w 11022602"/>
            <a:gd name="connsiteY163" fmla="*/ 7591126 h 9326349"/>
            <a:gd name="connsiteX164" fmla="*/ 4248146 w 11022602"/>
            <a:gd name="connsiteY164" fmla="*/ 7601545 h 9326349"/>
            <a:gd name="connsiteX165" fmla="*/ 4248189 w 11022602"/>
            <a:gd name="connsiteY165" fmla="*/ 7601750 h 9326349"/>
            <a:gd name="connsiteX166" fmla="*/ 4248146 w 11022602"/>
            <a:gd name="connsiteY166" fmla="*/ 7601956 h 9326349"/>
            <a:gd name="connsiteX167" fmla="*/ 4248146 w 11022602"/>
            <a:gd name="connsiteY167" fmla="*/ 8149133 h 9326349"/>
            <a:gd name="connsiteX168" fmla="*/ 4105113 w 11022602"/>
            <a:gd name="connsiteY168" fmla="*/ 8149133 h 9326349"/>
            <a:gd name="connsiteX169" fmla="*/ 4105113 w 11022602"/>
            <a:gd name="connsiteY169" fmla="*/ 8149134 h 9326349"/>
            <a:gd name="connsiteX170" fmla="*/ 4248189 w 11022602"/>
            <a:gd name="connsiteY170" fmla="*/ 8149134 h 9326349"/>
            <a:gd name="connsiteX171" fmla="*/ 4175428 w 11022602"/>
            <a:gd name="connsiteY171" fmla="*/ 8219958 h 9326349"/>
            <a:gd name="connsiteX172" fmla="*/ 4108385 w 11022602"/>
            <a:gd name="connsiteY172" fmla="*/ 8176702 h 9326349"/>
            <a:gd name="connsiteX173" fmla="*/ 4105113 w 11022602"/>
            <a:gd name="connsiteY173" fmla="*/ 8160928 h 9326349"/>
            <a:gd name="connsiteX174" fmla="*/ 4105113 w 11022602"/>
            <a:gd name="connsiteY174" fmla="*/ 8902134 h 9326349"/>
            <a:gd name="connsiteX175" fmla="*/ 4016350 w 11022602"/>
            <a:gd name="connsiteY175" fmla="*/ 8988534 h 9326349"/>
            <a:gd name="connsiteX176" fmla="*/ 3927586 w 11022602"/>
            <a:gd name="connsiteY176" fmla="*/ 8902134 h 9326349"/>
            <a:gd name="connsiteX177" fmla="*/ 3927586 w 11022602"/>
            <a:gd name="connsiteY177" fmla="*/ 8902119 h 9326349"/>
            <a:gd name="connsiteX178" fmla="*/ 3750075 w 11022602"/>
            <a:gd name="connsiteY178" fmla="*/ 8902119 h 9326349"/>
            <a:gd name="connsiteX179" fmla="*/ 3750075 w 11022602"/>
            <a:gd name="connsiteY179" fmla="*/ 8161210 h 9326349"/>
            <a:gd name="connsiteX180" fmla="*/ 3746861 w 11022602"/>
            <a:gd name="connsiteY180" fmla="*/ 8176702 h 9326349"/>
            <a:gd name="connsiteX181" fmla="*/ 3679818 w 11022602"/>
            <a:gd name="connsiteY181" fmla="*/ 8219958 h 9326349"/>
            <a:gd name="connsiteX182" fmla="*/ 3607058 w 11022602"/>
            <a:gd name="connsiteY182" fmla="*/ 8149134 h 9326349"/>
            <a:gd name="connsiteX183" fmla="*/ 3750075 w 11022602"/>
            <a:gd name="connsiteY183" fmla="*/ 8149134 h 9326349"/>
            <a:gd name="connsiteX184" fmla="*/ 3750075 w 11022602"/>
            <a:gd name="connsiteY184" fmla="*/ 8149133 h 9326349"/>
            <a:gd name="connsiteX185" fmla="*/ 3607058 w 11022602"/>
            <a:gd name="connsiteY185" fmla="*/ 8149133 h 9326349"/>
            <a:gd name="connsiteX186" fmla="*/ 3607058 w 11022602"/>
            <a:gd name="connsiteY186" fmla="*/ 7591126 h 9326349"/>
            <a:gd name="connsiteX187" fmla="*/ 3609262 w 11022602"/>
            <a:gd name="connsiteY187" fmla="*/ 7591126 h 9326349"/>
            <a:gd name="connsiteX188" fmla="*/ 3618494 w 11022602"/>
            <a:gd name="connsiteY188" fmla="*/ 7546624 h 9326349"/>
            <a:gd name="connsiteX189" fmla="*/ 3695935 w 11022602"/>
            <a:gd name="connsiteY189" fmla="*/ 7471257 h 9326349"/>
            <a:gd name="connsiteX190" fmla="*/ 3750075 w 11022602"/>
            <a:gd name="connsiteY190" fmla="*/ 7460620 h 9326349"/>
            <a:gd name="connsiteX191" fmla="*/ 3750075 w 11022602"/>
            <a:gd name="connsiteY191" fmla="*/ 7460158 h 9326349"/>
            <a:gd name="connsiteX192" fmla="*/ 3752423 w 11022602"/>
            <a:gd name="connsiteY192" fmla="*/ 7460158 h 9326349"/>
            <a:gd name="connsiteX193" fmla="*/ 3752578 w 11022602"/>
            <a:gd name="connsiteY193" fmla="*/ 7460127 h 9326349"/>
            <a:gd name="connsiteX194" fmla="*/ 3752578 w 11022602"/>
            <a:gd name="connsiteY194" fmla="*/ 7460158 h 9326349"/>
            <a:gd name="connsiteX195" fmla="*/ 3927586 w 11022602"/>
            <a:gd name="connsiteY195" fmla="*/ 7460158 h 9326349"/>
            <a:gd name="connsiteX196" fmla="*/ 3927602 w 11022602"/>
            <a:gd name="connsiteY196" fmla="*/ 7460158 h 9326349"/>
            <a:gd name="connsiteX197" fmla="*/ 4102667 w 11022602"/>
            <a:gd name="connsiteY197" fmla="*/ 7460158 h 9326349"/>
            <a:gd name="connsiteX198" fmla="*/ 5158453 w 11022602"/>
            <a:gd name="connsiteY198" fmla="*/ 7460127 h 9326349"/>
            <a:gd name="connsiteX199" fmla="*/ 5158608 w 11022602"/>
            <a:gd name="connsiteY199" fmla="*/ 7460158 h 9326349"/>
            <a:gd name="connsiteX200" fmla="*/ 5160899 w 11022602"/>
            <a:gd name="connsiteY200" fmla="*/ 7460158 h 9326349"/>
            <a:gd name="connsiteX201" fmla="*/ 5160899 w 11022602"/>
            <a:gd name="connsiteY201" fmla="*/ 7460608 h 9326349"/>
            <a:gd name="connsiteX202" fmla="*/ 5215097 w 11022602"/>
            <a:gd name="connsiteY202" fmla="*/ 7471257 h 9326349"/>
            <a:gd name="connsiteX203" fmla="*/ 5292538 w 11022602"/>
            <a:gd name="connsiteY203" fmla="*/ 7546624 h 9326349"/>
            <a:gd name="connsiteX204" fmla="*/ 5301770 w 11022602"/>
            <a:gd name="connsiteY204" fmla="*/ 7591126 h 9326349"/>
            <a:gd name="connsiteX205" fmla="*/ 5303932 w 11022602"/>
            <a:gd name="connsiteY205" fmla="*/ 7591126 h 9326349"/>
            <a:gd name="connsiteX206" fmla="*/ 5303932 w 11022602"/>
            <a:gd name="connsiteY206" fmla="*/ 7601545 h 9326349"/>
            <a:gd name="connsiteX207" fmla="*/ 5303975 w 11022602"/>
            <a:gd name="connsiteY207" fmla="*/ 7601750 h 9326349"/>
            <a:gd name="connsiteX208" fmla="*/ 5303932 w 11022602"/>
            <a:gd name="connsiteY208" fmla="*/ 7601956 h 9326349"/>
            <a:gd name="connsiteX209" fmla="*/ 5303932 w 11022602"/>
            <a:gd name="connsiteY209" fmla="*/ 8149133 h 9326349"/>
            <a:gd name="connsiteX210" fmla="*/ 5160899 w 11022602"/>
            <a:gd name="connsiteY210" fmla="*/ 8149133 h 9326349"/>
            <a:gd name="connsiteX211" fmla="*/ 5160899 w 11022602"/>
            <a:gd name="connsiteY211" fmla="*/ 8149134 h 9326349"/>
            <a:gd name="connsiteX212" fmla="*/ 5303975 w 11022602"/>
            <a:gd name="connsiteY212" fmla="*/ 8149134 h 9326349"/>
            <a:gd name="connsiteX213" fmla="*/ 5231214 w 11022602"/>
            <a:gd name="connsiteY213" fmla="*/ 8219958 h 9326349"/>
            <a:gd name="connsiteX214" fmla="*/ 5164171 w 11022602"/>
            <a:gd name="connsiteY214" fmla="*/ 8176702 h 9326349"/>
            <a:gd name="connsiteX215" fmla="*/ 5160899 w 11022602"/>
            <a:gd name="connsiteY215" fmla="*/ 8160928 h 9326349"/>
            <a:gd name="connsiteX216" fmla="*/ 5160899 w 11022602"/>
            <a:gd name="connsiteY216" fmla="*/ 8902134 h 9326349"/>
            <a:gd name="connsiteX217" fmla="*/ 5072136 w 11022602"/>
            <a:gd name="connsiteY217" fmla="*/ 8988534 h 9326349"/>
            <a:gd name="connsiteX218" fmla="*/ 4983372 w 11022602"/>
            <a:gd name="connsiteY218" fmla="*/ 8902134 h 9326349"/>
            <a:gd name="connsiteX219" fmla="*/ 4983372 w 11022602"/>
            <a:gd name="connsiteY219" fmla="*/ 8902119 h 9326349"/>
            <a:gd name="connsiteX220" fmla="*/ 4805861 w 11022602"/>
            <a:gd name="connsiteY220" fmla="*/ 8902119 h 9326349"/>
            <a:gd name="connsiteX221" fmla="*/ 4805861 w 11022602"/>
            <a:gd name="connsiteY221" fmla="*/ 8161210 h 9326349"/>
            <a:gd name="connsiteX222" fmla="*/ 4802647 w 11022602"/>
            <a:gd name="connsiteY222" fmla="*/ 8176702 h 9326349"/>
            <a:gd name="connsiteX223" fmla="*/ 4735604 w 11022602"/>
            <a:gd name="connsiteY223" fmla="*/ 8219958 h 9326349"/>
            <a:gd name="connsiteX224" fmla="*/ 4662844 w 11022602"/>
            <a:gd name="connsiteY224" fmla="*/ 8149134 h 9326349"/>
            <a:gd name="connsiteX225" fmla="*/ 4805861 w 11022602"/>
            <a:gd name="connsiteY225" fmla="*/ 8149134 h 9326349"/>
            <a:gd name="connsiteX226" fmla="*/ 4805861 w 11022602"/>
            <a:gd name="connsiteY226" fmla="*/ 8149133 h 9326349"/>
            <a:gd name="connsiteX227" fmla="*/ 4662844 w 11022602"/>
            <a:gd name="connsiteY227" fmla="*/ 8149133 h 9326349"/>
            <a:gd name="connsiteX228" fmla="*/ 4662844 w 11022602"/>
            <a:gd name="connsiteY228" fmla="*/ 7591126 h 9326349"/>
            <a:gd name="connsiteX229" fmla="*/ 4665048 w 11022602"/>
            <a:gd name="connsiteY229" fmla="*/ 7591126 h 9326349"/>
            <a:gd name="connsiteX230" fmla="*/ 4674280 w 11022602"/>
            <a:gd name="connsiteY230" fmla="*/ 7546624 h 9326349"/>
            <a:gd name="connsiteX231" fmla="*/ 4751721 w 11022602"/>
            <a:gd name="connsiteY231" fmla="*/ 7471257 h 9326349"/>
            <a:gd name="connsiteX232" fmla="*/ 4805861 w 11022602"/>
            <a:gd name="connsiteY232" fmla="*/ 7460620 h 9326349"/>
            <a:gd name="connsiteX233" fmla="*/ 4805861 w 11022602"/>
            <a:gd name="connsiteY233" fmla="*/ 7460158 h 9326349"/>
            <a:gd name="connsiteX234" fmla="*/ 4808209 w 11022602"/>
            <a:gd name="connsiteY234" fmla="*/ 7460158 h 9326349"/>
            <a:gd name="connsiteX235" fmla="*/ 4808364 w 11022602"/>
            <a:gd name="connsiteY235" fmla="*/ 7460127 h 9326349"/>
            <a:gd name="connsiteX236" fmla="*/ 4808364 w 11022602"/>
            <a:gd name="connsiteY236" fmla="*/ 7460158 h 9326349"/>
            <a:gd name="connsiteX237" fmla="*/ 4983372 w 11022602"/>
            <a:gd name="connsiteY237" fmla="*/ 7460158 h 9326349"/>
            <a:gd name="connsiteX238" fmla="*/ 4983388 w 11022602"/>
            <a:gd name="connsiteY238" fmla="*/ 7460158 h 9326349"/>
            <a:gd name="connsiteX239" fmla="*/ 5158453 w 11022602"/>
            <a:gd name="connsiteY239" fmla="*/ 7460158 h 9326349"/>
            <a:gd name="connsiteX240" fmla="*/ 6214239 w 11022602"/>
            <a:gd name="connsiteY240" fmla="*/ 7460127 h 9326349"/>
            <a:gd name="connsiteX241" fmla="*/ 6214394 w 11022602"/>
            <a:gd name="connsiteY241" fmla="*/ 7460158 h 9326349"/>
            <a:gd name="connsiteX242" fmla="*/ 6216685 w 11022602"/>
            <a:gd name="connsiteY242" fmla="*/ 7460158 h 9326349"/>
            <a:gd name="connsiteX243" fmla="*/ 6216685 w 11022602"/>
            <a:gd name="connsiteY243" fmla="*/ 7460608 h 9326349"/>
            <a:gd name="connsiteX244" fmla="*/ 6270883 w 11022602"/>
            <a:gd name="connsiteY244" fmla="*/ 7471257 h 9326349"/>
            <a:gd name="connsiteX245" fmla="*/ 6348324 w 11022602"/>
            <a:gd name="connsiteY245" fmla="*/ 7546624 h 9326349"/>
            <a:gd name="connsiteX246" fmla="*/ 6357556 w 11022602"/>
            <a:gd name="connsiteY246" fmla="*/ 7591126 h 9326349"/>
            <a:gd name="connsiteX247" fmla="*/ 6359718 w 11022602"/>
            <a:gd name="connsiteY247" fmla="*/ 7591126 h 9326349"/>
            <a:gd name="connsiteX248" fmla="*/ 6359718 w 11022602"/>
            <a:gd name="connsiteY248" fmla="*/ 7601545 h 9326349"/>
            <a:gd name="connsiteX249" fmla="*/ 6359761 w 11022602"/>
            <a:gd name="connsiteY249" fmla="*/ 7601750 h 9326349"/>
            <a:gd name="connsiteX250" fmla="*/ 6359718 w 11022602"/>
            <a:gd name="connsiteY250" fmla="*/ 7601956 h 9326349"/>
            <a:gd name="connsiteX251" fmla="*/ 6359718 w 11022602"/>
            <a:gd name="connsiteY251" fmla="*/ 8149133 h 9326349"/>
            <a:gd name="connsiteX252" fmla="*/ 6216685 w 11022602"/>
            <a:gd name="connsiteY252" fmla="*/ 8149133 h 9326349"/>
            <a:gd name="connsiteX253" fmla="*/ 6216685 w 11022602"/>
            <a:gd name="connsiteY253" fmla="*/ 8149134 h 9326349"/>
            <a:gd name="connsiteX254" fmla="*/ 6359761 w 11022602"/>
            <a:gd name="connsiteY254" fmla="*/ 8149134 h 9326349"/>
            <a:gd name="connsiteX255" fmla="*/ 6287000 w 11022602"/>
            <a:gd name="connsiteY255" fmla="*/ 8219958 h 9326349"/>
            <a:gd name="connsiteX256" fmla="*/ 6219957 w 11022602"/>
            <a:gd name="connsiteY256" fmla="*/ 8176702 h 9326349"/>
            <a:gd name="connsiteX257" fmla="*/ 6216685 w 11022602"/>
            <a:gd name="connsiteY257" fmla="*/ 8160928 h 9326349"/>
            <a:gd name="connsiteX258" fmla="*/ 6216685 w 11022602"/>
            <a:gd name="connsiteY258" fmla="*/ 8902134 h 9326349"/>
            <a:gd name="connsiteX259" fmla="*/ 6127922 w 11022602"/>
            <a:gd name="connsiteY259" fmla="*/ 8988534 h 9326349"/>
            <a:gd name="connsiteX260" fmla="*/ 6039158 w 11022602"/>
            <a:gd name="connsiteY260" fmla="*/ 8902134 h 9326349"/>
            <a:gd name="connsiteX261" fmla="*/ 6039158 w 11022602"/>
            <a:gd name="connsiteY261" fmla="*/ 8902119 h 9326349"/>
            <a:gd name="connsiteX262" fmla="*/ 5861647 w 11022602"/>
            <a:gd name="connsiteY262" fmla="*/ 8902119 h 9326349"/>
            <a:gd name="connsiteX263" fmla="*/ 5861647 w 11022602"/>
            <a:gd name="connsiteY263" fmla="*/ 8161210 h 9326349"/>
            <a:gd name="connsiteX264" fmla="*/ 5858433 w 11022602"/>
            <a:gd name="connsiteY264" fmla="*/ 8176702 h 9326349"/>
            <a:gd name="connsiteX265" fmla="*/ 5791390 w 11022602"/>
            <a:gd name="connsiteY265" fmla="*/ 8219958 h 9326349"/>
            <a:gd name="connsiteX266" fmla="*/ 5718630 w 11022602"/>
            <a:gd name="connsiteY266" fmla="*/ 8149134 h 9326349"/>
            <a:gd name="connsiteX267" fmla="*/ 5861647 w 11022602"/>
            <a:gd name="connsiteY267" fmla="*/ 8149134 h 9326349"/>
            <a:gd name="connsiteX268" fmla="*/ 5861647 w 11022602"/>
            <a:gd name="connsiteY268" fmla="*/ 8149133 h 9326349"/>
            <a:gd name="connsiteX269" fmla="*/ 5718630 w 11022602"/>
            <a:gd name="connsiteY269" fmla="*/ 8149133 h 9326349"/>
            <a:gd name="connsiteX270" fmla="*/ 5718630 w 11022602"/>
            <a:gd name="connsiteY270" fmla="*/ 7591126 h 9326349"/>
            <a:gd name="connsiteX271" fmla="*/ 5720834 w 11022602"/>
            <a:gd name="connsiteY271" fmla="*/ 7591126 h 9326349"/>
            <a:gd name="connsiteX272" fmla="*/ 5730066 w 11022602"/>
            <a:gd name="connsiteY272" fmla="*/ 7546624 h 9326349"/>
            <a:gd name="connsiteX273" fmla="*/ 5807507 w 11022602"/>
            <a:gd name="connsiteY273" fmla="*/ 7471257 h 9326349"/>
            <a:gd name="connsiteX274" fmla="*/ 5861647 w 11022602"/>
            <a:gd name="connsiteY274" fmla="*/ 7460620 h 9326349"/>
            <a:gd name="connsiteX275" fmla="*/ 5861647 w 11022602"/>
            <a:gd name="connsiteY275" fmla="*/ 7460158 h 9326349"/>
            <a:gd name="connsiteX276" fmla="*/ 5863995 w 11022602"/>
            <a:gd name="connsiteY276" fmla="*/ 7460158 h 9326349"/>
            <a:gd name="connsiteX277" fmla="*/ 5864150 w 11022602"/>
            <a:gd name="connsiteY277" fmla="*/ 7460127 h 9326349"/>
            <a:gd name="connsiteX278" fmla="*/ 5864150 w 11022602"/>
            <a:gd name="connsiteY278" fmla="*/ 7460158 h 9326349"/>
            <a:gd name="connsiteX279" fmla="*/ 6039158 w 11022602"/>
            <a:gd name="connsiteY279" fmla="*/ 7460158 h 9326349"/>
            <a:gd name="connsiteX280" fmla="*/ 6039174 w 11022602"/>
            <a:gd name="connsiteY280" fmla="*/ 7460158 h 9326349"/>
            <a:gd name="connsiteX281" fmla="*/ 6214239 w 11022602"/>
            <a:gd name="connsiteY281" fmla="*/ 7460158 h 9326349"/>
            <a:gd name="connsiteX282" fmla="*/ 7270023 w 11022602"/>
            <a:gd name="connsiteY282" fmla="*/ 7460127 h 9326349"/>
            <a:gd name="connsiteX283" fmla="*/ 7270179 w 11022602"/>
            <a:gd name="connsiteY283" fmla="*/ 7460158 h 9326349"/>
            <a:gd name="connsiteX284" fmla="*/ 7272471 w 11022602"/>
            <a:gd name="connsiteY284" fmla="*/ 7460158 h 9326349"/>
            <a:gd name="connsiteX285" fmla="*/ 7272471 w 11022602"/>
            <a:gd name="connsiteY285" fmla="*/ 7460608 h 9326349"/>
            <a:gd name="connsiteX286" fmla="*/ 7326669 w 11022602"/>
            <a:gd name="connsiteY286" fmla="*/ 7471257 h 9326349"/>
            <a:gd name="connsiteX287" fmla="*/ 7404110 w 11022602"/>
            <a:gd name="connsiteY287" fmla="*/ 7546624 h 9326349"/>
            <a:gd name="connsiteX288" fmla="*/ 7413341 w 11022602"/>
            <a:gd name="connsiteY288" fmla="*/ 7591126 h 9326349"/>
            <a:gd name="connsiteX289" fmla="*/ 7415503 w 11022602"/>
            <a:gd name="connsiteY289" fmla="*/ 7591126 h 9326349"/>
            <a:gd name="connsiteX290" fmla="*/ 7415503 w 11022602"/>
            <a:gd name="connsiteY290" fmla="*/ 7601545 h 9326349"/>
            <a:gd name="connsiteX291" fmla="*/ 7415545 w 11022602"/>
            <a:gd name="connsiteY291" fmla="*/ 7601750 h 9326349"/>
            <a:gd name="connsiteX292" fmla="*/ 7415503 w 11022602"/>
            <a:gd name="connsiteY292" fmla="*/ 7601956 h 9326349"/>
            <a:gd name="connsiteX293" fmla="*/ 7415503 w 11022602"/>
            <a:gd name="connsiteY293" fmla="*/ 8149133 h 9326349"/>
            <a:gd name="connsiteX294" fmla="*/ 7272471 w 11022602"/>
            <a:gd name="connsiteY294" fmla="*/ 8149133 h 9326349"/>
            <a:gd name="connsiteX295" fmla="*/ 7272471 w 11022602"/>
            <a:gd name="connsiteY295" fmla="*/ 8149134 h 9326349"/>
            <a:gd name="connsiteX296" fmla="*/ 7415545 w 11022602"/>
            <a:gd name="connsiteY296" fmla="*/ 8149134 h 9326349"/>
            <a:gd name="connsiteX297" fmla="*/ 7342786 w 11022602"/>
            <a:gd name="connsiteY297" fmla="*/ 8219958 h 9326349"/>
            <a:gd name="connsiteX298" fmla="*/ 7275743 w 11022602"/>
            <a:gd name="connsiteY298" fmla="*/ 8176702 h 9326349"/>
            <a:gd name="connsiteX299" fmla="*/ 7272471 w 11022602"/>
            <a:gd name="connsiteY299" fmla="*/ 8160928 h 9326349"/>
            <a:gd name="connsiteX300" fmla="*/ 7272471 w 11022602"/>
            <a:gd name="connsiteY300" fmla="*/ 8902134 h 9326349"/>
            <a:gd name="connsiteX301" fmla="*/ 7183707 w 11022602"/>
            <a:gd name="connsiteY301" fmla="*/ 8988534 h 9326349"/>
            <a:gd name="connsiteX302" fmla="*/ 7094944 w 11022602"/>
            <a:gd name="connsiteY302" fmla="*/ 8902134 h 9326349"/>
            <a:gd name="connsiteX303" fmla="*/ 7094944 w 11022602"/>
            <a:gd name="connsiteY303" fmla="*/ 8902119 h 9326349"/>
            <a:gd name="connsiteX304" fmla="*/ 6917432 w 11022602"/>
            <a:gd name="connsiteY304" fmla="*/ 8902119 h 9326349"/>
            <a:gd name="connsiteX305" fmla="*/ 6917432 w 11022602"/>
            <a:gd name="connsiteY305" fmla="*/ 8161210 h 9326349"/>
            <a:gd name="connsiteX306" fmla="*/ 6914219 w 11022602"/>
            <a:gd name="connsiteY306" fmla="*/ 8176702 h 9326349"/>
            <a:gd name="connsiteX307" fmla="*/ 6847176 w 11022602"/>
            <a:gd name="connsiteY307" fmla="*/ 8219958 h 9326349"/>
            <a:gd name="connsiteX308" fmla="*/ 6774415 w 11022602"/>
            <a:gd name="connsiteY308" fmla="*/ 8149134 h 9326349"/>
            <a:gd name="connsiteX309" fmla="*/ 6917432 w 11022602"/>
            <a:gd name="connsiteY309" fmla="*/ 8149134 h 9326349"/>
            <a:gd name="connsiteX310" fmla="*/ 6917432 w 11022602"/>
            <a:gd name="connsiteY310" fmla="*/ 8149133 h 9326349"/>
            <a:gd name="connsiteX311" fmla="*/ 6774415 w 11022602"/>
            <a:gd name="connsiteY311" fmla="*/ 8149133 h 9326349"/>
            <a:gd name="connsiteX312" fmla="*/ 6774415 w 11022602"/>
            <a:gd name="connsiteY312" fmla="*/ 7591126 h 9326349"/>
            <a:gd name="connsiteX313" fmla="*/ 6776619 w 11022602"/>
            <a:gd name="connsiteY313" fmla="*/ 7591126 h 9326349"/>
            <a:gd name="connsiteX314" fmla="*/ 6785852 w 11022602"/>
            <a:gd name="connsiteY314" fmla="*/ 7546624 h 9326349"/>
            <a:gd name="connsiteX315" fmla="*/ 6863293 w 11022602"/>
            <a:gd name="connsiteY315" fmla="*/ 7471257 h 9326349"/>
            <a:gd name="connsiteX316" fmla="*/ 6917432 w 11022602"/>
            <a:gd name="connsiteY316" fmla="*/ 7460620 h 9326349"/>
            <a:gd name="connsiteX317" fmla="*/ 6917432 w 11022602"/>
            <a:gd name="connsiteY317" fmla="*/ 7460158 h 9326349"/>
            <a:gd name="connsiteX318" fmla="*/ 6919781 w 11022602"/>
            <a:gd name="connsiteY318" fmla="*/ 7460158 h 9326349"/>
            <a:gd name="connsiteX319" fmla="*/ 6919936 w 11022602"/>
            <a:gd name="connsiteY319" fmla="*/ 7460127 h 9326349"/>
            <a:gd name="connsiteX320" fmla="*/ 6919936 w 11022602"/>
            <a:gd name="connsiteY320" fmla="*/ 7460158 h 9326349"/>
            <a:gd name="connsiteX321" fmla="*/ 7094944 w 11022602"/>
            <a:gd name="connsiteY321" fmla="*/ 7460158 h 9326349"/>
            <a:gd name="connsiteX322" fmla="*/ 7094959 w 11022602"/>
            <a:gd name="connsiteY322" fmla="*/ 7460158 h 9326349"/>
            <a:gd name="connsiteX323" fmla="*/ 7270023 w 11022602"/>
            <a:gd name="connsiteY323" fmla="*/ 7460158 h 9326349"/>
            <a:gd name="connsiteX324" fmla="*/ 8325811 w 11022602"/>
            <a:gd name="connsiteY324" fmla="*/ 7460127 h 9326349"/>
            <a:gd name="connsiteX325" fmla="*/ 8325965 w 11022602"/>
            <a:gd name="connsiteY325" fmla="*/ 7460158 h 9326349"/>
            <a:gd name="connsiteX326" fmla="*/ 8328256 w 11022602"/>
            <a:gd name="connsiteY326" fmla="*/ 7460158 h 9326349"/>
            <a:gd name="connsiteX327" fmla="*/ 8328256 w 11022602"/>
            <a:gd name="connsiteY327" fmla="*/ 7460608 h 9326349"/>
            <a:gd name="connsiteX328" fmla="*/ 8382455 w 11022602"/>
            <a:gd name="connsiteY328" fmla="*/ 7471257 h 9326349"/>
            <a:gd name="connsiteX329" fmla="*/ 8459896 w 11022602"/>
            <a:gd name="connsiteY329" fmla="*/ 7546624 h 9326349"/>
            <a:gd name="connsiteX330" fmla="*/ 8469127 w 11022602"/>
            <a:gd name="connsiteY330" fmla="*/ 7591126 h 9326349"/>
            <a:gd name="connsiteX331" fmla="*/ 8471289 w 11022602"/>
            <a:gd name="connsiteY331" fmla="*/ 7591126 h 9326349"/>
            <a:gd name="connsiteX332" fmla="*/ 8471289 w 11022602"/>
            <a:gd name="connsiteY332" fmla="*/ 7601545 h 9326349"/>
            <a:gd name="connsiteX333" fmla="*/ 8471332 w 11022602"/>
            <a:gd name="connsiteY333" fmla="*/ 7601750 h 9326349"/>
            <a:gd name="connsiteX334" fmla="*/ 8471289 w 11022602"/>
            <a:gd name="connsiteY334" fmla="*/ 7601956 h 9326349"/>
            <a:gd name="connsiteX335" fmla="*/ 8471289 w 11022602"/>
            <a:gd name="connsiteY335" fmla="*/ 8149133 h 9326349"/>
            <a:gd name="connsiteX336" fmla="*/ 8328256 w 11022602"/>
            <a:gd name="connsiteY336" fmla="*/ 8149133 h 9326349"/>
            <a:gd name="connsiteX337" fmla="*/ 8328256 w 11022602"/>
            <a:gd name="connsiteY337" fmla="*/ 8149134 h 9326349"/>
            <a:gd name="connsiteX338" fmla="*/ 8471332 w 11022602"/>
            <a:gd name="connsiteY338" fmla="*/ 8149134 h 9326349"/>
            <a:gd name="connsiteX339" fmla="*/ 8398572 w 11022602"/>
            <a:gd name="connsiteY339" fmla="*/ 8219958 h 9326349"/>
            <a:gd name="connsiteX340" fmla="*/ 8331529 w 11022602"/>
            <a:gd name="connsiteY340" fmla="*/ 8176702 h 9326349"/>
            <a:gd name="connsiteX341" fmla="*/ 8328256 w 11022602"/>
            <a:gd name="connsiteY341" fmla="*/ 8160928 h 9326349"/>
            <a:gd name="connsiteX342" fmla="*/ 8328256 w 11022602"/>
            <a:gd name="connsiteY342" fmla="*/ 8902134 h 9326349"/>
            <a:gd name="connsiteX343" fmla="*/ 8239494 w 11022602"/>
            <a:gd name="connsiteY343" fmla="*/ 8988534 h 9326349"/>
            <a:gd name="connsiteX344" fmla="*/ 8150730 w 11022602"/>
            <a:gd name="connsiteY344" fmla="*/ 8902134 h 9326349"/>
            <a:gd name="connsiteX345" fmla="*/ 8150730 w 11022602"/>
            <a:gd name="connsiteY345" fmla="*/ 8902119 h 9326349"/>
            <a:gd name="connsiteX346" fmla="*/ 7973217 w 11022602"/>
            <a:gd name="connsiteY346" fmla="*/ 8902119 h 9326349"/>
            <a:gd name="connsiteX347" fmla="*/ 7973217 w 11022602"/>
            <a:gd name="connsiteY347" fmla="*/ 8161210 h 9326349"/>
            <a:gd name="connsiteX348" fmla="*/ 7970005 w 11022602"/>
            <a:gd name="connsiteY348" fmla="*/ 8176702 h 9326349"/>
            <a:gd name="connsiteX349" fmla="*/ 7902962 w 11022602"/>
            <a:gd name="connsiteY349" fmla="*/ 8219958 h 9326349"/>
            <a:gd name="connsiteX350" fmla="*/ 7830201 w 11022602"/>
            <a:gd name="connsiteY350" fmla="*/ 8149134 h 9326349"/>
            <a:gd name="connsiteX351" fmla="*/ 7973217 w 11022602"/>
            <a:gd name="connsiteY351" fmla="*/ 8149134 h 9326349"/>
            <a:gd name="connsiteX352" fmla="*/ 7973217 w 11022602"/>
            <a:gd name="connsiteY352" fmla="*/ 8149133 h 9326349"/>
            <a:gd name="connsiteX353" fmla="*/ 7830201 w 11022602"/>
            <a:gd name="connsiteY353" fmla="*/ 8149133 h 9326349"/>
            <a:gd name="connsiteX354" fmla="*/ 7830201 w 11022602"/>
            <a:gd name="connsiteY354" fmla="*/ 7591126 h 9326349"/>
            <a:gd name="connsiteX355" fmla="*/ 7832405 w 11022602"/>
            <a:gd name="connsiteY355" fmla="*/ 7591126 h 9326349"/>
            <a:gd name="connsiteX356" fmla="*/ 7841638 w 11022602"/>
            <a:gd name="connsiteY356" fmla="*/ 7546624 h 9326349"/>
            <a:gd name="connsiteX357" fmla="*/ 7919079 w 11022602"/>
            <a:gd name="connsiteY357" fmla="*/ 7471257 h 9326349"/>
            <a:gd name="connsiteX358" fmla="*/ 7973217 w 11022602"/>
            <a:gd name="connsiteY358" fmla="*/ 7460620 h 9326349"/>
            <a:gd name="connsiteX359" fmla="*/ 7973217 w 11022602"/>
            <a:gd name="connsiteY359" fmla="*/ 7460158 h 9326349"/>
            <a:gd name="connsiteX360" fmla="*/ 7975567 w 11022602"/>
            <a:gd name="connsiteY360" fmla="*/ 7460158 h 9326349"/>
            <a:gd name="connsiteX361" fmla="*/ 7975722 w 11022602"/>
            <a:gd name="connsiteY361" fmla="*/ 7460127 h 9326349"/>
            <a:gd name="connsiteX362" fmla="*/ 7975722 w 11022602"/>
            <a:gd name="connsiteY362" fmla="*/ 7460158 h 9326349"/>
            <a:gd name="connsiteX363" fmla="*/ 8150730 w 11022602"/>
            <a:gd name="connsiteY363" fmla="*/ 7460158 h 9326349"/>
            <a:gd name="connsiteX364" fmla="*/ 8150745 w 11022602"/>
            <a:gd name="connsiteY364" fmla="*/ 7460158 h 9326349"/>
            <a:gd name="connsiteX365" fmla="*/ 8325811 w 11022602"/>
            <a:gd name="connsiteY365" fmla="*/ 7460158 h 9326349"/>
            <a:gd name="connsiteX366" fmla="*/ 9381595 w 11022602"/>
            <a:gd name="connsiteY366" fmla="*/ 7460127 h 9326349"/>
            <a:gd name="connsiteX367" fmla="*/ 9381750 w 11022602"/>
            <a:gd name="connsiteY367" fmla="*/ 7460158 h 9326349"/>
            <a:gd name="connsiteX368" fmla="*/ 9384042 w 11022602"/>
            <a:gd name="connsiteY368" fmla="*/ 7460158 h 9326349"/>
            <a:gd name="connsiteX369" fmla="*/ 9384042 w 11022602"/>
            <a:gd name="connsiteY369" fmla="*/ 7460608 h 9326349"/>
            <a:gd name="connsiteX370" fmla="*/ 9438240 w 11022602"/>
            <a:gd name="connsiteY370" fmla="*/ 7471257 h 9326349"/>
            <a:gd name="connsiteX371" fmla="*/ 9515681 w 11022602"/>
            <a:gd name="connsiteY371" fmla="*/ 7546624 h 9326349"/>
            <a:gd name="connsiteX372" fmla="*/ 9524913 w 11022602"/>
            <a:gd name="connsiteY372" fmla="*/ 7591126 h 9326349"/>
            <a:gd name="connsiteX373" fmla="*/ 9527074 w 11022602"/>
            <a:gd name="connsiteY373" fmla="*/ 7591126 h 9326349"/>
            <a:gd name="connsiteX374" fmla="*/ 9527074 w 11022602"/>
            <a:gd name="connsiteY374" fmla="*/ 7601545 h 9326349"/>
            <a:gd name="connsiteX375" fmla="*/ 9527117 w 11022602"/>
            <a:gd name="connsiteY375" fmla="*/ 7601750 h 9326349"/>
            <a:gd name="connsiteX376" fmla="*/ 9527074 w 11022602"/>
            <a:gd name="connsiteY376" fmla="*/ 7601956 h 9326349"/>
            <a:gd name="connsiteX377" fmla="*/ 9527074 w 11022602"/>
            <a:gd name="connsiteY377" fmla="*/ 8149133 h 9326349"/>
            <a:gd name="connsiteX378" fmla="*/ 9384042 w 11022602"/>
            <a:gd name="connsiteY378" fmla="*/ 8149133 h 9326349"/>
            <a:gd name="connsiteX379" fmla="*/ 9384042 w 11022602"/>
            <a:gd name="connsiteY379" fmla="*/ 8149134 h 9326349"/>
            <a:gd name="connsiteX380" fmla="*/ 9527117 w 11022602"/>
            <a:gd name="connsiteY380" fmla="*/ 8149134 h 9326349"/>
            <a:gd name="connsiteX381" fmla="*/ 9454357 w 11022602"/>
            <a:gd name="connsiteY381" fmla="*/ 8219958 h 9326349"/>
            <a:gd name="connsiteX382" fmla="*/ 9387314 w 11022602"/>
            <a:gd name="connsiteY382" fmla="*/ 8176702 h 9326349"/>
            <a:gd name="connsiteX383" fmla="*/ 9384042 w 11022602"/>
            <a:gd name="connsiteY383" fmla="*/ 8160928 h 9326349"/>
            <a:gd name="connsiteX384" fmla="*/ 9384042 w 11022602"/>
            <a:gd name="connsiteY384" fmla="*/ 8902134 h 9326349"/>
            <a:gd name="connsiteX385" fmla="*/ 9295279 w 11022602"/>
            <a:gd name="connsiteY385" fmla="*/ 8988534 h 9326349"/>
            <a:gd name="connsiteX386" fmla="*/ 9206514 w 11022602"/>
            <a:gd name="connsiteY386" fmla="*/ 8902134 h 9326349"/>
            <a:gd name="connsiteX387" fmla="*/ 9206514 w 11022602"/>
            <a:gd name="connsiteY387" fmla="*/ 8902119 h 9326349"/>
            <a:gd name="connsiteX388" fmla="*/ 9029003 w 11022602"/>
            <a:gd name="connsiteY388" fmla="*/ 8902119 h 9326349"/>
            <a:gd name="connsiteX389" fmla="*/ 9029003 w 11022602"/>
            <a:gd name="connsiteY389" fmla="*/ 8161210 h 9326349"/>
            <a:gd name="connsiteX390" fmla="*/ 9025790 w 11022602"/>
            <a:gd name="connsiteY390" fmla="*/ 8176702 h 9326349"/>
            <a:gd name="connsiteX391" fmla="*/ 8958747 w 11022602"/>
            <a:gd name="connsiteY391" fmla="*/ 8219958 h 9326349"/>
            <a:gd name="connsiteX392" fmla="*/ 8885986 w 11022602"/>
            <a:gd name="connsiteY392" fmla="*/ 8149134 h 9326349"/>
            <a:gd name="connsiteX393" fmla="*/ 9029003 w 11022602"/>
            <a:gd name="connsiteY393" fmla="*/ 8149134 h 9326349"/>
            <a:gd name="connsiteX394" fmla="*/ 9029003 w 11022602"/>
            <a:gd name="connsiteY394" fmla="*/ 8149133 h 9326349"/>
            <a:gd name="connsiteX395" fmla="*/ 8885986 w 11022602"/>
            <a:gd name="connsiteY395" fmla="*/ 8149133 h 9326349"/>
            <a:gd name="connsiteX396" fmla="*/ 8885986 w 11022602"/>
            <a:gd name="connsiteY396" fmla="*/ 7591126 h 9326349"/>
            <a:gd name="connsiteX397" fmla="*/ 8888191 w 11022602"/>
            <a:gd name="connsiteY397" fmla="*/ 7591126 h 9326349"/>
            <a:gd name="connsiteX398" fmla="*/ 8897423 w 11022602"/>
            <a:gd name="connsiteY398" fmla="*/ 7546624 h 9326349"/>
            <a:gd name="connsiteX399" fmla="*/ 8974864 w 11022602"/>
            <a:gd name="connsiteY399" fmla="*/ 7471257 h 9326349"/>
            <a:gd name="connsiteX400" fmla="*/ 9029003 w 11022602"/>
            <a:gd name="connsiteY400" fmla="*/ 7460620 h 9326349"/>
            <a:gd name="connsiteX401" fmla="*/ 9029003 w 11022602"/>
            <a:gd name="connsiteY401" fmla="*/ 7460158 h 9326349"/>
            <a:gd name="connsiteX402" fmla="*/ 9031352 w 11022602"/>
            <a:gd name="connsiteY402" fmla="*/ 7460158 h 9326349"/>
            <a:gd name="connsiteX403" fmla="*/ 9031507 w 11022602"/>
            <a:gd name="connsiteY403" fmla="*/ 7460127 h 9326349"/>
            <a:gd name="connsiteX404" fmla="*/ 9031507 w 11022602"/>
            <a:gd name="connsiteY404" fmla="*/ 7460158 h 9326349"/>
            <a:gd name="connsiteX405" fmla="*/ 9206514 w 11022602"/>
            <a:gd name="connsiteY405" fmla="*/ 7460158 h 9326349"/>
            <a:gd name="connsiteX406" fmla="*/ 9206530 w 11022602"/>
            <a:gd name="connsiteY406" fmla="*/ 7460158 h 9326349"/>
            <a:gd name="connsiteX407" fmla="*/ 9381595 w 11022602"/>
            <a:gd name="connsiteY407" fmla="*/ 7460158 h 9326349"/>
            <a:gd name="connsiteX408" fmla="*/ 10437381 w 11022602"/>
            <a:gd name="connsiteY408" fmla="*/ 7460127 h 9326349"/>
            <a:gd name="connsiteX409" fmla="*/ 10437536 w 11022602"/>
            <a:gd name="connsiteY409" fmla="*/ 7460158 h 9326349"/>
            <a:gd name="connsiteX410" fmla="*/ 10439828 w 11022602"/>
            <a:gd name="connsiteY410" fmla="*/ 7460158 h 9326349"/>
            <a:gd name="connsiteX411" fmla="*/ 10439828 w 11022602"/>
            <a:gd name="connsiteY411" fmla="*/ 7460608 h 9326349"/>
            <a:gd name="connsiteX412" fmla="*/ 10494026 w 11022602"/>
            <a:gd name="connsiteY412" fmla="*/ 7471257 h 9326349"/>
            <a:gd name="connsiteX413" fmla="*/ 10571467 w 11022602"/>
            <a:gd name="connsiteY413" fmla="*/ 7546624 h 9326349"/>
            <a:gd name="connsiteX414" fmla="*/ 10580699 w 11022602"/>
            <a:gd name="connsiteY414" fmla="*/ 7591126 h 9326349"/>
            <a:gd name="connsiteX415" fmla="*/ 10582860 w 11022602"/>
            <a:gd name="connsiteY415" fmla="*/ 7591126 h 9326349"/>
            <a:gd name="connsiteX416" fmla="*/ 10582860 w 11022602"/>
            <a:gd name="connsiteY416" fmla="*/ 7601545 h 9326349"/>
            <a:gd name="connsiteX417" fmla="*/ 10582903 w 11022602"/>
            <a:gd name="connsiteY417" fmla="*/ 7601750 h 9326349"/>
            <a:gd name="connsiteX418" fmla="*/ 10582860 w 11022602"/>
            <a:gd name="connsiteY418" fmla="*/ 7601956 h 9326349"/>
            <a:gd name="connsiteX419" fmla="*/ 10582860 w 11022602"/>
            <a:gd name="connsiteY419" fmla="*/ 8149133 h 9326349"/>
            <a:gd name="connsiteX420" fmla="*/ 10439828 w 11022602"/>
            <a:gd name="connsiteY420" fmla="*/ 8149133 h 9326349"/>
            <a:gd name="connsiteX421" fmla="*/ 10439828 w 11022602"/>
            <a:gd name="connsiteY421" fmla="*/ 8149134 h 9326349"/>
            <a:gd name="connsiteX422" fmla="*/ 10582903 w 11022602"/>
            <a:gd name="connsiteY422" fmla="*/ 8149134 h 9326349"/>
            <a:gd name="connsiteX423" fmla="*/ 10510143 w 11022602"/>
            <a:gd name="connsiteY423" fmla="*/ 8219958 h 9326349"/>
            <a:gd name="connsiteX424" fmla="*/ 10443100 w 11022602"/>
            <a:gd name="connsiteY424" fmla="*/ 8176702 h 9326349"/>
            <a:gd name="connsiteX425" fmla="*/ 10439828 w 11022602"/>
            <a:gd name="connsiteY425" fmla="*/ 8160928 h 9326349"/>
            <a:gd name="connsiteX426" fmla="*/ 10439828 w 11022602"/>
            <a:gd name="connsiteY426" fmla="*/ 8902134 h 9326349"/>
            <a:gd name="connsiteX427" fmla="*/ 10351064 w 11022602"/>
            <a:gd name="connsiteY427" fmla="*/ 8988534 h 9326349"/>
            <a:gd name="connsiteX428" fmla="*/ 10262301 w 11022602"/>
            <a:gd name="connsiteY428" fmla="*/ 8902134 h 9326349"/>
            <a:gd name="connsiteX429" fmla="*/ 10262301 w 11022602"/>
            <a:gd name="connsiteY429" fmla="*/ 8902119 h 9326349"/>
            <a:gd name="connsiteX430" fmla="*/ 10084789 w 11022602"/>
            <a:gd name="connsiteY430" fmla="*/ 8902119 h 9326349"/>
            <a:gd name="connsiteX431" fmla="*/ 10084789 w 11022602"/>
            <a:gd name="connsiteY431" fmla="*/ 8161210 h 9326349"/>
            <a:gd name="connsiteX432" fmla="*/ 10081576 w 11022602"/>
            <a:gd name="connsiteY432" fmla="*/ 8176702 h 9326349"/>
            <a:gd name="connsiteX433" fmla="*/ 10014533 w 11022602"/>
            <a:gd name="connsiteY433" fmla="*/ 8219958 h 9326349"/>
            <a:gd name="connsiteX434" fmla="*/ 9941772 w 11022602"/>
            <a:gd name="connsiteY434" fmla="*/ 8149134 h 9326349"/>
            <a:gd name="connsiteX435" fmla="*/ 10084789 w 11022602"/>
            <a:gd name="connsiteY435" fmla="*/ 8149134 h 9326349"/>
            <a:gd name="connsiteX436" fmla="*/ 10084789 w 11022602"/>
            <a:gd name="connsiteY436" fmla="*/ 8149133 h 9326349"/>
            <a:gd name="connsiteX437" fmla="*/ 9941772 w 11022602"/>
            <a:gd name="connsiteY437" fmla="*/ 8149133 h 9326349"/>
            <a:gd name="connsiteX438" fmla="*/ 9941772 w 11022602"/>
            <a:gd name="connsiteY438" fmla="*/ 7591126 h 9326349"/>
            <a:gd name="connsiteX439" fmla="*/ 9943977 w 11022602"/>
            <a:gd name="connsiteY439" fmla="*/ 7591126 h 9326349"/>
            <a:gd name="connsiteX440" fmla="*/ 9953209 w 11022602"/>
            <a:gd name="connsiteY440" fmla="*/ 7546624 h 9326349"/>
            <a:gd name="connsiteX441" fmla="*/ 10030650 w 11022602"/>
            <a:gd name="connsiteY441" fmla="*/ 7471257 h 9326349"/>
            <a:gd name="connsiteX442" fmla="*/ 10084789 w 11022602"/>
            <a:gd name="connsiteY442" fmla="*/ 7460620 h 9326349"/>
            <a:gd name="connsiteX443" fmla="*/ 10084789 w 11022602"/>
            <a:gd name="connsiteY443" fmla="*/ 7460158 h 9326349"/>
            <a:gd name="connsiteX444" fmla="*/ 10087138 w 11022602"/>
            <a:gd name="connsiteY444" fmla="*/ 7460158 h 9326349"/>
            <a:gd name="connsiteX445" fmla="*/ 10087294 w 11022602"/>
            <a:gd name="connsiteY445" fmla="*/ 7460127 h 9326349"/>
            <a:gd name="connsiteX446" fmla="*/ 10087294 w 11022602"/>
            <a:gd name="connsiteY446" fmla="*/ 7460158 h 9326349"/>
            <a:gd name="connsiteX447" fmla="*/ 10262301 w 11022602"/>
            <a:gd name="connsiteY447" fmla="*/ 7460158 h 9326349"/>
            <a:gd name="connsiteX448" fmla="*/ 10262316 w 11022602"/>
            <a:gd name="connsiteY448" fmla="*/ 7460158 h 9326349"/>
            <a:gd name="connsiteX449" fmla="*/ 10437381 w 11022602"/>
            <a:gd name="connsiteY449" fmla="*/ 7460158 h 9326349"/>
            <a:gd name="connsiteX450" fmla="*/ 760243 w 11022602"/>
            <a:gd name="connsiteY450" fmla="*/ 7117259 h 9326349"/>
            <a:gd name="connsiteX451" fmla="*/ 909472 w 11022602"/>
            <a:gd name="connsiteY451" fmla="*/ 7262515 h 9326349"/>
            <a:gd name="connsiteX452" fmla="*/ 760243 w 11022602"/>
            <a:gd name="connsiteY452" fmla="*/ 7407771 h 9326349"/>
            <a:gd name="connsiteX453" fmla="*/ 611013 w 11022602"/>
            <a:gd name="connsiteY453" fmla="*/ 7262515 h 9326349"/>
            <a:gd name="connsiteX454" fmla="*/ 760243 w 11022602"/>
            <a:gd name="connsiteY454" fmla="*/ 7117259 h 9326349"/>
            <a:gd name="connsiteX455" fmla="*/ 1816030 w 11022602"/>
            <a:gd name="connsiteY455" fmla="*/ 7117259 h 9326349"/>
            <a:gd name="connsiteX456" fmla="*/ 1965259 w 11022602"/>
            <a:gd name="connsiteY456" fmla="*/ 7262515 h 9326349"/>
            <a:gd name="connsiteX457" fmla="*/ 1816030 w 11022602"/>
            <a:gd name="connsiteY457" fmla="*/ 7407771 h 9326349"/>
            <a:gd name="connsiteX458" fmla="*/ 1666800 w 11022602"/>
            <a:gd name="connsiteY458" fmla="*/ 7262515 h 9326349"/>
            <a:gd name="connsiteX459" fmla="*/ 1816030 w 11022602"/>
            <a:gd name="connsiteY459" fmla="*/ 7117259 h 9326349"/>
            <a:gd name="connsiteX460" fmla="*/ 2871816 w 11022602"/>
            <a:gd name="connsiteY460" fmla="*/ 7117259 h 9326349"/>
            <a:gd name="connsiteX461" fmla="*/ 3021045 w 11022602"/>
            <a:gd name="connsiteY461" fmla="*/ 7262515 h 9326349"/>
            <a:gd name="connsiteX462" fmla="*/ 2871816 w 11022602"/>
            <a:gd name="connsiteY462" fmla="*/ 7407771 h 9326349"/>
            <a:gd name="connsiteX463" fmla="*/ 2722586 w 11022602"/>
            <a:gd name="connsiteY463" fmla="*/ 7262515 h 9326349"/>
            <a:gd name="connsiteX464" fmla="*/ 2871816 w 11022602"/>
            <a:gd name="connsiteY464" fmla="*/ 7117259 h 9326349"/>
            <a:gd name="connsiteX465" fmla="*/ 3927602 w 11022602"/>
            <a:gd name="connsiteY465" fmla="*/ 7117259 h 9326349"/>
            <a:gd name="connsiteX466" fmla="*/ 4076831 w 11022602"/>
            <a:gd name="connsiteY466" fmla="*/ 7262515 h 9326349"/>
            <a:gd name="connsiteX467" fmla="*/ 3927602 w 11022602"/>
            <a:gd name="connsiteY467" fmla="*/ 7407771 h 9326349"/>
            <a:gd name="connsiteX468" fmla="*/ 3778372 w 11022602"/>
            <a:gd name="connsiteY468" fmla="*/ 7262515 h 9326349"/>
            <a:gd name="connsiteX469" fmla="*/ 3927602 w 11022602"/>
            <a:gd name="connsiteY469" fmla="*/ 7117259 h 9326349"/>
            <a:gd name="connsiteX470" fmla="*/ 4983388 w 11022602"/>
            <a:gd name="connsiteY470" fmla="*/ 7117259 h 9326349"/>
            <a:gd name="connsiteX471" fmla="*/ 5132617 w 11022602"/>
            <a:gd name="connsiteY471" fmla="*/ 7262515 h 9326349"/>
            <a:gd name="connsiteX472" fmla="*/ 4983388 w 11022602"/>
            <a:gd name="connsiteY472" fmla="*/ 7407771 h 9326349"/>
            <a:gd name="connsiteX473" fmla="*/ 4834158 w 11022602"/>
            <a:gd name="connsiteY473" fmla="*/ 7262515 h 9326349"/>
            <a:gd name="connsiteX474" fmla="*/ 4983388 w 11022602"/>
            <a:gd name="connsiteY474" fmla="*/ 7117259 h 9326349"/>
            <a:gd name="connsiteX475" fmla="*/ 6039174 w 11022602"/>
            <a:gd name="connsiteY475" fmla="*/ 7117259 h 9326349"/>
            <a:gd name="connsiteX476" fmla="*/ 6188403 w 11022602"/>
            <a:gd name="connsiteY476" fmla="*/ 7262515 h 9326349"/>
            <a:gd name="connsiteX477" fmla="*/ 6039174 w 11022602"/>
            <a:gd name="connsiteY477" fmla="*/ 7407771 h 9326349"/>
            <a:gd name="connsiteX478" fmla="*/ 5889944 w 11022602"/>
            <a:gd name="connsiteY478" fmla="*/ 7262515 h 9326349"/>
            <a:gd name="connsiteX479" fmla="*/ 6039174 w 11022602"/>
            <a:gd name="connsiteY479" fmla="*/ 7117259 h 9326349"/>
            <a:gd name="connsiteX480" fmla="*/ 7094959 w 11022602"/>
            <a:gd name="connsiteY480" fmla="*/ 7117259 h 9326349"/>
            <a:gd name="connsiteX481" fmla="*/ 7244188 w 11022602"/>
            <a:gd name="connsiteY481" fmla="*/ 7262515 h 9326349"/>
            <a:gd name="connsiteX482" fmla="*/ 7094959 w 11022602"/>
            <a:gd name="connsiteY482" fmla="*/ 7407771 h 9326349"/>
            <a:gd name="connsiteX483" fmla="*/ 6945730 w 11022602"/>
            <a:gd name="connsiteY483" fmla="*/ 7262515 h 9326349"/>
            <a:gd name="connsiteX484" fmla="*/ 7094959 w 11022602"/>
            <a:gd name="connsiteY484" fmla="*/ 7117259 h 9326349"/>
            <a:gd name="connsiteX485" fmla="*/ 8150745 w 11022602"/>
            <a:gd name="connsiteY485" fmla="*/ 7117259 h 9326349"/>
            <a:gd name="connsiteX486" fmla="*/ 8299975 w 11022602"/>
            <a:gd name="connsiteY486" fmla="*/ 7262515 h 9326349"/>
            <a:gd name="connsiteX487" fmla="*/ 8150745 w 11022602"/>
            <a:gd name="connsiteY487" fmla="*/ 7407771 h 9326349"/>
            <a:gd name="connsiteX488" fmla="*/ 8001516 w 11022602"/>
            <a:gd name="connsiteY488" fmla="*/ 7262515 h 9326349"/>
            <a:gd name="connsiteX489" fmla="*/ 8150745 w 11022602"/>
            <a:gd name="connsiteY489" fmla="*/ 7117259 h 9326349"/>
            <a:gd name="connsiteX490" fmla="*/ 9206530 w 11022602"/>
            <a:gd name="connsiteY490" fmla="*/ 7117259 h 9326349"/>
            <a:gd name="connsiteX491" fmla="*/ 9355759 w 11022602"/>
            <a:gd name="connsiteY491" fmla="*/ 7262515 h 9326349"/>
            <a:gd name="connsiteX492" fmla="*/ 9206530 w 11022602"/>
            <a:gd name="connsiteY492" fmla="*/ 7407771 h 9326349"/>
            <a:gd name="connsiteX493" fmla="*/ 9057301 w 11022602"/>
            <a:gd name="connsiteY493" fmla="*/ 7262515 h 9326349"/>
            <a:gd name="connsiteX494" fmla="*/ 9206530 w 11022602"/>
            <a:gd name="connsiteY494" fmla="*/ 7117259 h 9326349"/>
            <a:gd name="connsiteX495" fmla="*/ 10262316 w 11022602"/>
            <a:gd name="connsiteY495" fmla="*/ 7117259 h 9326349"/>
            <a:gd name="connsiteX496" fmla="*/ 10411546 w 11022602"/>
            <a:gd name="connsiteY496" fmla="*/ 7262515 h 9326349"/>
            <a:gd name="connsiteX497" fmla="*/ 10262316 w 11022602"/>
            <a:gd name="connsiteY497" fmla="*/ 7407771 h 9326349"/>
            <a:gd name="connsiteX498" fmla="*/ 10113087 w 11022602"/>
            <a:gd name="connsiteY498" fmla="*/ 7262515 h 9326349"/>
            <a:gd name="connsiteX499" fmla="*/ 10262316 w 11022602"/>
            <a:gd name="connsiteY499" fmla="*/ 7117259 h 9326349"/>
            <a:gd name="connsiteX500" fmla="*/ 760227 w 11022602"/>
            <a:gd name="connsiteY500" fmla="*/ 6660543 h 9326349"/>
            <a:gd name="connsiteX501" fmla="*/ 671479 w 11022602"/>
            <a:gd name="connsiteY501" fmla="*/ 6746928 h 9326349"/>
            <a:gd name="connsiteX502" fmla="*/ 582731 w 11022602"/>
            <a:gd name="connsiteY502" fmla="*/ 6660543 h 9326349"/>
            <a:gd name="connsiteX503" fmla="*/ 1816015 w 11022602"/>
            <a:gd name="connsiteY503" fmla="*/ 6660543 h 9326349"/>
            <a:gd name="connsiteX504" fmla="*/ 1727266 w 11022602"/>
            <a:gd name="connsiteY504" fmla="*/ 6746928 h 9326349"/>
            <a:gd name="connsiteX505" fmla="*/ 1638518 w 11022602"/>
            <a:gd name="connsiteY505" fmla="*/ 6660543 h 9326349"/>
            <a:gd name="connsiteX506" fmla="*/ 2871800 w 11022602"/>
            <a:gd name="connsiteY506" fmla="*/ 6660543 h 9326349"/>
            <a:gd name="connsiteX507" fmla="*/ 2783052 w 11022602"/>
            <a:gd name="connsiteY507" fmla="*/ 6746928 h 9326349"/>
            <a:gd name="connsiteX508" fmla="*/ 2694304 w 11022602"/>
            <a:gd name="connsiteY508" fmla="*/ 6660543 h 9326349"/>
            <a:gd name="connsiteX509" fmla="*/ 3927586 w 11022602"/>
            <a:gd name="connsiteY509" fmla="*/ 6660543 h 9326349"/>
            <a:gd name="connsiteX510" fmla="*/ 3838838 w 11022602"/>
            <a:gd name="connsiteY510" fmla="*/ 6746928 h 9326349"/>
            <a:gd name="connsiteX511" fmla="*/ 3750090 w 11022602"/>
            <a:gd name="connsiteY511" fmla="*/ 6660543 h 9326349"/>
            <a:gd name="connsiteX512" fmla="*/ 4983372 w 11022602"/>
            <a:gd name="connsiteY512" fmla="*/ 6660543 h 9326349"/>
            <a:gd name="connsiteX513" fmla="*/ 4894624 w 11022602"/>
            <a:gd name="connsiteY513" fmla="*/ 6746928 h 9326349"/>
            <a:gd name="connsiteX514" fmla="*/ 4805876 w 11022602"/>
            <a:gd name="connsiteY514" fmla="*/ 6660543 h 9326349"/>
            <a:gd name="connsiteX515" fmla="*/ 6039158 w 11022602"/>
            <a:gd name="connsiteY515" fmla="*/ 6660543 h 9326349"/>
            <a:gd name="connsiteX516" fmla="*/ 5950410 w 11022602"/>
            <a:gd name="connsiteY516" fmla="*/ 6746928 h 9326349"/>
            <a:gd name="connsiteX517" fmla="*/ 5861662 w 11022602"/>
            <a:gd name="connsiteY517" fmla="*/ 6660543 h 9326349"/>
            <a:gd name="connsiteX518" fmla="*/ 7094944 w 11022602"/>
            <a:gd name="connsiteY518" fmla="*/ 6660543 h 9326349"/>
            <a:gd name="connsiteX519" fmla="*/ 7006195 w 11022602"/>
            <a:gd name="connsiteY519" fmla="*/ 6746928 h 9326349"/>
            <a:gd name="connsiteX520" fmla="*/ 6917447 w 11022602"/>
            <a:gd name="connsiteY520" fmla="*/ 6660543 h 9326349"/>
            <a:gd name="connsiteX521" fmla="*/ 8150730 w 11022602"/>
            <a:gd name="connsiteY521" fmla="*/ 6660543 h 9326349"/>
            <a:gd name="connsiteX522" fmla="*/ 8061982 w 11022602"/>
            <a:gd name="connsiteY522" fmla="*/ 6746928 h 9326349"/>
            <a:gd name="connsiteX523" fmla="*/ 7973234 w 11022602"/>
            <a:gd name="connsiteY523" fmla="*/ 6660543 h 9326349"/>
            <a:gd name="connsiteX524" fmla="*/ 9206514 w 11022602"/>
            <a:gd name="connsiteY524" fmla="*/ 6660543 h 9326349"/>
            <a:gd name="connsiteX525" fmla="*/ 9117767 w 11022602"/>
            <a:gd name="connsiteY525" fmla="*/ 6746928 h 9326349"/>
            <a:gd name="connsiteX526" fmla="*/ 9029019 w 11022602"/>
            <a:gd name="connsiteY526" fmla="*/ 6660543 h 9326349"/>
            <a:gd name="connsiteX527" fmla="*/ 10262301 w 11022602"/>
            <a:gd name="connsiteY527" fmla="*/ 6660543 h 9326349"/>
            <a:gd name="connsiteX528" fmla="*/ 10173553 w 11022602"/>
            <a:gd name="connsiteY528" fmla="*/ 6746928 h 9326349"/>
            <a:gd name="connsiteX529" fmla="*/ 10084804 w 11022602"/>
            <a:gd name="connsiteY529" fmla="*/ 6660543 h 9326349"/>
            <a:gd name="connsiteX530" fmla="*/ 935308 w 11022602"/>
            <a:gd name="connsiteY530" fmla="*/ 5218521 h 9326349"/>
            <a:gd name="connsiteX531" fmla="*/ 935463 w 11022602"/>
            <a:gd name="connsiteY531" fmla="*/ 5218552 h 9326349"/>
            <a:gd name="connsiteX532" fmla="*/ 937754 w 11022602"/>
            <a:gd name="connsiteY532" fmla="*/ 5218552 h 9326349"/>
            <a:gd name="connsiteX533" fmla="*/ 937754 w 11022602"/>
            <a:gd name="connsiteY533" fmla="*/ 5219002 h 9326349"/>
            <a:gd name="connsiteX534" fmla="*/ 991953 w 11022602"/>
            <a:gd name="connsiteY534" fmla="*/ 5229651 h 9326349"/>
            <a:gd name="connsiteX535" fmla="*/ 1069393 w 11022602"/>
            <a:gd name="connsiteY535" fmla="*/ 5305018 h 9326349"/>
            <a:gd name="connsiteX536" fmla="*/ 1078625 w 11022602"/>
            <a:gd name="connsiteY536" fmla="*/ 5349520 h 9326349"/>
            <a:gd name="connsiteX537" fmla="*/ 1080787 w 11022602"/>
            <a:gd name="connsiteY537" fmla="*/ 5349520 h 9326349"/>
            <a:gd name="connsiteX538" fmla="*/ 1080787 w 11022602"/>
            <a:gd name="connsiteY538" fmla="*/ 5359939 h 9326349"/>
            <a:gd name="connsiteX539" fmla="*/ 1080830 w 11022602"/>
            <a:gd name="connsiteY539" fmla="*/ 5360144 h 9326349"/>
            <a:gd name="connsiteX540" fmla="*/ 1080787 w 11022602"/>
            <a:gd name="connsiteY540" fmla="*/ 5360350 h 9326349"/>
            <a:gd name="connsiteX541" fmla="*/ 1080787 w 11022602"/>
            <a:gd name="connsiteY541" fmla="*/ 5907527 h 9326349"/>
            <a:gd name="connsiteX542" fmla="*/ 937754 w 11022602"/>
            <a:gd name="connsiteY542" fmla="*/ 5907527 h 9326349"/>
            <a:gd name="connsiteX543" fmla="*/ 937754 w 11022602"/>
            <a:gd name="connsiteY543" fmla="*/ 5907528 h 9326349"/>
            <a:gd name="connsiteX544" fmla="*/ 1080830 w 11022602"/>
            <a:gd name="connsiteY544" fmla="*/ 5907528 h 9326349"/>
            <a:gd name="connsiteX545" fmla="*/ 1008070 w 11022602"/>
            <a:gd name="connsiteY545" fmla="*/ 5978352 h 9326349"/>
            <a:gd name="connsiteX546" fmla="*/ 941027 w 11022602"/>
            <a:gd name="connsiteY546" fmla="*/ 5935096 h 9326349"/>
            <a:gd name="connsiteX547" fmla="*/ 937754 w 11022602"/>
            <a:gd name="connsiteY547" fmla="*/ 5919322 h 9326349"/>
            <a:gd name="connsiteX548" fmla="*/ 937754 w 11022602"/>
            <a:gd name="connsiteY548" fmla="*/ 6660528 h 9326349"/>
            <a:gd name="connsiteX549" fmla="*/ 848991 w 11022602"/>
            <a:gd name="connsiteY549" fmla="*/ 6746928 h 9326349"/>
            <a:gd name="connsiteX550" fmla="*/ 760227 w 11022602"/>
            <a:gd name="connsiteY550" fmla="*/ 6660528 h 9326349"/>
            <a:gd name="connsiteX551" fmla="*/ 760227 w 11022602"/>
            <a:gd name="connsiteY551" fmla="*/ 6660513 h 9326349"/>
            <a:gd name="connsiteX552" fmla="*/ 582716 w 11022602"/>
            <a:gd name="connsiteY552" fmla="*/ 6660513 h 9326349"/>
            <a:gd name="connsiteX553" fmla="*/ 582716 w 11022602"/>
            <a:gd name="connsiteY553" fmla="*/ 5919604 h 9326349"/>
            <a:gd name="connsiteX554" fmla="*/ 579502 w 11022602"/>
            <a:gd name="connsiteY554" fmla="*/ 5935096 h 9326349"/>
            <a:gd name="connsiteX555" fmla="*/ 512459 w 11022602"/>
            <a:gd name="connsiteY555" fmla="*/ 5978352 h 9326349"/>
            <a:gd name="connsiteX556" fmla="*/ 439699 w 11022602"/>
            <a:gd name="connsiteY556" fmla="*/ 5907528 h 9326349"/>
            <a:gd name="connsiteX557" fmla="*/ 582716 w 11022602"/>
            <a:gd name="connsiteY557" fmla="*/ 5907528 h 9326349"/>
            <a:gd name="connsiteX558" fmla="*/ 582716 w 11022602"/>
            <a:gd name="connsiteY558" fmla="*/ 5907527 h 9326349"/>
            <a:gd name="connsiteX559" fmla="*/ 439699 w 11022602"/>
            <a:gd name="connsiteY559" fmla="*/ 5907527 h 9326349"/>
            <a:gd name="connsiteX560" fmla="*/ 439699 w 11022602"/>
            <a:gd name="connsiteY560" fmla="*/ 5349520 h 9326349"/>
            <a:gd name="connsiteX561" fmla="*/ 441904 w 11022602"/>
            <a:gd name="connsiteY561" fmla="*/ 5349520 h 9326349"/>
            <a:gd name="connsiteX562" fmla="*/ 451136 w 11022602"/>
            <a:gd name="connsiteY562" fmla="*/ 5305018 h 9326349"/>
            <a:gd name="connsiteX563" fmla="*/ 528576 w 11022602"/>
            <a:gd name="connsiteY563" fmla="*/ 5229651 h 9326349"/>
            <a:gd name="connsiteX564" fmla="*/ 582716 w 11022602"/>
            <a:gd name="connsiteY564" fmla="*/ 5219014 h 9326349"/>
            <a:gd name="connsiteX565" fmla="*/ 582716 w 11022602"/>
            <a:gd name="connsiteY565" fmla="*/ 5218552 h 9326349"/>
            <a:gd name="connsiteX566" fmla="*/ 585065 w 11022602"/>
            <a:gd name="connsiteY566" fmla="*/ 5218552 h 9326349"/>
            <a:gd name="connsiteX567" fmla="*/ 585220 w 11022602"/>
            <a:gd name="connsiteY567" fmla="*/ 5218521 h 9326349"/>
            <a:gd name="connsiteX568" fmla="*/ 585220 w 11022602"/>
            <a:gd name="connsiteY568" fmla="*/ 5218552 h 9326349"/>
            <a:gd name="connsiteX569" fmla="*/ 760227 w 11022602"/>
            <a:gd name="connsiteY569" fmla="*/ 5218552 h 9326349"/>
            <a:gd name="connsiteX570" fmla="*/ 760243 w 11022602"/>
            <a:gd name="connsiteY570" fmla="*/ 5218552 h 9326349"/>
            <a:gd name="connsiteX571" fmla="*/ 935308 w 11022602"/>
            <a:gd name="connsiteY571" fmla="*/ 5218552 h 9326349"/>
            <a:gd name="connsiteX572" fmla="*/ 1991095 w 11022602"/>
            <a:gd name="connsiteY572" fmla="*/ 5218521 h 9326349"/>
            <a:gd name="connsiteX573" fmla="*/ 1991250 w 11022602"/>
            <a:gd name="connsiteY573" fmla="*/ 5218552 h 9326349"/>
            <a:gd name="connsiteX574" fmla="*/ 1993541 w 11022602"/>
            <a:gd name="connsiteY574" fmla="*/ 5218552 h 9326349"/>
            <a:gd name="connsiteX575" fmla="*/ 1993541 w 11022602"/>
            <a:gd name="connsiteY575" fmla="*/ 5219002 h 9326349"/>
            <a:gd name="connsiteX576" fmla="*/ 2047739 w 11022602"/>
            <a:gd name="connsiteY576" fmla="*/ 5229651 h 9326349"/>
            <a:gd name="connsiteX577" fmla="*/ 2125181 w 11022602"/>
            <a:gd name="connsiteY577" fmla="*/ 5305018 h 9326349"/>
            <a:gd name="connsiteX578" fmla="*/ 2134412 w 11022602"/>
            <a:gd name="connsiteY578" fmla="*/ 5349520 h 9326349"/>
            <a:gd name="connsiteX579" fmla="*/ 2136574 w 11022602"/>
            <a:gd name="connsiteY579" fmla="*/ 5349520 h 9326349"/>
            <a:gd name="connsiteX580" fmla="*/ 2136574 w 11022602"/>
            <a:gd name="connsiteY580" fmla="*/ 5359939 h 9326349"/>
            <a:gd name="connsiteX581" fmla="*/ 2136617 w 11022602"/>
            <a:gd name="connsiteY581" fmla="*/ 5360144 h 9326349"/>
            <a:gd name="connsiteX582" fmla="*/ 2136574 w 11022602"/>
            <a:gd name="connsiteY582" fmla="*/ 5360350 h 9326349"/>
            <a:gd name="connsiteX583" fmla="*/ 2136574 w 11022602"/>
            <a:gd name="connsiteY583" fmla="*/ 5907527 h 9326349"/>
            <a:gd name="connsiteX584" fmla="*/ 1993541 w 11022602"/>
            <a:gd name="connsiteY584" fmla="*/ 5907527 h 9326349"/>
            <a:gd name="connsiteX585" fmla="*/ 1993541 w 11022602"/>
            <a:gd name="connsiteY585" fmla="*/ 5907528 h 9326349"/>
            <a:gd name="connsiteX586" fmla="*/ 2136617 w 11022602"/>
            <a:gd name="connsiteY586" fmla="*/ 5907528 h 9326349"/>
            <a:gd name="connsiteX587" fmla="*/ 2063857 w 11022602"/>
            <a:gd name="connsiteY587" fmla="*/ 5978352 h 9326349"/>
            <a:gd name="connsiteX588" fmla="*/ 1996814 w 11022602"/>
            <a:gd name="connsiteY588" fmla="*/ 5935096 h 9326349"/>
            <a:gd name="connsiteX589" fmla="*/ 1993541 w 11022602"/>
            <a:gd name="connsiteY589" fmla="*/ 5919322 h 9326349"/>
            <a:gd name="connsiteX590" fmla="*/ 1993541 w 11022602"/>
            <a:gd name="connsiteY590" fmla="*/ 6660528 h 9326349"/>
            <a:gd name="connsiteX591" fmla="*/ 1904778 w 11022602"/>
            <a:gd name="connsiteY591" fmla="*/ 6746928 h 9326349"/>
            <a:gd name="connsiteX592" fmla="*/ 1816015 w 11022602"/>
            <a:gd name="connsiteY592" fmla="*/ 6660528 h 9326349"/>
            <a:gd name="connsiteX593" fmla="*/ 1816015 w 11022602"/>
            <a:gd name="connsiteY593" fmla="*/ 6660513 h 9326349"/>
            <a:gd name="connsiteX594" fmla="*/ 1638503 w 11022602"/>
            <a:gd name="connsiteY594" fmla="*/ 6660513 h 9326349"/>
            <a:gd name="connsiteX595" fmla="*/ 1638503 w 11022602"/>
            <a:gd name="connsiteY595" fmla="*/ 5919604 h 9326349"/>
            <a:gd name="connsiteX596" fmla="*/ 1635289 w 11022602"/>
            <a:gd name="connsiteY596" fmla="*/ 5935096 h 9326349"/>
            <a:gd name="connsiteX597" fmla="*/ 1568246 w 11022602"/>
            <a:gd name="connsiteY597" fmla="*/ 5978352 h 9326349"/>
            <a:gd name="connsiteX598" fmla="*/ 1495486 w 11022602"/>
            <a:gd name="connsiteY598" fmla="*/ 5907528 h 9326349"/>
            <a:gd name="connsiteX599" fmla="*/ 1638503 w 11022602"/>
            <a:gd name="connsiteY599" fmla="*/ 5907528 h 9326349"/>
            <a:gd name="connsiteX600" fmla="*/ 1638503 w 11022602"/>
            <a:gd name="connsiteY600" fmla="*/ 5907527 h 9326349"/>
            <a:gd name="connsiteX601" fmla="*/ 1495486 w 11022602"/>
            <a:gd name="connsiteY601" fmla="*/ 5907527 h 9326349"/>
            <a:gd name="connsiteX602" fmla="*/ 1495486 w 11022602"/>
            <a:gd name="connsiteY602" fmla="*/ 5349520 h 9326349"/>
            <a:gd name="connsiteX603" fmla="*/ 1497691 w 11022602"/>
            <a:gd name="connsiteY603" fmla="*/ 5349520 h 9326349"/>
            <a:gd name="connsiteX604" fmla="*/ 1506923 w 11022602"/>
            <a:gd name="connsiteY604" fmla="*/ 5305018 h 9326349"/>
            <a:gd name="connsiteX605" fmla="*/ 1584363 w 11022602"/>
            <a:gd name="connsiteY605" fmla="*/ 5229651 h 9326349"/>
            <a:gd name="connsiteX606" fmla="*/ 1638503 w 11022602"/>
            <a:gd name="connsiteY606" fmla="*/ 5219014 h 9326349"/>
            <a:gd name="connsiteX607" fmla="*/ 1638503 w 11022602"/>
            <a:gd name="connsiteY607" fmla="*/ 5218552 h 9326349"/>
            <a:gd name="connsiteX608" fmla="*/ 1640852 w 11022602"/>
            <a:gd name="connsiteY608" fmla="*/ 5218552 h 9326349"/>
            <a:gd name="connsiteX609" fmla="*/ 1641007 w 11022602"/>
            <a:gd name="connsiteY609" fmla="*/ 5218521 h 9326349"/>
            <a:gd name="connsiteX610" fmla="*/ 1641007 w 11022602"/>
            <a:gd name="connsiteY610" fmla="*/ 5218552 h 9326349"/>
            <a:gd name="connsiteX611" fmla="*/ 1816015 w 11022602"/>
            <a:gd name="connsiteY611" fmla="*/ 5218552 h 9326349"/>
            <a:gd name="connsiteX612" fmla="*/ 1816030 w 11022602"/>
            <a:gd name="connsiteY612" fmla="*/ 5218552 h 9326349"/>
            <a:gd name="connsiteX613" fmla="*/ 1991095 w 11022602"/>
            <a:gd name="connsiteY613" fmla="*/ 5218552 h 9326349"/>
            <a:gd name="connsiteX614" fmla="*/ 3046881 w 11022602"/>
            <a:gd name="connsiteY614" fmla="*/ 5218521 h 9326349"/>
            <a:gd name="connsiteX615" fmla="*/ 3047036 w 11022602"/>
            <a:gd name="connsiteY615" fmla="*/ 5218552 h 9326349"/>
            <a:gd name="connsiteX616" fmla="*/ 3049327 w 11022602"/>
            <a:gd name="connsiteY616" fmla="*/ 5218552 h 9326349"/>
            <a:gd name="connsiteX617" fmla="*/ 3049327 w 11022602"/>
            <a:gd name="connsiteY617" fmla="*/ 5219002 h 9326349"/>
            <a:gd name="connsiteX618" fmla="*/ 3103525 w 11022602"/>
            <a:gd name="connsiteY618" fmla="*/ 5229651 h 9326349"/>
            <a:gd name="connsiteX619" fmla="*/ 3180966 w 11022602"/>
            <a:gd name="connsiteY619" fmla="*/ 5305018 h 9326349"/>
            <a:gd name="connsiteX620" fmla="*/ 3190198 w 11022602"/>
            <a:gd name="connsiteY620" fmla="*/ 5349520 h 9326349"/>
            <a:gd name="connsiteX621" fmla="*/ 3192360 w 11022602"/>
            <a:gd name="connsiteY621" fmla="*/ 5349520 h 9326349"/>
            <a:gd name="connsiteX622" fmla="*/ 3192360 w 11022602"/>
            <a:gd name="connsiteY622" fmla="*/ 5359939 h 9326349"/>
            <a:gd name="connsiteX623" fmla="*/ 3192403 w 11022602"/>
            <a:gd name="connsiteY623" fmla="*/ 5360144 h 9326349"/>
            <a:gd name="connsiteX624" fmla="*/ 3192360 w 11022602"/>
            <a:gd name="connsiteY624" fmla="*/ 5360350 h 9326349"/>
            <a:gd name="connsiteX625" fmla="*/ 3192360 w 11022602"/>
            <a:gd name="connsiteY625" fmla="*/ 5907527 h 9326349"/>
            <a:gd name="connsiteX626" fmla="*/ 3049327 w 11022602"/>
            <a:gd name="connsiteY626" fmla="*/ 5907527 h 9326349"/>
            <a:gd name="connsiteX627" fmla="*/ 3049327 w 11022602"/>
            <a:gd name="connsiteY627" fmla="*/ 5907528 h 9326349"/>
            <a:gd name="connsiteX628" fmla="*/ 3192403 w 11022602"/>
            <a:gd name="connsiteY628" fmla="*/ 5907528 h 9326349"/>
            <a:gd name="connsiteX629" fmla="*/ 3119642 w 11022602"/>
            <a:gd name="connsiteY629" fmla="*/ 5978352 h 9326349"/>
            <a:gd name="connsiteX630" fmla="*/ 3052599 w 11022602"/>
            <a:gd name="connsiteY630" fmla="*/ 5935096 h 9326349"/>
            <a:gd name="connsiteX631" fmla="*/ 3049327 w 11022602"/>
            <a:gd name="connsiteY631" fmla="*/ 5919322 h 9326349"/>
            <a:gd name="connsiteX632" fmla="*/ 3049327 w 11022602"/>
            <a:gd name="connsiteY632" fmla="*/ 6660528 h 9326349"/>
            <a:gd name="connsiteX633" fmla="*/ 2960564 w 11022602"/>
            <a:gd name="connsiteY633" fmla="*/ 6746928 h 9326349"/>
            <a:gd name="connsiteX634" fmla="*/ 2871800 w 11022602"/>
            <a:gd name="connsiteY634" fmla="*/ 6660528 h 9326349"/>
            <a:gd name="connsiteX635" fmla="*/ 2871800 w 11022602"/>
            <a:gd name="connsiteY635" fmla="*/ 6660513 h 9326349"/>
            <a:gd name="connsiteX636" fmla="*/ 2694289 w 11022602"/>
            <a:gd name="connsiteY636" fmla="*/ 6660513 h 9326349"/>
            <a:gd name="connsiteX637" fmla="*/ 2694289 w 11022602"/>
            <a:gd name="connsiteY637" fmla="*/ 5919604 h 9326349"/>
            <a:gd name="connsiteX638" fmla="*/ 2691075 w 11022602"/>
            <a:gd name="connsiteY638" fmla="*/ 5935096 h 9326349"/>
            <a:gd name="connsiteX639" fmla="*/ 2624032 w 11022602"/>
            <a:gd name="connsiteY639" fmla="*/ 5978352 h 9326349"/>
            <a:gd name="connsiteX640" fmla="*/ 2551272 w 11022602"/>
            <a:gd name="connsiteY640" fmla="*/ 5907528 h 9326349"/>
            <a:gd name="connsiteX641" fmla="*/ 2694289 w 11022602"/>
            <a:gd name="connsiteY641" fmla="*/ 5907528 h 9326349"/>
            <a:gd name="connsiteX642" fmla="*/ 2694289 w 11022602"/>
            <a:gd name="connsiteY642" fmla="*/ 5907527 h 9326349"/>
            <a:gd name="connsiteX643" fmla="*/ 2551272 w 11022602"/>
            <a:gd name="connsiteY643" fmla="*/ 5907527 h 9326349"/>
            <a:gd name="connsiteX644" fmla="*/ 2551272 w 11022602"/>
            <a:gd name="connsiteY644" fmla="*/ 5349520 h 9326349"/>
            <a:gd name="connsiteX645" fmla="*/ 2553477 w 11022602"/>
            <a:gd name="connsiteY645" fmla="*/ 5349520 h 9326349"/>
            <a:gd name="connsiteX646" fmla="*/ 2562709 w 11022602"/>
            <a:gd name="connsiteY646" fmla="*/ 5305018 h 9326349"/>
            <a:gd name="connsiteX647" fmla="*/ 2640149 w 11022602"/>
            <a:gd name="connsiteY647" fmla="*/ 5229651 h 9326349"/>
            <a:gd name="connsiteX648" fmla="*/ 2694289 w 11022602"/>
            <a:gd name="connsiteY648" fmla="*/ 5219014 h 9326349"/>
            <a:gd name="connsiteX649" fmla="*/ 2694289 w 11022602"/>
            <a:gd name="connsiteY649" fmla="*/ 5218552 h 9326349"/>
            <a:gd name="connsiteX650" fmla="*/ 2696638 w 11022602"/>
            <a:gd name="connsiteY650" fmla="*/ 5218552 h 9326349"/>
            <a:gd name="connsiteX651" fmla="*/ 2696793 w 11022602"/>
            <a:gd name="connsiteY651" fmla="*/ 5218521 h 9326349"/>
            <a:gd name="connsiteX652" fmla="*/ 2696793 w 11022602"/>
            <a:gd name="connsiteY652" fmla="*/ 5218552 h 9326349"/>
            <a:gd name="connsiteX653" fmla="*/ 2871800 w 11022602"/>
            <a:gd name="connsiteY653" fmla="*/ 5218552 h 9326349"/>
            <a:gd name="connsiteX654" fmla="*/ 2871816 w 11022602"/>
            <a:gd name="connsiteY654" fmla="*/ 5218552 h 9326349"/>
            <a:gd name="connsiteX655" fmla="*/ 3046881 w 11022602"/>
            <a:gd name="connsiteY655" fmla="*/ 5218552 h 9326349"/>
            <a:gd name="connsiteX656" fmla="*/ 4102667 w 11022602"/>
            <a:gd name="connsiteY656" fmla="*/ 5218521 h 9326349"/>
            <a:gd name="connsiteX657" fmla="*/ 4102822 w 11022602"/>
            <a:gd name="connsiteY657" fmla="*/ 5218552 h 9326349"/>
            <a:gd name="connsiteX658" fmla="*/ 4105113 w 11022602"/>
            <a:gd name="connsiteY658" fmla="*/ 5218552 h 9326349"/>
            <a:gd name="connsiteX659" fmla="*/ 4105113 w 11022602"/>
            <a:gd name="connsiteY659" fmla="*/ 5219002 h 9326349"/>
            <a:gd name="connsiteX660" fmla="*/ 4159311 w 11022602"/>
            <a:gd name="connsiteY660" fmla="*/ 5229651 h 9326349"/>
            <a:gd name="connsiteX661" fmla="*/ 4236752 w 11022602"/>
            <a:gd name="connsiteY661" fmla="*/ 5305018 h 9326349"/>
            <a:gd name="connsiteX662" fmla="*/ 4245984 w 11022602"/>
            <a:gd name="connsiteY662" fmla="*/ 5349520 h 9326349"/>
            <a:gd name="connsiteX663" fmla="*/ 4248146 w 11022602"/>
            <a:gd name="connsiteY663" fmla="*/ 5349520 h 9326349"/>
            <a:gd name="connsiteX664" fmla="*/ 4248146 w 11022602"/>
            <a:gd name="connsiteY664" fmla="*/ 5359939 h 9326349"/>
            <a:gd name="connsiteX665" fmla="*/ 4248189 w 11022602"/>
            <a:gd name="connsiteY665" fmla="*/ 5360144 h 9326349"/>
            <a:gd name="connsiteX666" fmla="*/ 4248146 w 11022602"/>
            <a:gd name="connsiteY666" fmla="*/ 5360350 h 9326349"/>
            <a:gd name="connsiteX667" fmla="*/ 4248146 w 11022602"/>
            <a:gd name="connsiteY667" fmla="*/ 5907527 h 9326349"/>
            <a:gd name="connsiteX668" fmla="*/ 4105113 w 11022602"/>
            <a:gd name="connsiteY668" fmla="*/ 5907527 h 9326349"/>
            <a:gd name="connsiteX669" fmla="*/ 4105113 w 11022602"/>
            <a:gd name="connsiteY669" fmla="*/ 5907528 h 9326349"/>
            <a:gd name="connsiteX670" fmla="*/ 4248189 w 11022602"/>
            <a:gd name="connsiteY670" fmla="*/ 5907528 h 9326349"/>
            <a:gd name="connsiteX671" fmla="*/ 4175428 w 11022602"/>
            <a:gd name="connsiteY671" fmla="*/ 5978352 h 9326349"/>
            <a:gd name="connsiteX672" fmla="*/ 4108385 w 11022602"/>
            <a:gd name="connsiteY672" fmla="*/ 5935096 h 9326349"/>
            <a:gd name="connsiteX673" fmla="*/ 4105113 w 11022602"/>
            <a:gd name="connsiteY673" fmla="*/ 5919322 h 9326349"/>
            <a:gd name="connsiteX674" fmla="*/ 4105113 w 11022602"/>
            <a:gd name="connsiteY674" fmla="*/ 6660528 h 9326349"/>
            <a:gd name="connsiteX675" fmla="*/ 4016350 w 11022602"/>
            <a:gd name="connsiteY675" fmla="*/ 6746928 h 9326349"/>
            <a:gd name="connsiteX676" fmla="*/ 3927586 w 11022602"/>
            <a:gd name="connsiteY676" fmla="*/ 6660528 h 9326349"/>
            <a:gd name="connsiteX677" fmla="*/ 3927586 w 11022602"/>
            <a:gd name="connsiteY677" fmla="*/ 6660513 h 9326349"/>
            <a:gd name="connsiteX678" fmla="*/ 3750075 w 11022602"/>
            <a:gd name="connsiteY678" fmla="*/ 6660513 h 9326349"/>
            <a:gd name="connsiteX679" fmla="*/ 3750075 w 11022602"/>
            <a:gd name="connsiteY679" fmla="*/ 5919604 h 9326349"/>
            <a:gd name="connsiteX680" fmla="*/ 3746861 w 11022602"/>
            <a:gd name="connsiteY680" fmla="*/ 5935096 h 9326349"/>
            <a:gd name="connsiteX681" fmla="*/ 3679818 w 11022602"/>
            <a:gd name="connsiteY681" fmla="*/ 5978352 h 9326349"/>
            <a:gd name="connsiteX682" fmla="*/ 3607058 w 11022602"/>
            <a:gd name="connsiteY682" fmla="*/ 5907528 h 9326349"/>
            <a:gd name="connsiteX683" fmla="*/ 3750075 w 11022602"/>
            <a:gd name="connsiteY683" fmla="*/ 5907528 h 9326349"/>
            <a:gd name="connsiteX684" fmla="*/ 3750075 w 11022602"/>
            <a:gd name="connsiteY684" fmla="*/ 5907527 h 9326349"/>
            <a:gd name="connsiteX685" fmla="*/ 3607058 w 11022602"/>
            <a:gd name="connsiteY685" fmla="*/ 5907527 h 9326349"/>
            <a:gd name="connsiteX686" fmla="*/ 3607058 w 11022602"/>
            <a:gd name="connsiteY686" fmla="*/ 5349520 h 9326349"/>
            <a:gd name="connsiteX687" fmla="*/ 3609262 w 11022602"/>
            <a:gd name="connsiteY687" fmla="*/ 5349520 h 9326349"/>
            <a:gd name="connsiteX688" fmla="*/ 3618494 w 11022602"/>
            <a:gd name="connsiteY688" fmla="*/ 5305018 h 9326349"/>
            <a:gd name="connsiteX689" fmla="*/ 3695935 w 11022602"/>
            <a:gd name="connsiteY689" fmla="*/ 5229651 h 9326349"/>
            <a:gd name="connsiteX690" fmla="*/ 3750075 w 11022602"/>
            <a:gd name="connsiteY690" fmla="*/ 5219014 h 9326349"/>
            <a:gd name="connsiteX691" fmla="*/ 3750075 w 11022602"/>
            <a:gd name="connsiteY691" fmla="*/ 5218552 h 9326349"/>
            <a:gd name="connsiteX692" fmla="*/ 3752423 w 11022602"/>
            <a:gd name="connsiteY692" fmla="*/ 5218552 h 9326349"/>
            <a:gd name="connsiteX693" fmla="*/ 3752578 w 11022602"/>
            <a:gd name="connsiteY693" fmla="*/ 5218521 h 9326349"/>
            <a:gd name="connsiteX694" fmla="*/ 3752578 w 11022602"/>
            <a:gd name="connsiteY694" fmla="*/ 5218552 h 9326349"/>
            <a:gd name="connsiteX695" fmla="*/ 3927586 w 11022602"/>
            <a:gd name="connsiteY695" fmla="*/ 5218552 h 9326349"/>
            <a:gd name="connsiteX696" fmla="*/ 3927602 w 11022602"/>
            <a:gd name="connsiteY696" fmla="*/ 5218552 h 9326349"/>
            <a:gd name="connsiteX697" fmla="*/ 4102667 w 11022602"/>
            <a:gd name="connsiteY697" fmla="*/ 5218552 h 9326349"/>
            <a:gd name="connsiteX698" fmla="*/ 5158453 w 11022602"/>
            <a:gd name="connsiteY698" fmla="*/ 5218521 h 9326349"/>
            <a:gd name="connsiteX699" fmla="*/ 5158608 w 11022602"/>
            <a:gd name="connsiteY699" fmla="*/ 5218552 h 9326349"/>
            <a:gd name="connsiteX700" fmla="*/ 5160899 w 11022602"/>
            <a:gd name="connsiteY700" fmla="*/ 5218552 h 9326349"/>
            <a:gd name="connsiteX701" fmla="*/ 5160899 w 11022602"/>
            <a:gd name="connsiteY701" fmla="*/ 5219002 h 9326349"/>
            <a:gd name="connsiteX702" fmla="*/ 5215097 w 11022602"/>
            <a:gd name="connsiteY702" fmla="*/ 5229651 h 9326349"/>
            <a:gd name="connsiteX703" fmla="*/ 5292538 w 11022602"/>
            <a:gd name="connsiteY703" fmla="*/ 5305018 h 9326349"/>
            <a:gd name="connsiteX704" fmla="*/ 5301770 w 11022602"/>
            <a:gd name="connsiteY704" fmla="*/ 5349520 h 9326349"/>
            <a:gd name="connsiteX705" fmla="*/ 5303932 w 11022602"/>
            <a:gd name="connsiteY705" fmla="*/ 5349520 h 9326349"/>
            <a:gd name="connsiteX706" fmla="*/ 5303932 w 11022602"/>
            <a:gd name="connsiteY706" fmla="*/ 5359939 h 9326349"/>
            <a:gd name="connsiteX707" fmla="*/ 5303975 w 11022602"/>
            <a:gd name="connsiteY707" fmla="*/ 5360144 h 9326349"/>
            <a:gd name="connsiteX708" fmla="*/ 5303932 w 11022602"/>
            <a:gd name="connsiteY708" fmla="*/ 5360350 h 9326349"/>
            <a:gd name="connsiteX709" fmla="*/ 5303932 w 11022602"/>
            <a:gd name="connsiteY709" fmla="*/ 5907527 h 9326349"/>
            <a:gd name="connsiteX710" fmla="*/ 5160899 w 11022602"/>
            <a:gd name="connsiteY710" fmla="*/ 5907527 h 9326349"/>
            <a:gd name="connsiteX711" fmla="*/ 5160899 w 11022602"/>
            <a:gd name="connsiteY711" fmla="*/ 5907528 h 9326349"/>
            <a:gd name="connsiteX712" fmla="*/ 5303975 w 11022602"/>
            <a:gd name="connsiteY712" fmla="*/ 5907528 h 9326349"/>
            <a:gd name="connsiteX713" fmla="*/ 5231214 w 11022602"/>
            <a:gd name="connsiteY713" fmla="*/ 5978352 h 9326349"/>
            <a:gd name="connsiteX714" fmla="*/ 5164171 w 11022602"/>
            <a:gd name="connsiteY714" fmla="*/ 5935096 h 9326349"/>
            <a:gd name="connsiteX715" fmla="*/ 5160899 w 11022602"/>
            <a:gd name="connsiteY715" fmla="*/ 5919322 h 9326349"/>
            <a:gd name="connsiteX716" fmla="*/ 5160899 w 11022602"/>
            <a:gd name="connsiteY716" fmla="*/ 6660528 h 9326349"/>
            <a:gd name="connsiteX717" fmla="*/ 5072136 w 11022602"/>
            <a:gd name="connsiteY717" fmla="*/ 6746928 h 9326349"/>
            <a:gd name="connsiteX718" fmla="*/ 4983372 w 11022602"/>
            <a:gd name="connsiteY718" fmla="*/ 6660528 h 9326349"/>
            <a:gd name="connsiteX719" fmla="*/ 4983372 w 11022602"/>
            <a:gd name="connsiteY719" fmla="*/ 6660513 h 9326349"/>
            <a:gd name="connsiteX720" fmla="*/ 4805861 w 11022602"/>
            <a:gd name="connsiteY720" fmla="*/ 6660513 h 9326349"/>
            <a:gd name="connsiteX721" fmla="*/ 4805861 w 11022602"/>
            <a:gd name="connsiteY721" fmla="*/ 5919604 h 9326349"/>
            <a:gd name="connsiteX722" fmla="*/ 4802647 w 11022602"/>
            <a:gd name="connsiteY722" fmla="*/ 5935096 h 9326349"/>
            <a:gd name="connsiteX723" fmla="*/ 4735604 w 11022602"/>
            <a:gd name="connsiteY723" fmla="*/ 5978352 h 9326349"/>
            <a:gd name="connsiteX724" fmla="*/ 4662844 w 11022602"/>
            <a:gd name="connsiteY724" fmla="*/ 5907528 h 9326349"/>
            <a:gd name="connsiteX725" fmla="*/ 4805861 w 11022602"/>
            <a:gd name="connsiteY725" fmla="*/ 5907528 h 9326349"/>
            <a:gd name="connsiteX726" fmla="*/ 4805861 w 11022602"/>
            <a:gd name="connsiteY726" fmla="*/ 5907527 h 9326349"/>
            <a:gd name="connsiteX727" fmla="*/ 4662844 w 11022602"/>
            <a:gd name="connsiteY727" fmla="*/ 5907527 h 9326349"/>
            <a:gd name="connsiteX728" fmla="*/ 4662844 w 11022602"/>
            <a:gd name="connsiteY728" fmla="*/ 5349520 h 9326349"/>
            <a:gd name="connsiteX729" fmla="*/ 4665048 w 11022602"/>
            <a:gd name="connsiteY729" fmla="*/ 5349520 h 9326349"/>
            <a:gd name="connsiteX730" fmla="*/ 4674280 w 11022602"/>
            <a:gd name="connsiteY730" fmla="*/ 5305018 h 9326349"/>
            <a:gd name="connsiteX731" fmla="*/ 4751721 w 11022602"/>
            <a:gd name="connsiteY731" fmla="*/ 5229651 h 9326349"/>
            <a:gd name="connsiteX732" fmla="*/ 4805861 w 11022602"/>
            <a:gd name="connsiteY732" fmla="*/ 5219014 h 9326349"/>
            <a:gd name="connsiteX733" fmla="*/ 4805861 w 11022602"/>
            <a:gd name="connsiteY733" fmla="*/ 5218552 h 9326349"/>
            <a:gd name="connsiteX734" fmla="*/ 4808209 w 11022602"/>
            <a:gd name="connsiteY734" fmla="*/ 5218552 h 9326349"/>
            <a:gd name="connsiteX735" fmla="*/ 4808364 w 11022602"/>
            <a:gd name="connsiteY735" fmla="*/ 5218521 h 9326349"/>
            <a:gd name="connsiteX736" fmla="*/ 4808364 w 11022602"/>
            <a:gd name="connsiteY736" fmla="*/ 5218552 h 9326349"/>
            <a:gd name="connsiteX737" fmla="*/ 4983372 w 11022602"/>
            <a:gd name="connsiteY737" fmla="*/ 5218552 h 9326349"/>
            <a:gd name="connsiteX738" fmla="*/ 4983388 w 11022602"/>
            <a:gd name="connsiteY738" fmla="*/ 5218552 h 9326349"/>
            <a:gd name="connsiteX739" fmla="*/ 5158453 w 11022602"/>
            <a:gd name="connsiteY739" fmla="*/ 5218552 h 9326349"/>
            <a:gd name="connsiteX740" fmla="*/ 6214239 w 11022602"/>
            <a:gd name="connsiteY740" fmla="*/ 5218521 h 9326349"/>
            <a:gd name="connsiteX741" fmla="*/ 6214394 w 11022602"/>
            <a:gd name="connsiteY741" fmla="*/ 5218552 h 9326349"/>
            <a:gd name="connsiteX742" fmla="*/ 6216685 w 11022602"/>
            <a:gd name="connsiteY742" fmla="*/ 5218552 h 9326349"/>
            <a:gd name="connsiteX743" fmla="*/ 6216685 w 11022602"/>
            <a:gd name="connsiteY743" fmla="*/ 5219002 h 9326349"/>
            <a:gd name="connsiteX744" fmla="*/ 6270883 w 11022602"/>
            <a:gd name="connsiteY744" fmla="*/ 5229651 h 9326349"/>
            <a:gd name="connsiteX745" fmla="*/ 6348324 w 11022602"/>
            <a:gd name="connsiteY745" fmla="*/ 5305018 h 9326349"/>
            <a:gd name="connsiteX746" fmla="*/ 6357556 w 11022602"/>
            <a:gd name="connsiteY746" fmla="*/ 5349520 h 9326349"/>
            <a:gd name="connsiteX747" fmla="*/ 6359718 w 11022602"/>
            <a:gd name="connsiteY747" fmla="*/ 5349520 h 9326349"/>
            <a:gd name="connsiteX748" fmla="*/ 6359718 w 11022602"/>
            <a:gd name="connsiteY748" fmla="*/ 5359939 h 9326349"/>
            <a:gd name="connsiteX749" fmla="*/ 6359761 w 11022602"/>
            <a:gd name="connsiteY749" fmla="*/ 5360144 h 9326349"/>
            <a:gd name="connsiteX750" fmla="*/ 6359718 w 11022602"/>
            <a:gd name="connsiteY750" fmla="*/ 5360350 h 9326349"/>
            <a:gd name="connsiteX751" fmla="*/ 6359718 w 11022602"/>
            <a:gd name="connsiteY751" fmla="*/ 5907527 h 9326349"/>
            <a:gd name="connsiteX752" fmla="*/ 6216685 w 11022602"/>
            <a:gd name="connsiteY752" fmla="*/ 5907527 h 9326349"/>
            <a:gd name="connsiteX753" fmla="*/ 6216685 w 11022602"/>
            <a:gd name="connsiteY753" fmla="*/ 5907528 h 9326349"/>
            <a:gd name="connsiteX754" fmla="*/ 6359761 w 11022602"/>
            <a:gd name="connsiteY754" fmla="*/ 5907528 h 9326349"/>
            <a:gd name="connsiteX755" fmla="*/ 6287000 w 11022602"/>
            <a:gd name="connsiteY755" fmla="*/ 5978352 h 9326349"/>
            <a:gd name="connsiteX756" fmla="*/ 6219957 w 11022602"/>
            <a:gd name="connsiteY756" fmla="*/ 5935096 h 9326349"/>
            <a:gd name="connsiteX757" fmla="*/ 6216685 w 11022602"/>
            <a:gd name="connsiteY757" fmla="*/ 5919322 h 9326349"/>
            <a:gd name="connsiteX758" fmla="*/ 6216685 w 11022602"/>
            <a:gd name="connsiteY758" fmla="*/ 6660528 h 9326349"/>
            <a:gd name="connsiteX759" fmla="*/ 6127922 w 11022602"/>
            <a:gd name="connsiteY759" fmla="*/ 6746928 h 9326349"/>
            <a:gd name="connsiteX760" fmla="*/ 6039158 w 11022602"/>
            <a:gd name="connsiteY760" fmla="*/ 6660528 h 9326349"/>
            <a:gd name="connsiteX761" fmla="*/ 6039158 w 11022602"/>
            <a:gd name="connsiteY761" fmla="*/ 6660513 h 9326349"/>
            <a:gd name="connsiteX762" fmla="*/ 5861647 w 11022602"/>
            <a:gd name="connsiteY762" fmla="*/ 6660513 h 9326349"/>
            <a:gd name="connsiteX763" fmla="*/ 5861647 w 11022602"/>
            <a:gd name="connsiteY763" fmla="*/ 5919604 h 9326349"/>
            <a:gd name="connsiteX764" fmla="*/ 5858433 w 11022602"/>
            <a:gd name="connsiteY764" fmla="*/ 5935096 h 9326349"/>
            <a:gd name="connsiteX765" fmla="*/ 5791390 w 11022602"/>
            <a:gd name="connsiteY765" fmla="*/ 5978352 h 9326349"/>
            <a:gd name="connsiteX766" fmla="*/ 5718630 w 11022602"/>
            <a:gd name="connsiteY766" fmla="*/ 5907528 h 9326349"/>
            <a:gd name="connsiteX767" fmla="*/ 5861647 w 11022602"/>
            <a:gd name="connsiteY767" fmla="*/ 5907528 h 9326349"/>
            <a:gd name="connsiteX768" fmla="*/ 5861647 w 11022602"/>
            <a:gd name="connsiteY768" fmla="*/ 5907527 h 9326349"/>
            <a:gd name="connsiteX769" fmla="*/ 5718630 w 11022602"/>
            <a:gd name="connsiteY769" fmla="*/ 5907527 h 9326349"/>
            <a:gd name="connsiteX770" fmla="*/ 5718630 w 11022602"/>
            <a:gd name="connsiteY770" fmla="*/ 5349520 h 9326349"/>
            <a:gd name="connsiteX771" fmla="*/ 5720834 w 11022602"/>
            <a:gd name="connsiteY771" fmla="*/ 5349520 h 9326349"/>
            <a:gd name="connsiteX772" fmla="*/ 5730066 w 11022602"/>
            <a:gd name="connsiteY772" fmla="*/ 5305018 h 9326349"/>
            <a:gd name="connsiteX773" fmla="*/ 5807507 w 11022602"/>
            <a:gd name="connsiteY773" fmla="*/ 5229651 h 9326349"/>
            <a:gd name="connsiteX774" fmla="*/ 5861647 w 11022602"/>
            <a:gd name="connsiteY774" fmla="*/ 5219014 h 9326349"/>
            <a:gd name="connsiteX775" fmla="*/ 5861647 w 11022602"/>
            <a:gd name="connsiteY775" fmla="*/ 5218552 h 9326349"/>
            <a:gd name="connsiteX776" fmla="*/ 5863995 w 11022602"/>
            <a:gd name="connsiteY776" fmla="*/ 5218552 h 9326349"/>
            <a:gd name="connsiteX777" fmla="*/ 5864150 w 11022602"/>
            <a:gd name="connsiteY777" fmla="*/ 5218521 h 9326349"/>
            <a:gd name="connsiteX778" fmla="*/ 5864150 w 11022602"/>
            <a:gd name="connsiteY778" fmla="*/ 5218552 h 9326349"/>
            <a:gd name="connsiteX779" fmla="*/ 6039158 w 11022602"/>
            <a:gd name="connsiteY779" fmla="*/ 5218552 h 9326349"/>
            <a:gd name="connsiteX780" fmla="*/ 6039174 w 11022602"/>
            <a:gd name="connsiteY780" fmla="*/ 5218552 h 9326349"/>
            <a:gd name="connsiteX781" fmla="*/ 6214239 w 11022602"/>
            <a:gd name="connsiteY781" fmla="*/ 5218552 h 9326349"/>
            <a:gd name="connsiteX782" fmla="*/ 7270023 w 11022602"/>
            <a:gd name="connsiteY782" fmla="*/ 5218521 h 9326349"/>
            <a:gd name="connsiteX783" fmla="*/ 7270179 w 11022602"/>
            <a:gd name="connsiteY783" fmla="*/ 5218552 h 9326349"/>
            <a:gd name="connsiteX784" fmla="*/ 7272471 w 11022602"/>
            <a:gd name="connsiteY784" fmla="*/ 5218552 h 9326349"/>
            <a:gd name="connsiteX785" fmla="*/ 7272471 w 11022602"/>
            <a:gd name="connsiteY785" fmla="*/ 5219002 h 9326349"/>
            <a:gd name="connsiteX786" fmla="*/ 7326669 w 11022602"/>
            <a:gd name="connsiteY786" fmla="*/ 5229651 h 9326349"/>
            <a:gd name="connsiteX787" fmla="*/ 7404110 w 11022602"/>
            <a:gd name="connsiteY787" fmla="*/ 5305018 h 9326349"/>
            <a:gd name="connsiteX788" fmla="*/ 7413341 w 11022602"/>
            <a:gd name="connsiteY788" fmla="*/ 5349520 h 9326349"/>
            <a:gd name="connsiteX789" fmla="*/ 7415503 w 11022602"/>
            <a:gd name="connsiteY789" fmla="*/ 5349520 h 9326349"/>
            <a:gd name="connsiteX790" fmla="*/ 7415503 w 11022602"/>
            <a:gd name="connsiteY790" fmla="*/ 5359939 h 9326349"/>
            <a:gd name="connsiteX791" fmla="*/ 7415545 w 11022602"/>
            <a:gd name="connsiteY791" fmla="*/ 5360144 h 9326349"/>
            <a:gd name="connsiteX792" fmla="*/ 7415503 w 11022602"/>
            <a:gd name="connsiteY792" fmla="*/ 5360350 h 9326349"/>
            <a:gd name="connsiteX793" fmla="*/ 7415503 w 11022602"/>
            <a:gd name="connsiteY793" fmla="*/ 5907527 h 9326349"/>
            <a:gd name="connsiteX794" fmla="*/ 7272471 w 11022602"/>
            <a:gd name="connsiteY794" fmla="*/ 5907527 h 9326349"/>
            <a:gd name="connsiteX795" fmla="*/ 7272471 w 11022602"/>
            <a:gd name="connsiteY795" fmla="*/ 5907528 h 9326349"/>
            <a:gd name="connsiteX796" fmla="*/ 7415545 w 11022602"/>
            <a:gd name="connsiteY796" fmla="*/ 5907528 h 9326349"/>
            <a:gd name="connsiteX797" fmla="*/ 7342786 w 11022602"/>
            <a:gd name="connsiteY797" fmla="*/ 5978352 h 9326349"/>
            <a:gd name="connsiteX798" fmla="*/ 7275743 w 11022602"/>
            <a:gd name="connsiteY798" fmla="*/ 5935096 h 9326349"/>
            <a:gd name="connsiteX799" fmla="*/ 7272471 w 11022602"/>
            <a:gd name="connsiteY799" fmla="*/ 5919322 h 9326349"/>
            <a:gd name="connsiteX800" fmla="*/ 7272471 w 11022602"/>
            <a:gd name="connsiteY800" fmla="*/ 6660528 h 9326349"/>
            <a:gd name="connsiteX801" fmla="*/ 7183707 w 11022602"/>
            <a:gd name="connsiteY801" fmla="*/ 6746928 h 9326349"/>
            <a:gd name="connsiteX802" fmla="*/ 7094944 w 11022602"/>
            <a:gd name="connsiteY802" fmla="*/ 6660528 h 9326349"/>
            <a:gd name="connsiteX803" fmla="*/ 7094944 w 11022602"/>
            <a:gd name="connsiteY803" fmla="*/ 6660513 h 9326349"/>
            <a:gd name="connsiteX804" fmla="*/ 6917432 w 11022602"/>
            <a:gd name="connsiteY804" fmla="*/ 6660513 h 9326349"/>
            <a:gd name="connsiteX805" fmla="*/ 6917432 w 11022602"/>
            <a:gd name="connsiteY805" fmla="*/ 5919604 h 9326349"/>
            <a:gd name="connsiteX806" fmla="*/ 6914219 w 11022602"/>
            <a:gd name="connsiteY806" fmla="*/ 5935096 h 9326349"/>
            <a:gd name="connsiteX807" fmla="*/ 6847176 w 11022602"/>
            <a:gd name="connsiteY807" fmla="*/ 5978352 h 9326349"/>
            <a:gd name="connsiteX808" fmla="*/ 6774415 w 11022602"/>
            <a:gd name="connsiteY808" fmla="*/ 5907528 h 9326349"/>
            <a:gd name="connsiteX809" fmla="*/ 6917432 w 11022602"/>
            <a:gd name="connsiteY809" fmla="*/ 5907528 h 9326349"/>
            <a:gd name="connsiteX810" fmla="*/ 6917432 w 11022602"/>
            <a:gd name="connsiteY810" fmla="*/ 5907527 h 9326349"/>
            <a:gd name="connsiteX811" fmla="*/ 6774415 w 11022602"/>
            <a:gd name="connsiteY811" fmla="*/ 5907527 h 9326349"/>
            <a:gd name="connsiteX812" fmla="*/ 6774415 w 11022602"/>
            <a:gd name="connsiteY812" fmla="*/ 5349520 h 9326349"/>
            <a:gd name="connsiteX813" fmla="*/ 6776619 w 11022602"/>
            <a:gd name="connsiteY813" fmla="*/ 5349520 h 9326349"/>
            <a:gd name="connsiteX814" fmla="*/ 6785852 w 11022602"/>
            <a:gd name="connsiteY814" fmla="*/ 5305018 h 9326349"/>
            <a:gd name="connsiteX815" fmla="*/ 6863293 w 11022602"/>
            <a:gd name="connsiteY815" fmla="*/ 5229651 h 9326349"/>
            <a:gd name="connsiteX816" fmla="*/ 6917432 w 11022602"/>
            <a:gd name="connsiteY816" fmla="*/ 5219014 h 9326349"/>
            <a:gd name="connsiteX817" fmla="*/ 6917432 w 11022602"/>
            <a:gd name="connsiteY817" fmla="*/ 5218552 h 9326349"/>
            <a:gd name="connsiteX818" fmla="*/ 6919781 w 11022602"/>
            <a:gd name="connsiteY818" fmla="*/ 5218552 h 9326349"/>
            <a:gd name="connsiteX819" fmla="*/ 6919936 w 11022602"/>
            <a:gd name="connsiteY819" fmla="*/ 5218521 h 9326349"/>
            <a:gd name="connsiteX820" fmla="*/ 6919936 w 11022602"/>
            <a:gd name="connsiteY820" fmla="*/ 5218552 h 9326349"/>
            <a:gd name="connsiteX821" fmla="*/ 7094944 w 11022602"/>
            <a:gd name="connsiteY821" fmla="*/ 5218552 h 9326349"/>
            <a:gd name="connsiteX822" fmla="*/ 7094959 w 11022602"/>
            <a:gd name="connsiteY822" fmla="*/ 5218552 h 9326349"/>
            <a:gd name="connsiteX823" fmla="*/ 7270023 w 11022602"/>
            <a:gd name="connsiteY823" fmla="*/ 5218552 h 9326349"/>
            <a:gd name="connsiteX824" fmla="*/ 8325811 w 11022602"/>
            <a:gd name="connsiteY824" fmla="*/ 5218521 h 9326349"/>
            <a:gd name="connsiteX825" fmla="*/ 8325965 w 11022602"/>
            <a:gd name="connsiteY825" fmla="*/ 5218552 h 9326349"/>
            <a:gd name="connsiteX826" fmla="*/ 8328256 w 11022602"/>
            <a:gd name="connsiteY826" fmla="*/ 5218552 h 9326349"/>
            <a:gd name="connsiteX827" fmla="*/ 8328256 w 11022602"/>
            <a:gd name="connsiteY827" fmla="*/ 5219002 h 9326349"/>
            <a:gd name="connsiteX828" fmla="*/ 8382455 w 11022602"/>
            <a:gd name="connsiteY828" fmla="*/ 5229651 h 9326349"/>
            <a:gd name="connsiteX829" fmla="*/ 8459896 w 11022602"/>
            <a:gd name="connsiteY829" fmla="*/ 5305018 h 9326349"/>
            <a:gd name="connsiteX830" fmla="*/ 8469127 w 11022602"/>
            <a:gd name="connsiteY830" fmla="*/ 5349520 h 9326349"/>
            <a:gd name="connsiteX831" fmla="*/ 8471289 w 11022602"/>
            <a:gd name="connsiteY831" fmla="*/ 5349520 h 9326349"/>
            <a:gd name="connsiteX832" fmla="*/ 8471289 w 11022602"/>
            <a:gd name="connsiteY832" fmla="*/ 5359939 h 9326349"/>
            <a:gd name="connsiteX833" fmla="*/ 8471332 w 11022602"/>
            <a:gd name="connsiteY833" fmla="*/ 5360144 h 9326349"/>
            <a:gd name="connsiteX834" fmla="*/ 8471289 w 11022602"/>
            <a:gd name="connsiteY834" fmla="*/ 5360350 h 9326349"/>
            <a:gd name="connsiteX835" fmla="*/ 8471289 w 11022602"/>
            <a:gd name="connsiteY835" fmla="*/ 5907527 h 9326349"/>
            <a:gd name="connsiteX836" fmla="*/ 8328256 w 11022602"/>
            <a:gd name="connsiteY836" fmla="*/ 5907527 h 9326349"/>
            <a:gd name="connsiteX837" fmla="*/ 8328256 w 11022602"/>
            <a:gd name="connsiteY837" fmla="*/ 5907528 h 9326349"/>
            <a:gd name="connsiteX838" fmla="*/ 8471332 w 11022602"/>
            <a:gd name="connsiteY838" fmla="*/ 5907528 h 9326349"/>
            <a:gd name="connsiteX839" fmla="*/ 8398572 w 11022602"/>
            <a:gd name="connsiteY839" fmla="*/ 5978352 h 9326349"/>
            <a:gd name="connsiteX840" fmla="*/ 8331529 w 11022602"/>
            <a:gd name="connsiteY840" fmla="*/ 5935096 h 9326349"/>
            <a:gd name="connsiteX841" fmla="*/ 8328256 w 11022602"/>
            <a:gd name="connsiteY841" fmla="*/ 5919322 h 9326349"/>
            <a:gd name="connsiteX842" fmla="*/ 8328256 w 11022602"/>
            <a:gd name="connsiteY842" fmla="*/ 6660528 h 9326349"/>
            <a:gd name="connsiteX843" fmla="*/ 8239494 w 11022602"/>
            <a:gd name="connsiteY843" fmla="*/ 6746928 h 9326349"/>
            <a:gd name="connsiteX844" fmla="*/ 8150730 w 11022602"/>
            <a:gd name="connsiteY844" fmla="*/ 6660528 h 9326349"/>
            <a:gd name="connsiteX845" fmla="*/ 8150730 w 11022602"/>
            <a:gd name="connsiteY845" fmla="*/ 6660513 h 9326349"/>
            <a:gd name="connsiteX846" fmla="*/ 7973217 w 11022602"/>
            <a:gd name="connsiteY846" fmla="*/ 6660513 h 9326349"/>
            <a:gd name="connsiteX847" fmla="*/ 7973217 w 11022602"/>
            <a:gd name="connsiteY847" fmla="*/ 5919604 h 9326349"/>
            <a:gd name="connsiteX848" fmla="*/ 7970005 w 11022602"/>
            <a:gd name="connsiteY848" fmla="*/ 5935096 h 9326349"/>
            <a:gd name="connsiteX849" fmla="*/ 7902962 w 11022602"/>
            <a:gd name="connsiteY849" fmla="*/ 5978352 h 9326349"/>
            <a:gd name="connsiteX850" fmla="*/ 7830201 w 11022602"/>
            <a:gd name="connsiteY850" fmla="*/ 5907528 h 9326349"/>
            <a:gd name="connsiteX851" fmla="*/ 7973217 w 11022602"/>
            <a:gd name="connsiteY851" fmla="*/ 5907528 h 9326349"/>
            <a:gd name="connsiteX852" fmla="*/ 7973217 w 11022602"/>
            <a:gd name="connsiteY852" fmla="*/ 5907527 h 9326349"/>
            <a:gd name="connsiteX853" fmla="*/ 7830201 w 11022602"/>
            <a:gd name="connsiteY853" fmla="*/ 5907527 h 9326349"/>
            <a:gd name="connsiteX854" fmla="*/ 7830201 w 11022602"/>
            <a:gd name="connsiteY854" fmla="*/ 5349520 h 9326349"/>
            <a:gd name="connsiteX855" fmla="*/ 7832405 w 11022602"/>
            <a:gd name="connsiteY855" fmla="*/ 5349520 h 9326349"/>
            <a:gd name="connsiteX856" fmla="*/ 7841638 w 11022602"/>
            <a:gd name="connsiteY856" fmla="*/ 5305018 h 9326349"/>
            <a:gd name="connsiteX857" fmla="*/ 7919079 w 11022602"/>
            <a:gd name="connsiteY857" fmla="*/ 5229651 h 9326349"/>
            <a:gd name="connsiteX858" fmla="*/ 7973217 w 11022602"/>
            <a:gd name="connsiteY858" fmla="*/ 5219014 h 9326349"/>
            <a:gd name="connsiteX859" fmla="*/ 7973217 w 11022602"/>
            <a:gd name="connsiteY859" fmla="*/ 5218552 h 9326349"/>
            <a:gd name="connsiteX860" fmla="*/ 7975567 w 11022602"/>
            <a:gd name="connsiteY860" fmla="*/ 5218552 h 9326349"/>
            <a:gd name="connsiteX861" fmla="*/ 7975722 w 11022602"/>
            <a:gd name="connsiteY861" fmla="*/ 5218521 h 9326349"/>
            <a:gd name="connsiteX862" fmla="*/ 7975722 w 11022602"/>
            <a:gd name="connsiteY862" fmla="*/ 5218552 h 9326349"/>
            <a:gd name="connsiteX863" fmla="*/ 8150730 w 11022602"/>
            <a:gd name="connsiteY863" fmla="*/ 5218552 h 9326349"/>
            <a:gd name="connsiteX864" fmla="*/ 8150745 w 11022602"/>
            <a:gd name="connsiteY864" fmla="*/ 5218552 h 9326349"/>
            <a:gd name="connsiteX865" fmla="*/ 8325811 w 11022602"/>
            <a:gd name="connsiteY865" fmla="*/ 5218552 h 9326349"/>
            <a:gd name="connsiteX866" fmla="*/ 9381595 w 11022602"/>
            <a:gd name="connsiteY866" fmla="*/ 5218521 h 9326349"/>
            <a:gd name="connsiteX867" fmla="*/ 9381750 w 11022602"/>
            <a:gd name="connsiteY867" fmla="*/ 5218552 h 9326349"/>
            <a:gd name="connsiteX868" fmla="*/ 9384042 w 11022602"/>
            <a:gd name="connsiteY868" fmla="*/ 5218552 h 9326349"/>
            <a:gd name="connsiteX869" fmla="*/ 9384042 w 11022602"/>
            <a:gd name="connsiteY869" fmla="*/ 5219002 h 9326349"/>
            <a:gd name="connsiteX870" fmla="*/ 9438240 w 11022602"/>
            <a:gd name="connsiteY870" fmla="*/ 5229651 h 9326349"/>
            <a:gd name="connsiteX871" fmla="*/ 9515681 w 11022602"/>
            <a:gd name="connsiteY871" fmla="*/ 5305018 h 9326349"/>
            <a:gd name="connsiteX872" fmla="*/ 9524913 w 11022602"/>
            <a:gd name="connsiteY872" fmla="*/ 5349520 h 9326349"/>
            <a:gd name="connsiteX873" fmla="*/ 9527074 w 11022602"/>
            <a:gd name="connsiteY873" fmla="*/ 5349520 h 9326349"/>
            <a:gd name="connsiteX874" fmla="*/ 9527074 w 11022602"/>
            <a:gd name="connsiteY874" fmla="*/ 5359939 h 9326349"/>
            <a:gd name="connsiteX875" fmla="*/ 9527117 w 11022602"/>
            <a:gd name="connsiteY875" fmla="*/ 5360144 h 9326349"/>
            <a:gd name="connsiteX876" fmla="*/ 9527074 w 11022602"/>
            <a:gd name="connsiteY876" fmla="*/ 5360350 h 9326349"/>
            <a:gd name="connsiteX877" fmla="*/ 9527074 w 11022602"/>
            <a:gd name="connsiteY877" fmla="*/ 5907527 h 9326349"/>
            <a:gd name="connsiteX878" fmla="*/ 9384042 w 11022602"/>
            <a:gd name="connsiteY878" fmla="*/ 5907527 h 9326349"/>
            <a:gd name="connsiteX879" fmla="*/ 9384042 w 11022602"/>
            <a:gd name="connsiteY879" fmla="*/ 5907528 h 9326349"/>
            <a:gd name="connsiteX880" fmla="*/ 9527117 w 11022602"/>
            <a:gd name="connsiteY880" fmla="*/ 5907528 h 9326349"/>
            <a:gd name="connsiteX881" fmla="*/ 9454357 w 11022602"/>
            <a:gd name="connsiteY881" fmla="*/ 5978352 h 9326349"/>
            <a:gd name="connsiteX882" fmla="*/ 9387314 w 11022602"/>
            <a:gd name="connsiteY882" fmla="*/ 5935096 h 9326349"/>
            <a:gd name="connsiteX883" fmla="*/ 9384042 w 11022602"/>
            <a:gd name="connsiteY883" fmla="*/ 5919322 h 9326349"/>
            <a:gd name="connsiteX884" fmla="*/ 9384042 w 11022602"/>
            <a:gd name="connsiteY884" fmla="*/ 6660528 h 9326349"/>
            <a:gd name="connsiteX885" fmla="*/ 9295279 w 11022602"/>
            <a:gd name="connsiteY885" fmla="*/ 6746928 h 9326349"/>
            <a:gd name="connsiteX886" fmla="*/ 9206514 w 11022602"/>
            <a:gd name="connsiteY886" fmla="*/ 6660528 h 9326349"/>
            <a:gd name="connsiteX887" fmla="*/ 9206514 w 11022602"/>
            <a:gd name="connsiteY887" fmla="*/ 6660513 h 9326349"/>
            <a:gd name="connsiteX888" fmla="*/ 9029003 w 11022602"/>
            <a:gd name="connsiteY888" fmla="*/ 6660513 h 9326349"/>
            <a:gd name="connsiteX889" fmla="*/ 9029003 w 11022602"/>
            <a:gd name="connsiteY889" fmla="*/ 5919604 h 9326349"/>
            <a:gd name="connsiteX890" fmla="*/ 9025790 w 11022602"/>
            <a:gd name="connsiteY890" fmla="*/ 5935096 h 9326349"/>
            <a:gd name="connsiteX891" fmla="*/ 8958747 w 11022602"/>
            <a:gd name="connsiteY891" fmla="*/ 5978352 h 9326349"/>
            <a:gd name="connsiteX892" fmla="*/ 8885986 w 11022602"/>
            <a:gd name="connsiteY892" fmla="*/ 5907528 h 9326349"/>
            <a:gd name="connsiteX893" fmla="*/ 9029003 w 11022602"/>
            <a:gd name="connsiteY893" fmla="*/ 5907528 h 9326349"/>
            <a:gd name="connsiteX894" fmla="*/ 9029003 w 11022602"/>
            <a:gd name="connsiteY894" fmla="*/ 5907527 h 9326349"/>
            <a:gd name="connsiteX895" fmla="*/ 8885986 w 11022602"/>
            <a:gd name="connsiteY895" fmla="*/ 5907527 h 9326349"/>
            <a:gd name="connsiteX896" fmla="*/ 8885986 w 11022602"/>
            <a:gd name="connsiteY896" fmla="*/ 5349520 h 9326349"/>
            <a:gd name="connsiteX897" fmla="*/ 8888191 w 11022602"/>
            <a:gd name="connsiteY897" fmla="*/ 5349520 h 9326349"/>
            <a:gd name="connsiteX898" fmla="*/ 8897423 w 11022602"/>
            <a:gd name="connsiteY898" fmla="*/ 5305018 h 9326349"/>
            <a:gd name="connsiteX899" fmla="*/ 8974864 w 11022602"/>
            <a:gd name="connsiteY899" fmla="*/ 5229651 h 9326349"/>
            <a:gd name="connsiteX900" fmla="*/ 9029003 w 11022602"/>
            <a:gd name="connsiteY900" fmla="*/ 5219014 h 9326349"/>
            <a:gd name="connsiteX901" fmla="*/ 9029003 w 11022602"/>
            <a:gd name="connsiteY901" fmla="*/ 5218552 h 9326349"/>
            <a:gd name="connsiteX902" fmla="*/ 9031352 w 11022602"/>
            <a:gd name="connsiteY902" fmla="*/ 5218552 h 9326349"/>
            <a:gd name="connsiteX903" fmla="*/ 9031507 w 11022602"/>
            <a:gd name="connsiteY903" fmla="*/ 5218521 h 9326349"/>
            <a:gd name="connsiteX904" fmla="*/ 9031507 w 11022602"/>
            <a:gd name="connsiteY904" fmla="*/ 5218552 h 9326349"/>
            <a:gd name="connsiteX905" fmla="*/ 9206514 w 11022602"/>
            <a:gd name="connsiteY905" fmla="*/ 5218552 h 9326349"/>
            <a:gd name="connsiteX906" fmla="*/ 9206530 w 11022602"/>
            <a:gd name="connsiteY906" fmla="*/ 5218552 h 9326349"/>
            <a:gd name="connsiteX907" fmla="*/ 9381595 w 11022602"/>
            <a:gd name="connsiteY907" fmla="*/ 5218552 h 9326349"/>
            <a:gd name="connsiteX908" fmla="*/ 10437381 w 11022602"/>
            <a:gd name="connsiteY908" fmla="*/ 5218521 h 9326349"/>
            <a:gd name="connsiteX909" fmla="*/ 10437536 w 11022602"/>
            <a:gd name="connsiteY909" fmla="*/ 5218552 h 9326349"/>
            <a:gd name="connsiteX910" fmla="*/ 10439828 w 11022602"/>
            <a:gd name="connsiteY910" fmla="*/ 5218552 h 9326349"/>
            <a:gd name="connsiteX911" fmla="*/ 10439828 w 11022602"/>
            <a:gd name="connsiteY911" fmla="*/ 5219002 h 9326349"/>
            <a:gd name="connsiteX912" fmla="*/ 10494026 w 11022602"/>
            <a:gd name="connsiteY912" fmla="*/ 5229651 h 9326349"/>
            <a:gd name="connsiteX913" fmla="*/ 10571467 w 11022602"/>
            <a:gd name="connsiteY913" fmla="*/ 5305018 h 9326349"/>
            <a:gd name="connsiteX914" fmla="*/ 10580699 w 11022602"/>
            <a:gd name="connsiteY914" fmla="*/ 5349520 h 9326349"/>
            <a:gd name="connsiteX915" fmla="*/ 10582860 w 11022602"/>
            <a:gd name="connsiteY915" fmla="*/ 5349520 h 9326349"/>
            <a:gd name="connsiteX916" fmla="*/ 10582860 w 11022602"/>
            <a:gd name="connsiteY916" fmla="*/ 5359939 h 9326349"/>
            <a:gd name="connsiteX917" fmla="*/ 10582903 w 11022602"/>
            <a:gd name="connsiteY917" fmla="*/ 5360144 h 9326349"/>
            <a:gd name="connsiteX918" fmla="*/ 10582860 w 11022602"/>
            <a:gd name="connsiteY918" fmla="*/ 5360350 h 9326349"/>
            <a:gd name="connsiteX919" fmla="*/ 10582860 w 11022602"/>
            <a:gd name="connsiteY919" fmla="*/ 5907527 h 9326349"/>
            <a:gd name="connsiteX920" fmla="*/ 10439828 w 11022602"/>
            <a:gd name="connsiteY920" fmla="*/ 5907527 h 9326349"/>
            <a:gd name="connsiteX921" fmla="*/ 10439828 w 11022602"/>
            <a:gd name="connsiteY921" fmla="*/ 5907528 h 9326349"/>
            <a:gd name="connsiteX922" fmla="*/ 10582903 w 11022602"/>
            <a:gd name="connsiteY922" fmla="*/ 5907528 h 9326349"/>
            <a:gd name="connsiteX923" fmla="*/ 10510143 w 11022602"/>
            <a:gd name="connsiteY923" fmla="*/ 5978352 h 9326349"/>
            <a:gd name="connsiteX924" fmla="*/ 10443100 w 11022602"/>
            <a:gd name="connsiteY924" fmla="*/ 5935096 h 9326349"/>
            <a:gd name="connsiteX925" fmla="*/ 10439828 w 11022602"/>
            <a:gd name="connsiteY925" fmla="*/ 5919322 h 9326349"/>
            <a:gd name="connsiteX926" fmla="*/ 10439828 w 11022602"/>
            <a:gd name="connsiteY926" fmla="*/ 6660528 h 9326349"/>
            <a:gd name="connsiteX927" fmla="*/ 10351064 w 11022602"/>
            <a:gd name="connsiteY927" fmla="*/ 6746928 h 9326349"/>
            <a:gd name="connsiteX928" fmla="*/ 10262301 w 11022602"/>
            <a:gd name="connsiteY928" fmla="*/ 6660528 h 9326349"/>
            <a:gd name="connsiteX929" fmla="*/ 10262301 w 11022602"/>
            <a:gd name="connsiteY929" fmla="*/ 6660513 h 9326349"/>
            <a:gd name="connsiteX930" fmla="*/ 10084789 w 11022602"/>
            <a:gd name="connsiteY930" fmla="*/ 6660513 h 9326349"/>
            <a:gd name="connsiteX931" fmla="*/ 10084789 w 11022602"/>
            <a:gd name="connsiteY931" fmla="*/ 5919604 h 9326349"/>
            <a:gd name="connsiteX932" fmla="*/ 10081576 w 11022602"/>
            <a:gd name="connsiteY932" fmla="*/ 5935096 h 9326349"/>
            <a:gd name="connsiteX933" fmla="*/ 10014533 w 11022602"/>
            <a:gd name="connsiteY933" fmla="*/ 5978352 h 9326349"/>
            <a:gd name="connsiteX934" fmla="*/ 9941772 w 11022602"/>
            <a:gd name="connsiteY934" fmla="*/ 5907528 h 9326349"/>
            <a:gd name="connsiteX935" fmla="*/ 10084789 w 11022602"/>
            <a:gd name="connsiteY935" fmla="*/ 5907528 h 9326349"/>
            <a:gd name="connsiteX936" fmla="*/ 10084789 w 11022602"/>
            <a:gd name="connsiteY936" fmla="*/ 5907527 h 9326349"/>
            <a:gd name="connsiteX937" fmla="*/ 9941772 w 11022602"/>
            <a:gd name="connsiteY937" fmla="*/ 5907527 h 9326349"/>
            <a:gd name="connsiteX938" fmla="*/ 9941772 w 11022602"/>
            <a:gd name="connsiteY938" fmla="*/ 5349520 h 9326349"/>
            <a:gd name="connsiteX939" fmla="*/ 9943977 w 11022602"/>
            <a:gd name="connsiteY939" fmla="*/ 5349520 h 9326349"/>
            <a:gd name="connsiteX940" fmla="*/ 9953209 w 11022602"/>
            <a:gd name="connsiteY940" fmla="*/ 5305018 h 9326349"/>
            <a:gd name="connsiteX941" fmla="*/ 10030650 w 11022602"/>
            <a:gd name="connsiteY941" fmla="*/ 5229651 h 9326349"/>
            <a:gd name="connsiteX942" fmla="*/ 10084789 w 11022602"/>
            <a:gd name="connsiteY942" fmla="*/ 5219014 h 9326349"/>
            <a:gd name="connsiteX943" fmla="*/ 10084789 w 11022602"/>
            <a:gd name="connsiteY943" fmla="*/ 5218552 h 9326349"/>
            <a:gd name="connsiteX944" fmla="*/ 10087138 w 11022602"/>
            <a:gd name="connsiteY944" fmla="*/ 5218552 h 9326349"/>
            <a:gd name="connsiteX945" fmla="*/ 10087294 w 11022602"/>
            <a:gd name="connsiteY945" fmla="*/ 5218521 h 9326349"/>
            <a:gd name="connsiteX946" fmla="*/ 10087294 w 11022602"/>
            <a:gd name="connsiteY946" fmla="*/ 5218552 h 9326349"/>
            <a:gd name="connsiteX947" fmla="*/ 10262301 w 11022602"/>
            <a:gd name="connsiteY947" fmla="*/ 5218552 h 9326349"/>
            <a:gd name="connsiteX948" fmla="*/ 10262316 w 11022602"/>
            <a:gd name="connsiteY948" fmla="*/ 5218552 h 9326349"/>
            <a:gd name="connsiteX949" fmla="*/ 10437381 w 11022602"/>
            <a:gd name="connsiteY949" fmla="*/ 5218552 h 9326349"/>
            <a:gd name="connsiteX950" fmla="*/ 760243 w 11022602"/>
            <a:gd name="connsiteY950" fmla="*/ 4875653 h 9326349"/>
            <a:gd name="connsiteX951" fmla="*/ 909472 w 11022602"/>
            <a:gd name="connsiteY951" fmla="*/ 5020909 h 9326349"/>
            <a:gd name="connsiteX952" fmla="*/ 760243 w 11022602"/>
            <a:gd name="connsiteY952" fmla="*/ 5166165 h 9326349"/>
            <a:gd name="connsiteX953" fmla="*/ 611013 w 11022602"/>
            <a:gd name="connsiteY953" fmla="*/ 5020909 h 9326349"/>
            <a:gd name="connsiteX954" fmla="*/ 760243 w 11022602"/>
            <a:gd name="connsiteY954" fmla="*/ 4875653 h 9326349"/>
            <a:gd name="connsiteX955" fmla="*/ 1816030 w 11022602"/>
            <a:gd name="connsiteY955" fmla="*/ 4875653 h 9326349"/>
            <a:gd name="connsiteX956" fmla="*/ 1965259 w 11022602"/>
            <a:gd name="connsiteY956" fmla="*/ 5020909 h 9326349"/>
            <a:gd name="connsiteX957" fmla="*/ 1816030 w 11022602"/>
            <a:gd name="connsiteY957" fmla="*/ 5166165 h 9326349"/>
            <a:gd name="connsiteX958" fmla="*/ 1666800 w 11022602"/>
            <a:gd name="connsiteY958" fmla="*/ 5020909 h 9326349"/>
            <a:gd name="connsiteX959" fmla="*/ 1816030 w 11022602"/>
            <a:gd name="connsiteY959" fmla="*/ 4875653 h 9326349"/>
            <a:gd name="connsiteX960" fmla="*/ 2871816 w 11022602"/>
            <a:gd name="connsiteY960" fmla="*/ 4875653 h 9326349"/>
            <a:gd name="connsiteX961" fmla="*/ 3021045 w 11022602"/>
            <a:gd name="connsiteY961" fmla="*/ 5020909 h 9326349"/>
            <a:gd name="connsiteX962" fmla="*/ 2871816 w 11022602"/>
            <a:gd name="connsiteY962" fmla="*/ 5166165 h 9326349"/>
            <a:gd name="connsiteX963" fmla="*/ 2722586 w 11022602"/>
            <a:gd name="connsiteY963" fmla="*/ 5020909 h 9326349"/>
            <a:gd name="connsiteX964" fmla="*/ 2871816 w 11022602"/>
            <a:gd name="connsiteY964" fmla="*/ 4875653 h 9326349"/>
            <a:gd name="connsiteX965" fmla="*/ 3927602 w 11022602"/>
            <a:gd name="connsiteY965" fmla="*/ 4875653 h 9326349"/>
            <a:gd name="connsiteX966" fmla="*/ 4076831 w 11022602"/>
            <a:gd name="connsiteY966" fmla="*/ 5020909 h 9326349"/>
            <a:gd name="connsiteX967" fmla="*/ 3927602 w 11022602"/>
            <a:gd name="connsiteY967" fmla="*/ 5166165 h 9326349"/>
            <a:gd name="connsiteX968" fmla="*/ 3778372 w 11022602"/>
            <a:gd name="connsiteY968" fmla="*/ 5020909 h 9326349"/>
            <a:gd name="connsiteX969" fmla="*/ 3927602 w 11022602"/>
            <a:gd name="connsiteY969" fmla="*/ 4875653 h 9326349"/>
            <a:gd name="connsiteX970" fmla="*/ 4983388 w 11022602"/>
            <a:gd name="connsiteY970" fmla="*/ 4875653 h 9326349"/>
            <a:gd name="connsiteX971" fmla="*/ 5132617 w 11022602"/>
            <a:gd name="connsiteY971" fmla="*/ 5020909 h 9326349"/>
            <a:gd name="connsiteX972" fmla="*/ 4983388 w 11022602"/>
            <a:gd name="connsiteY972" fmla="*/ 5166165 h 9326349"/>
            <a:gd name="connsiteX973" fmla="*/ 4834158 w 11022602"/>
            <a:gd name="connsiteY973" fmla="*/ 5020909 h 9326349"/>
            <a:gd name="connsiteX974" fmla="*/ 4983388 w 11022602"/>
            <a:gd name="connsiteY974" fmla="*/ 4875653 h 9326349"/>
            <a:gd name="connsiteX975" fmla="*/ 6039174 w 11022602"/>
            <a:gd name="connsiteY975" fmla="*/ 4875653 h 9326349"/>
            <a:gd name="connsiteX976" fmla="*/ 6188403 w 11022602"/>
            <a:gd name="connsiteY976" fmla="*/ 5020909 h 9326349"/>
            <a:gd name="connsiteX977" fmla="*/ 6039174 w 11022602"/>
            <a:gd name="connsiteY977" fmla="*/ 5166165 h 9326349"/>
            <a:gd name="connsiteX978" fmla="*/ 5889944 w 11022602"/>
            <a:gd name="connsiteY978" fmla="*/ 5020909 h 9326349"/>
            <a:gd name="connsiteX979" fmla="*/ 6039174 w 11022602"/>
            <a:gd name="connsiteY979" fmla="*/ 4875653 h 9326349"/>
            <a:gd name="connsiteX980" fmla="*/ 7094959 w 11022602"/>
            <a:gd name="connsiteY980" fmla="*/ 4875653 h 9326349"/>
            <a:gd name="connsiteX981" fmla="*/ 7244188 w 11022602"/>
            <a:gd name="connsiteY981" fmla="*/ 5020909 h 9326349"/>
            <a:gd name="connsiteX982" fmla="*/ 7094959 w 11022602"/>
            <a:gd name="connsiteY982" fmla="*/ 5166165 h 9326349"/>
            <a:gd name="connsiteX983" fmla="*/ 6945730 w 11022602"/>
            <a:gd name="connsiteY983" fmla="*/ 5020909 h 9326349"/>
            <a:gd name="connsiteX984" fmla="*/ 7094959 w 11022602"/>
            <a:gd name="connsiteY984" fmla="*/ 4875653 h 9326349"/>
            <a:gd name="connsiteX985" fmla="*/ 8150745 w 11022602"/>
            <a:gd name="connsiteY985" fmla="*/ 4875653 h 9326349"/>
            <a:gd name="connsiteX986" fmla="*/ 8299975 w 11022602"/>
            <a:gd name="connsiteY986" fmla="*/ 5020909 h 9326349"/>
            <a:gd name="connsiteX987" fmla="*/ 8150745 w 11022602"/>
            <a:gd name="connsiteY987" fmla="*/ 5166165 h 9326349"/>
            <a:gd name="connsiteX988" fmla="*/ 8001516 w 11022602"/>
            <a:gd name="connsiteY988" fmla="*/ 5020909 h 9326349"/>
            <a:gd name="connsiteX989" fmla="*/ 8150745 w 11022602"/>
            <a:gd name="connsiteY989" fmla="*/ 4875653 h 9326349"/>
            <a:gd name="connsiteX990" fmla="*/ 9206530 w 11022602"/>
            <a:gd name="connsiteY990" fmla="*/ 4875653 h 9326349"/>
            <a:gd name="connsiteX991" fmla="*/ 9355759 w 11022602"/>
            <a:gd name="connsiteY991" fmla="*/ 5020909 h 9326349"/>
            <a:gd name="connsiteX992" fmla="*/ 9206530 w 11022602"/>
            <a:gd name="connsiteY992" fmla="*/ 5166165 h 9326349"/>
            <a:gd name="connsiteX993" fmla="*/ 9057301 w 11022602"/>
            <a:gd name="connsiteY993" fmla="*/ 5020909 h 9326349"/>
            <a:gd name="connsiteX994" fmla="*/ 9206530 w 11022602"/>
            <a:gd name="connsiteY994" fmla="*/ 4875653 h 9326349"/>
            <a:gd name="connsiteX995" fmla="*/ 10262316 w 11022602"/>
            <a:gd name="connsiteY995" fmla="*/ 4875653 h 9326349"/>
            <a:gd name="connsiteX996" fmla="*/ 10411546 w 11022602"/>
            <a:gd name="connsiteY996" fmla="*/ 5020909 h 9326349"/>
            <a:gd name="connsiteX997" fmla="*/ 10262316 w 11022602"/>
            <a:gd name="connsiteY997" fmla="*/ 5166165 h 9326349"/>
            <a:gd name="connsiteX998" fmla="*/ 10113087 w 11022602"/>
            <a:gd name="connsiteY998" fmla="*/ 5020909 h 9326349"/>
            <a:gd name="connsiteX999" fmla="*/ 10262316 w 11022602"/>
            <a:gd name="connsiteY999" fmla="*/ 4875653 h 9326349"/>
            <a:gd name="connsiteX1000" fmla="*/ 760227 w 11022602"/>
            <a:gd name="connsiteY1000" fmla="*/ 4418936 h 9326349"/>
            <a:gd name="connsiteX1001" fmla="*/ 671479 w 11022602"/>
            <a:gd name="connsiteY1001" fmla="*/ 4505322 h 9326349"/>
            <a:gd name="connsiteX1002" fmla="*/ 582731 w 11022602"/>
            <a:gd name="connsiteY1002" fmla="*/ 4418936 h 9326349"/>
            <a:gd name="connsiteX1003" fmla="*/ 1816015 w 11022602"/>
            <a:gd name="connsiteY1003" fmla="*/ 4418936 h 9326349"/>
            <a:gd name="connsiteX1004" fmla="*/ 1727266 w 11022602"/>
            <a:gd name="connsiteY1004" fmla="*/ 4505322 h 9326349"/>
            <a:gd name="connsiteX1005" fmla="*/ 1638518 w 11022602"/>
            <a:gd name="connsiteY1005" fmla="*/ 4418936 h 9326349"/>
            <a:gd name="connsiteX1006" fmla="*/ 2871800 w 11022602"/>
            <a:gd name="connsiteY1006" fmla="*/ 4418936 h 9326349"/>
            <a:gd name="connsiteX1007" fmla="*/ 2783052 w 11022602"/>
            <a:gd name="connsiteY1007" fmla="*/ 4505322 h 9326349"/>
            <a:gd name="connsiteX1008" fmla="*/ 2694304 w 11022602"/>
            <a:gd name="connsiteY1008" fmla="*/ 4418936 h 9326349"/>
            <a:gd name="connsiteX1009" fmla="*/ 3927586 w 11022602"/>
            <a:gd name="connsiteY1009" fmla="*/ 4418936 h 9326349"/>
            <a:gd name="connsiteX1010" fmla="*/ 3838838 w 11022602"/>
            <a:gd name="connsiteY1010" fmla="*/ 4505322 h 9326349"/>
            <a:gd name="connsiteX1011" fmla="*/ 3750090 w 11022602"/>
            <a:gd name="connsiteY1011" fmla="*/ 4418936 h 9326349"/>
            <a:gd name="connsiteX1012" fmla="*/ 4983372 w 11022602"/>
            <a:gd name="connsiteY1012" fmla="*/ 4418936 h 9326349"/>
            <a:gd name="connsiteX1013" fmla="*/ 4894624 w 11022602"/>
            <a:gd name="connsiteY1013" fmla="*/ 4505322 h 9326349"/>
            <a:gd name="connsiteX1014" fmla="*/ 4805876 w 11022602"/>
            <a:gd name="connsiteY1014" fmla="*/ 4418936 h 9326349"/>
            <a:gd name="connsiteX1015" fmla="*/ 6039158 w 11022602"/>
            <a:gd name="connsiteY1015" fmla="*/ 4418936 h 9326349"/>
            <a:gd name="connsiteX1016" fmla="*/ 5950410 w 11022602"/>
            <a:gd name="connsiteY1016" fmla="*/ 4505322 h 9326349"/>
            <a:gd name="connsiteX1017" fmla="*/ 5861662 w 11022602"/>
            <a:gd name="connsiteY1017" fmla="*/ 4418936 h 9326349"/>
            <a:gd name="connsiteX1018" fmla="*/ 7094944 w 11022602"/>
            <a:gd name="connsiteY1018" fmla="*/ 4418936 h 9326349"/>
            <a:gd name="connsiteX1019" fmla="*/ 7006195 w 11022602"/>
            <a:gd name="connsiteY1019" fmla="*/ 4505322 h 9326349"/>
            <a:gd name="connsiteX1020" fmla="*/ 6917447 w 11022602"/>
            <a:gd name="connsiteY1020" fmla="*/ 4418936 h 9326349"/>
            <a:gd name="connsiteX1021" fmla="*/ 8150730 w 11022602"/>
            <a:gd name="connsiteY1021" fmla="*/ 4418936 h 9326349"/>
            <a:gd name="connsiteX1022" fmla="*/ 8061982 w 11022602"/>
            <a:gd name="connsiteY1022" fmla="*/ 4505322 h 9326349"/>
            <a:gd name="connsiteX1023" fmla="*/ 7973234 w 11022602"/>
            <a:gd name="connsiteY1023" fmla="*/ 4418936 h 9326349"/>
            <a:gd name="connsiteX1024" fmla="*/ 9206514 w 11022602"/>
            <a:gd name="connsiteY1024" fmla="*/ 4418936 h 9326349"/>
            <a:gd name="connsiteX1025" fmla="*/ 9117768 w 11022602"/>
            <a:gd name="connsiteY1025" fmla="*/ 4505322 h 9326349"/>
            <a:gd name="connsiteX1026" fmla="*/ 9029020 w 11022602"/>
            <a:gd name="connsiteY1026" fmla="*/ 4418936 h 9326349"/>
            <a:gd name="connsiteX1027" fmla="*/ 10262301 w 11022602"/>
            <a:gd name="connsiteY1027" fmla="*/ 4418936 h 9326349"/>
            <a:gd name="connsiteX1028" fmla="*/ 10173553 w 11022602"/>
            <a:gd name="connsiteY1028" fmla="*/ 4505322 h 9326349"/>
            <a:gd name="connsiteX1029" fmla="*/ 10084805 w 11022602"/>
            <a:gd name="connsiteY1029" fmla="*/ 4418936 h 9326349"/>
            <a:gd name="connsiteX1030" fmla="*/ 935308 w 11022602"/>
            <a:gd name="connsiteY1030" fmla="*/ 2976914 h 9326349"/>
            <a:gd name="connsiteX1031" fmla="*/ 935463 w 11022602"/>
            <a:gd name="connsiteY1031" fmla="*/ 2976945 h 9326349"/>
            <a:gd name="connsiteX1032" fmla="*/ 937754 w 11022602"/>
            <a:gd name="connsiteY1032" fmla="*/ 2976945 h 9326349"/>
            <a:gd name="connsiteX1033" fmla="*/ 937754 w 11022602"/>
            <a:gd name="connsiteY1033" fmla="*/ 2977395 h 9326349"/>
            <a:gd name="connsiteX1034" fmla="*/ 991953 w 11022602"/>
            <a:gd name="connsiteY1034" fmla="*/ 2988044 h 9326349"/>
            <a:gd name="connsiteX1035" fmla="*/ 1069393 w 11022602"/>
            <a:gd name="connsiteY1035" fmla="*/ 3063411 h 9326349"/>
            <a:gd name="connsiteX1036" fmla="*/ 1078625 w 11022602"/>
            <a:gd name="connsiteY1036" fmla="*/ 3107913 h 9326349"/>
            <a:gd name="connsiteX1037" fmla="*/ 1080787 w 11022602"/>
            <a:gd name="connsiteY1037" fmla="*/ 3107913 h 9326349"/>
            <a:gd name="connsiteX1038" fmla="*/ 1080787 w 11022602"/>
            <a:gd name="connsiteY1038" fmla="*/ 3118332 h 9326349"/>
            <a:gd name="connsiteX1039" fmla="*/ 1080830 w 11022602"/>
            <a:gd name="connsiteY1039" fmla="*/ 3118537 h 9326349"/>
            <a:gd name="connsiteX1040" fmla="*/ 1080787 w 11022602"/>
            <a:gd name="connsiteY1040" fmla="*/ 3118743 h 9326349"/>
            <a:gd name="connsiteX1041" fmla="*/ 1080787 w 11022602"/>
            <a:gd name="connsiteY1041" fmla="*/ 3665920 h 9326349"/>
            <a:gd name="connsiteX1042" fmla="*/ 937754 w 11022602"/>
            <a:gd name="connsiteY1042" fmla="*/ 3665920 h 9326349"/>
            <a:gd name="connsiteX1043" fmla="*/ 937754 w 11022602"/>
            <a:gd name="connsiteY1043" fmla="*/ 3665921 h 9326349"/>
            <a:gd name="connsiteX1044" fmla="*/ 1080830 w 11022602"/>
            <a:gd name="connsiteY1044" fmla="*/ 3665921 h 9326349"/>
            <a:gd name="connsiteX1045" fmla="*/ 1008070 w 11022602"/>
            <a:gd name="connsiteY1045" fmla="*/ 3736745 h 9326349"/>
            <a:gd name="connsiteX1046" fmla="*/ 941027 w 11022602"/>
            <a:gd name="connsiteY1046" fmla="*/ 3693489 h 9326349"/>
            <a:gd name="connsiteX1047" fmla="*/ 937754 w 11022602"/>
            <a:gd name="connsiteY1047" fmla="*/ 3677715 h 9326349"/>
            <a:gd name="connsiteX1048" fmla="*/ 937754 w 11022602"/>
            <a:gd name="connsiteY1048" fmla="*/ 4418921 h 9326349"/>
            <a:gd name="connsiteX1049" fmla="*/ 848991 w 11022602"/>
            <a:gd name="connsiteY1049" fmla="*/ 4505322 h 9326349"/>
            <a:gd name="connsiteX1050" fmla="*/ 760227 w 11022602"/>
            <a:gd name="connsiteY1050" fmla="*/ 4418921 h 9326349"/>
            <a:gd name="connsiteX1051" fmla="*/ 760227 w 11022602"/>
            <a:gd name="connsiteY1051" fmla="*/ 4418906 h 9326349"/>
            <a:gd name="connsiteX1052" fmla="*/ 582716 w 11022602"/>
            <a:gd name="connsiteY1052" fmla="*/ 4418906 h 9326349"/>
            <a:gd name="connsiteX1053" fmla="*/ 582716 w 11022602"/>
            <a:gd name="connsiteY1053" fmla="*/ 3677997 h 9326349"/>
            <a:gd name="connsiteX1054" fmla="*/ 579502 w 11022602"/>
            <a:gd name="connsiteY1054" fmla="*/ 3693489 h 9326349"/>
            <a:gd name="connsiteX1055" fmla="*/ 512459 w 11022602"/>
            <a:gd name="connsiteY1055" fmla="*/ 3736745 h 9326349"/>
            <a:gd name="connsiteX1056" fmla="*/ 439699 w 11022602"/>
            <a:gd name="connsiteY1056" fmla="*/ 3665921 h 9326349"/>
            <a:gd name="connsiteX1057" fmla="*/ 582716 w 11022602"/>
            <a:gd name="connsiteY1057" fmla="*/ 3665921 h 9326349"/>
            <a:gd name="connsiteX1058" fmla="*/ 582716 w 11022602"/>
            <a:gd name="connsiteY1058" fmla="*/ 3665920 h 9326349"/>
            <a:gd name="connsiteX1059" fmla="*/ 439699 w 11022602"/>
            <a:gd name="connsiteY1059" fmla="*/ 3665920 h 9326349"/>
            <a:gd name="connsiteX1060" fmla="*/ 439699 w 11022602"/>
            <a:gd name="connsiteY1060" fmla="*/ 3107913 h 9326349"/>
            <a:gd name="connsiteX1061" fmla="*/ 441904 w 11022602"/>
            <a:gd name="connsiteY1061" fmla="*/ 3107913 h 9326349"/>
            <a:gd name="connsiteX1062" fmla="*/ 451136 w 11022602"/>
            <a:gd name="connsiteY1062" fmla="*/ 3063411 h 9326349"/>
            <a:gd name="connsiteX1063" fmla="*/ 528576 w 11022602"/>
            <a:gd name="connsiteY1063" fmla="*/ 2988044 h 9326349"/>
            <a:gd name="connsiteX1064" fmla="*/ 582716 w 11022602"/>
            <a:gd name="connsiteY1064" fmla="*/ 2977407 h 9326349"/>
            <a:gd name="connsiteX1065" fmla="*/ 582716 w 11022602"/>
            <a:gd name="connsiteY1065" fmla="*/ 2976945 h 9326349"/>
            <a:gd name="connsiteX1066" fmla="*/ 585065 w 11022602"/>
            <a:gd name="connsiteY1066" fmla="*/ 2976945 h 9326349"/>
            <a:gd name="connsiteX1067" fmla="*/ 585220 w 11022602"/>
            <a:gd name="connsiteY1067" fmla="*/ 2976914 h 9326349"/>
            <a:gd name="connsiteX1068" fmla="*/ 585220 w 11022602"/>
            <a:gd name="connsiteY1068" fmla="*/ 2976945 h 9326349"/>
            <a:gd name="connsiteX1069" fmla="*/ 760227 w 11022602"/>
            <a:gd name="connsiteY1069" fmla="*/ 2976945 h 9326349"/>
            <a:gd name="connsiteX1070" fmla="*/ 760243 w 11022602"/>
            <a:gd name="connsiteY1070" fmla="*/ 2976945 h 9326349"/>
            <a:gd name="connsiteX1071" fmla="*/ 935308 w 11022602"/>
            <a:gd name="connsiteY1071" fmla="*/ 2976945 h 9326349"/>
            <a:gd name="connsiteX1072" fmla="*/ 1991095 w 11022602"/>
            <a:gd name="connsiteY1072" fmla="*/ 2976914 h 9326349"/>
            <a:gd name="connsiteX1073" fmla="*/ 1991250 w 11022602"/>
            <a:gd name="connsiteY1073" fmla="*/ 2976945 h 9326349"/>
            <a:gd name="connsiteX1074" fmla="*/ 1993541 w 11022602"/>
            <a:gd name="connsiteY1074" fmla="*/ 2976945 h 9326349"/>
            <a:gd name="connsiteX1075" fmla="*/ 1993541 w 11022602"/>
            <a:gd name="connsiteY1075" fmla="*/ 2977395 h 9326349"/>
            <a:gd name="connsiteX1076" fmla="*/ 2047739 w 11022602"/>
            <a:gd name="connsiteY1076" fmla="*/ 2988044 h 9326349"/>
            <a:gd name="connsiteX1077" fmla="*/ 2125181 w 11022602"/>
            <a:gd name="connsiteY1077" fmla="*/ 3063411 h 9326349"/>
            <a:gd name="connsiteX1078" fmla="*/ 2134412 w 11022602"/>
            <a:gd name="connsiteY1078" fmla="*/ 3107913 h 9326349"/>
            <a:gd name="connsiteX1079" fmla="*/ 2136574 w 11022602"/>
            <a:gd name="connsiteY1079" fmla="*/ 3107913 h 9326349"/>
            <a:gd name="connsiteX1080" fmla="*/ 2136574 w 11022602"/>
            <a:gd name="connsiteY1080" fmla="*/ 3118332 h 9326349"/>
            <a:gd name="connsiteX1081" fmla="*/ 2136617 w 11022602"/>
            <a:gd name="connsiteY1081" fmla="*/ 3118537 h 9326349"/>
            <a:gd name="connsiteX1082" fmla="*/ 2136574 w 11022602"/>
            <a:gd name="connsiteY1082" fmla="*/ 3118743 h 9326349"/>
            <a:gd name="connsiteX1083" fmla="*/ 2136574 w 11022602"/>
            <a:gd name="connsiteY1083" fmla="*/ 3665920 h 9326349"/>
            <a:gd name="connsiteX1084" fmla="*/ 1993541 w 11022602"/>
            <a:gd name="connsiteY1084" fmla="*/ 3665920 h 9326349"/>
            <a:gd name="connsiteX1085" fmla="*/ 1993541 w 11022602"/>
            <a:gd name="connsiteY1085" fmla="*/ 3665921 h 9326349"/>
            <a:gd name="connsiteX1086" fmla="*/ 2136617 w 11022602"/>
            <a:gd name="connsiteY1086" fmla="*/ 3665921 h 9326349"/>
            <a:gd name="connsiteX1087" fmla="*/ 2063857 w 11022602"/>
            <a:gd name="connsiteY1087" fmla="*/ 3736745 h 9326349"/>
            <a:gd name="connsiteX1088" fmla="*/ 1996814 w 11022602"/>
            <a:gd name="connsiteY1088" fmla="*/ 3693489 h 9326349"/>
            <a:gd name="connsiteX1089" fmla="*/ 1993541 w 11022602"/>
            <a:gd name="connsiteY1089" fmla="*/ 3677715 h 9326349"/>
            <a:gd name="connsiteX1090" fmla="*/ 1993541 w 11022602"/>
            <a:gd name="connsiteY1090" fmla="*/ 4418921 h 9326349"/>
            <a:gd name="connsiteX1091" fmla="*/ 1904778 w 11022602"/>
            <a:gd name="connsiteY1091" fmla="*/ 4505322 h 9326349"/>
            <a:gd name="connsiteX1092" fmla="*/ 1816015 w 11022602"/>
            <a:gd name="connsiteY1092" fmla="*/ 4418921 h 9326349"/>
            <a:gd name="connsiteX1093" fmla="*/ 1816015 w 11022602"/>
            <a:gd name="connsiteY1093" fmla="*/ 4418906 h 9326349"/>
            <a:gd name="connsiteX1094" fmla="*/ 1638503 w 11022602"/>
            <a:gd name="connsiteY1094" fmla="*/ 4418906 h 9326349"/>
            <a:gd name="connsiteX1095" fmla="*/ 1638503 w 11022602"/>
            <a:gd name="connsiteY1095" fmla="*/ 3677997 h 9326349"/>
            <a:gd name="connsiteX1096" fmla="*/ 1635289 w 11022602"/>
            <a:gd name="connsiteY1096" fmla="*/ 3693489 h 9326349"/>
            <a:gd name="connsiteX1097" fmla="*/ 1568246 w 11022602"/>
            <a:gd name="connsiteY1097" fmla="*/ 3736745 h 9326349"/>
            <a:gd name="connsiteX1098" fmla="*/ 1495486 w 11022602"/>
            <a:gd name="connsiteY1098" fmla="*/ 3665921 h 9326349"/>
            <a:gd name="connsiteX1099" fmla="*/ 1638503 w 11022602"/>
            <a:gd name="connsiteY1099" fmla="*/ 3665921 h 9326349"/>
            <a:gd name="connsiteX1100" fmla="*/ 1638503 w 11022602"/>
            <a:gd name="connsiteY1100" fmla="*/ 3665920 h 9326349"/>
            <a:gd name="connsiteX1101" fmla="*/ 1495486 w 11022602"/>
            <a:gd name="connsiteY1101" fmla="*/ 3665920 h 9326349"/>
            <a:gd name="connsiteX1102" fmla="*/ 1495486 w 11022602"/>
            <a:gd name="connsiteY1102" fmla="*/ 3107913 h 9326349"/>
            <a:gd name="connsiteX1103" fmla="*/ 1497691 w 11022602"/>
            <a:gd name="connsiteY1103" fmla="*/ 3107913 h 9326349"/>
            <a:gd name="connsiteX1104" fmla="*/ 1506923 w 11022602"/>
            <a:gd name="connsiteY1104" fmla="*/ 3063411 h 9326349"/>
            <a:gd name="connsiteX1105" fmla="*/ 1584363 w 11022602"/>
            <a:gd name="connsiteY1105" fmla="*/ 2988044 h 9326349"/>
            <a:gd name="connsiteX1106" fmla="*/ 1638503 w 11022602"/>
            <a:gd name="connsiteY1106" fmla="*/ 2977407 h 9326349"/>
            <a:gd name="connsiteX1107" fmla="*/ 1638503 w 11022602"/>
            <a:gd name="connsiteY1107" fmla="*/ 2976945 h 9326349"/>
            <a:gd name="connsiteX1108" fmla="*/ 1640852 w 11022602"/>
            <a:gd name="connsiteY1108" fmla="*/ 2976945 h 9326349"/>
            <a:gd name="connsiteX1109" fmla="*/ 1641007 w 11022602"/>
            <a:gd name="connsiteY1109" fmla="*/ 2976914 h 9326349"/>
            <a:gd name="connsiteX1110" fmla="*/ 1641007 w 11022602"/>
            <a:gd name="connsiteY1110" fmla="*/ 2976945 h 9326349"/>
            <a:gd name="connsiteX1111" fmla="*/ 1816015 w 11022602"/>
            <a:gd name="connsiteY1111" fmla="*/ 2976945 h 9326349"/>
            <a:gd name="connsiteX1112" fmla="*/ 1816030 w 11022602"/>
            <a:gd name="connsiteY1112" fmla="*/ 2976945 h 9326349"/>
            <a:gd name="connsiteX1113" fmla="*/ 1991095 w 11022602"/>
            <a:gd name="connsiteY1113" fmla="*/ 2976945 h 9326349"/>
            <a:gd name="connsiteX1114" fmla="*/ 3046881 w 11022602"/>
            <a:gd name="connsiteY1114" fmla="*/ 2976914 h 9326349"/>
            <a:gd name="connsiteX1115" fmla="*/ 3047036 w 11022602"/>
            <a:gd name="connsiteY1115" fmla="*/ 2976945 h 9326349"/>
            <a:gd name="connsiteX1116" fmla="*/ 3049327 w 11022602"/>
            <a:gd name="connsiteY1116" fmla="*/ 2976945 h 9326349"/>
            <a:gd name="connsiteX1117" fmla="*/ 3049327 w 11022602"/>
            <a:gd name="connsiteY1117" fmla="*/ 2977395 h 9326349"/>
            <a:gd name="connsiteX1118" fmla="*/ 3103525 w 11022602"/>
            <a:gd name="connsiteY1118" fmla="*/ 2988044 h 9326349"/>
            <a:gd name="connsiteX1119" fmla="*/ 3180966 w 11022602"/>
            <a:gd name="connsiteY1119" fmla="*/ 3063411 h 9326349"/>
            <a:gd name="connsiteX1120" fmla="*/ 3190198 w 11022602"/>
            <a:gd name="connsiteY1120" fmla="*/ 3107913 h 9326349"/>
            <a:gd name="connsiteX1121" fmla="*/ 3192360 w 11022602"/>
            <a:gd name="connsiteY1121" fmla="*/ 3107913 h 9326349"/>
            <a:gd name="connsiteX1122" fmla="*/ 3192360 w 11022602"/>
            <a:gd name="connsiteY1122" fmla="*/ 3118332 h 9326349"/>
            <a:gd name="connsiteX1123" fmla="*/ 3192403 w 11022602"/>
            <a:gd name="connsiteY1123" fmla="*/ 3118537 h 9326349"/>
            <a:gd name="connsiteX1124" fmla="*/ 3192360 w 11022602"/>
            <a:gd name="connsiteY1124" fmla="*/ 3118743 h 9326349"/>
            <a:gd name="connsiteX1125" fmla="*/ 3192360 w 11022602"/>
            <a:gd name="connsiteY1125" fmla="*/ 3665920 h 9326349"/>
            <a:gd name="connsiteX1126" fmla="*/ 3049327 w 11022602"/>
            <a:gd name="connsiteY1126" fmla="*/ 3665920 h 9326349"/>
            <a:gd name="connsiteX1127" fmla="*/ 3049327 w 11022602"/>
            <a:gd name="connsiteY1127" fmla="*/ 3665921 h 9326349"/>
            <a:gd name="connsiteX1128" fmla="*/ 3192403 w 11022602"/>
            <a:gd name="connsiteY1128" fmla="*/ 3665921 h 9326349"/>
            <a:gd name="connsiteX1129" fmla="*/ 3119642 w 11022602"/>
            <a:gd name="connsiteY1129" fmla="*/ 3736745 h 9326349"/>
            <a:gd name="connsiteX1130" fmla="*/ 3052599 w 11022602"/>
            <a:gd name="connsiteY1130" fmla="*/ 3693489 h 9326349"/>
            <a:gd name="connsiteX1131" fmla="*/ 3049327 w 11022602"/>
            <a:gd name="connsiteY1131" fmla="*/ 3677715 h 9326349"/>
            <a:gd name="connsiteX1132" fmla="*/ 3049327 w 11022602"/>
            <a:gd name="connsiteY1132" fmla="*/ 4418921 h 9326349"/>
            <a:gd name="connsiteX1133" fmla="*/ 2960564 w 11022602"/>
            <a:gd name="connsiteY1133" fmla="*/ 4505322 h 9326349"/>
            <a:gd name="connsiteX1134" fmla="*/ 2871800 w 11022602"/>
            <a:gd name="connsiteY1134" fmla="*/ 4418921 h 9326349"/>
            <a:gd name="connsiteX1135" fmla="*/ 2871800 w 11022602"/>
            <a:gd name="connsiteY1135" fmla="*/ 4418906 h 9326349"/>
            <a:gd name="connsiteX1136" fmla="*/ 2694289 w 11022602"/>
            <a:gd name="connsiteY1136" fmla="*/ 4418906 h 9326349"/>
            <a:gd name="connsiteX1137" fmla="*/ 2694289 w 11022602"/>
            <a:gd name="connsiteY1137" fmla="*/ 3677997 h 9326349"/>
            <a:gd name="connsiteX1138" fmla="*/ 2691075 w 11022602"/>
            <a:gd name="connsiteY1138" fmla="*/ 3693489 h 9326349"/>
            <a:gd name="connsiteX1139" fmla="*/ 2624032 w 11022602"/>
            <a:gd name="connsiteY1139" fmla="*/ 3736745 h 9326349"/>
            <a:gd name="connsiteX1140" fmla="*/ 2551272 w 11022602"/>
            <a:gd name="connsiteY1140" fmla="*/ 3665921 h 9326349"/>
            <a:gd name="connsiteX1141" fmla="*/ 2694289 w 11022602"/>
            <a:gd name="connsiteY1141" fmla="*/ 3665921 h 9326349"/>
            <a:gd name="connsiteX1142" fmla="*/ 2694289 w 11022602"/>
            <a:gd name="connsiteY1142" fmla="*/ 3665920 h 9326349"/>
            <a:gd name="connsiteX1143" fmla="*/ 2551272 w 11022602"/>
            <a:gd name="connsiteY1143" fmla="*/ 3665920 h 9326349"/>
            <a:gd name="connsiteX1144" fmla="*/ 2551272 w 11022602"/>
            <a:gd name="connsiteY1144" fmla="*/ 3107913 h 9326349"/>
            <a:gd name="connsiteX1145" fmla="*/ 2553477 w 11022602"/>
            <a:gd name="connsiteY1145" fmla="*/ 3107913 h 9326349"/>
            <a:gd name="connsiteX1146" fmla="*/ 2562709 w 11022602"/>
            <a:gd name="connsiteY1146" fmla="*/ 3063411 h 9326349"/>
            <a:gd name="connsiteX1147" fmla="*/ 2640149 w 11022602"/>
            <a:gd name="connsiteY1147" fmla="*/ 2988044 h 9326349"/>
            <a:gd name="connsiteX1148" fmla="*/ 2694289 w 11022602"/>
            <a:gd name="connsiteY1148" fmla="*/ 2977407 h 9326349"/>
            <a:gd name="connsiteX1149" fmla="*/ 2694289 w 11022602"/>
            <a:gd name="connsiteY1149" fmla="*/ 2976945 h 9326349"/>
            <a:gd name="connsiteX1150" fmla="*/ 2696638 w 11022602"/>
            <a:gd name="connsiteY1150" fmla="*/ 2976945 h 9326349"/>
            <a:gd name="connsiteX1151" fmla="*/ 2696793 w 11022602"/>
            <a:gd name="connsiteY1151" fmla="*/ 2976914 h 9326349"/>
            <a:gd name="connsiteX1152" fmla="*/ 2696793 w 11022602"/>
            <a:gd name="connsiteY1152" fmla="*/ 2976945 h 9326349"/>
            <a:gd name="connsiteX1153" fmla="*/ 2871800 w 11022602"/>
            <a:gd name="connsiteY1153" fmla="*/ 2976945 h 9326349"/>
            <a:gd name="connsiteX1154" fmla="*/ 2871816 w 11022602"/>
            <a:gd name="connsiteY1154" fmla="*/ 2976945 h 9326349"/>
            <a:gd name="connsiteX1155" fmla="*/ 3046881 w 11022602"/>
            <a:gd name="connsiteY1155" fmla="*/ 2976945 h 9326349"/>
            <a:gd name="connsiteX1156" fmla="*/ 4102667 w 11022602"/>
            <a:gd name="connsiteY1156" fmla="*/ 2976914 h 9326349"/>
            <a:gd name="connsiteX1157" fmla="*/ 4102822 w 11022602"/>
            <a:gd name="connsiteY1157" fmla="*/ 2976945 h 9326349"/>
            <a:gd name="connsiteX1158" fmla="*/ 4105113 w 11022602"/>
            <a:gd name="connsiteY1158" fmla="*/ 2976945 h 9326349"/>
            <a:gd name="connsiteX1159" fmla="*/ 4105113 w 11022602"/>
            <a:gd name="connsiteY1159" fmla="*/ 2977395 h 9326349"/>
            <a:gd name="connsiteX1160" fmla="*/ 4159311 w 11022602"/>
            <a:gd name="connsiteY1160" fmla="*/ 2988044 h 9326349"/>
            <a:gd name="connsiteX1161" fmla="*/ 4236752 w 11022602"/>
            <a:gd name="connsiteY1161" fmla="*/ 3063411 h 9326349"/>
            <a:gd name="connsiteX1162" fmla="*/ 4245984 w 11022602"/>
            <a:gd name="connsiteY1162" fmla="*/ 3107913 h 9326349"/>
            <a:gd name="connsiteX1163" fmla="*/ 4248146 w 11022602"/>
            <a:gd name="connsiteY1163" fmla="*/ 3107913 h 9326349"/>
            <a:gd name="connsiteX1164" fmla="*/ 4248146 w 11022602"/>
            <a:gd name="connsiteY1164" fmla="*/ 3118332 h 9326349"/>
            <a:gd name="connsiteX1165" fmla="*/ 4248189 w 11022602"/>
            <a:gd name="connsiteY1165" fmla="*/ 3118537 h 9326349"/>
            <a:gd name="connsiteX1166" fmla="*/ 4248146 w 11022602"/>
            <a:gd name="connsiteY1166" fmla="*/ 3118743 h 9326349"/>
            <a:gd name="connsiteX1167" fmla="*/ 4248146 w 11022602"/>
            <a:gd name="connsiteY1167" fmla="*/ 3665920 h 9326349"/>
            <a:gd name="connsiteX1168" fmla="*/ 4105113 w 11022602"/>
            <a:gd name="connsiteY1168" fmla="*/ 3665920 h 9326349"/>
            <a:gd name="connsiteX1169" fmla="*/ 4105113 w 11022602"/>
            <a:gd name="connsiteY1169" fmla="*/ 3665921 h 9326349"/>
            <a:gd name="connsiteX1170" fmla="*/ 4248189 w 11022602"/>
            <a:gd name="connsiteY1170" fmla="*/ 3665921 h 9326349"/>
            <a:gd name="connsiteX1171" fmla="*/ 4175428 w 11022602"/>
            <a:gd name="connsiteY1171" fmla="*/ 3736745 h 9326349"/>
            <a:gd name="connsiteX1172" fmla="*/ 4108385 w 11022602"/>
            <a:gd name="connsiteY1172" fmla="*/ 3693489 h 9326349"/>
            <a:gd name="connsiteX1173" fmla="*/ 4105113 w 11022602"/>
            <a:gd name="connsiteY1173" fmla="*/ 3677715 h 9326349"/>
            <a:gd name="connsiteX1174" fmla="*/ 4105113 w 11022602"/>
            <a:gd name="connsiteY1174" fmla="*/ 4418921 h 9326349"/>
            <a:gd name="connsiteX1175" fmla="*/ 4016350 w 11022602"/>
            <a:gd name="connsiteY1175" fmla="*/ 4505322 h 9326349"/>
            <a:gd name="connsiteX1176" fmla="*/ 3927586 w 11022602"/>
            <a:gd name="connsiteY1176" fmla="*/ 4418921 h 9326349"/>
            <a:gd name="connsiteX1177" fmla="*/ 3927586 w 11022602"/>
            <a:gd name="connsiteY1177" fmla="*/ 4418906 h 9326349"/>
            <a:gd name="connsiteX1178" fmla="*/ 3750075 w 11022602"/>
            <a:gd name="connsiteY1178" fmla="*/ 4418906 h 9326349"/>
            <a:gd name="connsiteX1179" fmla="*/ 3750075 w 11022602"/>
            <a:gd name="connsiteY1179" fmla="*/ 3677997 h 9326349"/>
            <a:gd name="connsiteX1180" fmla="*/ 3746861 w 11022602"/>
            <a:gd name="connsiteY1180" fmla="*/ 3693489 h 9326349"/>
            <a:gd name="connsiteX1181" fmla="*/ 3679818 w 11022602"/>
            <a:gd name="connsiteY1181" fmla="*/ 3736745 h 9326349"/>
            <a:gd name="connsiteX1182" fmla="*/ 3607058 w 11022602"/>
            <a:gd name="connsiteY1182" fmla="*/ 3665921 h 9326349"/>
            <a:gd name="connsiteX1183" fmla="*/ 3750075 w 11022602"/>
            <a:gd name="connsiteY1183" fmla="*/ 3665921 h 9326349"/>
            <a:gd name="connsiteX1184" fmla="*/ 3750075 w 11022602"/>
            <a:gd name="connsiteY1184" fmla="*/ 3665920 h 9326349"/>
            <a:gd name="connsiteX1185" fmla="*/ 3607058 w 11022602"/>
            <a:gd name="connsiteY1185" fmla="*/ 3665920 h 9326349"/>
            <a:gd name="connsiteX1186" fmla="*/ 3607058 w 11022602"/>
            <a:gd name="connsiteY1186" fmla="*/ 3107913 h 9326349"/>
            <a:gd name="connsiteX1187" fmla="*/ 3609262 w 11022602"/>
            <a:gd name="connsiteY1187" fmla="*/ 3107913 h 9326349"/>
            <a:gd name="connsiteX1188" fmla="*/ 3618494 w 11022602"/>
            <a:gd name="connsiteY1188" fmla="*/ 3063411 h 9326349"/>
            <a:gd name="connsiteX1189" fmla="*/ 3695935 w 11022602"/>
            <a:gd name="connsiteY1189" fmla="*/ 2988044 h 9326349"/>
            <a:gd name="connsiteX1190" fmla="*/ 3750075 w 11022602"/>
            <a:gd name="connsiteY1190" fmla="*/ 2977407 h 9326349"/>
            <a:gd name="connsiteX1191" fmla="*/ 3750075 w 11022602"/>
            <a:gd name="connsiteY1191" fmla="*/ 2976945 h 9326349"/>
            <a:gd name="connsiteX1192" fmla="*/ 3752423 w 11022602"/>
            <a:gd name="connsiteY1192" fmla="*/ 2976945 h 9326349"/>
            <a:gd name="connsiteX1193" fmla="*/ 3752578 w 11022602"/>
            <a:gd name="connsiteY1193" fmla="*/ 2976914 h 9326349"/>
            <a:gd name="connsiteX1194" fmla="*/ 3752578 w 11022602"/>
            <a:gd name="connsiteY1194" fmla="*/ 2976945 h 9326349"/>
            <a:gd name="connsiteX1195" fmla="*/ 3927586 w 11022602"/>
            <a:gd name="connsiteY1195" fmla="*/ 2976945 h 9326349"/>
            <a:gd name="connsiteX1196" fmla="*/ 3927602 w 11022602"/>
            <a:gd name="connsiteY1196" fmla="*/ 2976945 h 9326349"/>
            <a:gd name="connsiteX1197" fmla="*/ 4102667 w 11022602"/>
            <a:gd name="connsiteY1197" fmla="*/ 2976945 h 9326349"/>
            <a:gd name="connsiteX1198" fmla="*/ 5158453 w 11022602"/>
            <a:gd name="connsiteY1198" fmla="*/ 2976914 h 9326349"/>
            <a:gd name="connsiteX1199" fmla="*/ 5158608 w 11022602"/>
            <a:gd name="connsiteY1199" fmla="*/ 2976945 h 9326349"/>
            <a:gd name="connsiteX1200" fmla="*/ 5160899 w 11022602"/>
            <a:gd name="connsiteY1200" fmla="*/ 2976945 h 9326349"/>
            <a:gd name="connsiteX1201" fmla="*/ 5160899 w 11022602"/>
            <a:gd name="connsiteY1201" fmla="*/ 2977395 h 9326349"/>
            <a:gd name="connsiteX1202" fmla="*/ 5215097 w 11022602"/>
            <a:gd name="connsiteY1202" fmla="*/ 2988044 h 9326349"/>
            <a:gd name="connsiteX1203" fmla="*/ 5292538 w 11022602"/>
            <a:gd name="connsiteY1203" fmla="*/ 3063411 h 9326349"/>
            <a:gd name="connsiteX1204" fmla="*/ 5301770 w 11022602"/>
            <a:gd name="connsiteY1204" fmla="*/ 3107913 h 9326349"/>
            <a:gd name="connsiteX1205" fmla="*/ 5303932 w 11022602"/>
            <a:gd name="connsiteY1205" fmla="*/ 3107913 h 9326349"/>
            <a:gd name="connsiteX1206" fmla="*/ 5303932 w 11022602"/>
            <a:gd name="connsiteY1206" fmla="*/ 3118332 h 9326349"/>
            <a:gd name="connsiteX1207" fmla="*/ 5303975 w 11022602"/>
            <a:gd name="connsiteY1207" fmla="*/ 3118537 h 9326349"/>
            <a:gd name="connsiteX1208" fmla="*/ 5303932 w 11022602"/>
            <a:gd name="connsiteY1208" fmla="*/ 3118743 h 9326349"/>
            <a:gd name="connsiteX1209" fmla="*/ 5303932 w 11022602"/>
            <a:gd name="connsiteY1209" fmla="*/ 3665920 h 9326349"/>
            <a:gd name="connsiteX1210" fmla="*/ 5160899 w 11022602"/>
            <a:gd name="connsiteY1210" fmla="*/ 3665920 h 9326349"/>
            <a:gd name="connsiteX1211" fmla="*/ 5160899 w 11022602"/>
            <a:gd name="connsiteY1211" fmla="*/ 3665921 h 9326349"/>
            <a:gd name="connsiteX1212" fmla="*/ 5303975 w 11022602"/>
            <a:gd name="connsiteY1212" fmla="*/ 3665921 h 9326349"/>
            <a:gd name="connsiteX1213" fmla="*/ 5231214 w 11022602"/>
            <a:gd name="connsiteY1213" fmla="*/ 3736745 h 9326349"/>
            <a:gd name="connsiteX1214" fmla="*/ 5164171 w 11022602"/>
            <a:gd name="connsiteY1214" fmla="*/ 3693489 h 9326349"/>
            <a:gd name="connsiteX1215" fmla="*/ 5160899 w 11022602"/>
            <a:gd name="connsiteY1215" fmla="*/ 3677715 h 9326349"/>
            <a:gd name="connsiteX1216" fmla="*/ 5160899 w 11022602"/>
            <a:gd name="connsiteY1216" fmla="*/ 4418921 h 9326349"/>
            <a:gd name="connsiteX1217" fmla="*/ 5072136 w 11022602"/>
            <a:gd name="connsiteY1217" fmla="*/ 4505322 h 9326349"/>
            <a:gd name="connsiteX1218" fmla="*/ 4983372 w 11022602"/>
            <a:gd name="connsiteY1218" fmla="*/ 4418921 h 9326349"/>
            <a:gd name="connsiteX1219" fmla="*/ 4983372 w 11022602"/>
            <a:gd name="connsiteY1219" fmla="*/ 4418906 h 9326349"/>
            <a:gd name="connsiteX1220" fmla="*/ 4805861 w 11022602"/>
            <a:gd name="connsiteY1220" fmla="*/ 4418906 h 9326349"/>
            <a:gd name="connsiteX1221" fmla="*/ 4805861 w 11022602"/>
            <a:gd name="connsiteY1221" fmla="*/ 3677997 h 9326349"/>
            <a:gd name="connsiteX1222" fmla="*/ 4802647 w 11022602"/>
            <a:gd name="connsiteY1222" fmla="*/ 3693489 h 9326349"/>
            <a:gd name="connsiteX1223" fmla="*/ 4735604 w 11022602"/>
            <a:gd name="connsiteY1223" fmla="*/ 3736745 h 9326349"/>
            <a:gd name="connsiteX1224" fmla="*/ 4662844 w 11022602"/>
            <a:gd name="connsiteY1224" fmla="*/ 3665921 h 9326349"/>
            <a:gd name="connsiteX1225" fmla="*/ 4805861 w 11022602"/>
            <a:gd name="connsiteY1225" fmla="*/ 3665921 h 9326349"/>
            <a:gd name="connsiteX1226" fmla="*/ 4805861 w 11022602"/>
            <a:gd name="connsiteY1226" fmla="*/ 3665920 h 9326349"/>
            <a:gd name="connsiteX1227" fmla="*/ 4662844 w 11022602"/>
            <a:gd name="connsiteY1227" fmla="*/ 3665920 h 9326349"/>
            <a:gd name="connsiteX1228" fmla="*/ 4662844 w 11022602"/>
            <a:gd name="connsiteY1228" fmla="*/ 3107913 h 9326349"/>
            <a:gd name="connsiteX1229" fmla="*/ 4665048 w 11022602"/>
            <a:gd name="connsiteY1229" fmla="*/ 3107913 h 9326349"/>
            <a:gd name="connsiteX1230" fmla="*/ 4674280 w 11022602"/>
            <a:gd name="connsiteY1230" fmla="*/ 3063411 h 9326349"/>
            <a:gd name="connsiteX1231" fmla="*/ 4751721 w 11022602"/>
            <a:gd name="connsiteY1231" fmla="*/ 2988044 h 9326349"/>
            <a:gd name="connsiteX1232" fmla="*/ 4805861 w 11022602"/>
            <a:gd name="connsiteY1232" fmla="*/ 2977407 h 9326349"/>
            <a:gd name="connsiteX1233" fmla="*/ 4805861 w 11022602"/>
            <a:gd name="connsiteY1233" fmla="*/ 2976945 h 9326349"/>
            <a:gd name="connsiteX1234" fmla="*/ 4808209 w 11022602"/>
            <a:gd name="connsiteY1234" fmla="*/ 2976945 h 9326349"/>
            <a:gd name="connsiteX1235" fmla="*/ 4808364 w 11022602"/>
            <a:gd name="connsiteY1235" fmla="*/ 2976914 h 9326349"/>
            <a:gd name="connsiteX1236" fmla="*/ 4808364 w 11022602"/>
            <a:gd name="connsiteY1236" fmla="*/ 2976945 h 9326349"/>
            <a:gd name="connsiteX1237" fmla="*/ 4983372 w 11022602"/>
            <a:gd name="connsiteY1237" fmla="*/ 2976945 h 9326349"/>
            <a:gd name="connsiteX1238" fmla="*/ 4983388 w 11022602"/>
            <a:gd name="connsiteY1238" fmla="*/ 2976945 h 9326349"/>
            <a:gd name="connsiteX1239" fmla="*/ 5158453 w 11022602"/>
            <a:gd name="connsiteY1239" fmla="*/ 2976945 h 9326349"/>
            <a:gd name="connsiteX1240" fmla="*/ 6214239 w 11022602"/>
            <a:gd name="connsiteY1240" fmla="*/ 2976914 h 9326349"/>
            <a:gd name="connsiteX1241" fmla="*/ 6214394 w 11022602"/>
            <a:gd name="connsiteY1241" fmla="*/ 2976945 h 9326349"/>
            <a:gd name="connsiteX1242" fmla="*/ 6216685 w 11022602"/>
            <a:gd name="connsiteY1242" fmla="*/ 2976945 h 9326349"/>
            <a:gd name="connsiteX1243" fmla="*/ 6216685 w 11022602"/>
            <a:gd name="connsiteY1243" fmla="*/ 2977395 h 9326349"/>
            <a:gd name="connsiteX1244" fmla="*/ 6270883 w 11022602"/>
            <a:gd name="connsiteY1244" fmla="*/ 2988044 h 9326349"/>
            <a:gd name="connsiteX1245" fmla="*/ 6348324 w 11022602"/>
            <a:gd name="connsiteY1245" fmla="*/ 3063411 h 9326349"/>
            <a:gd name="connsiteX1246" fmla="*/ 6357556 w 11022602"/>
            <a:gd name="connsiteY1246" fmla="*/ 3107913 h 9326349"/>
            <a:gd name="connsiteX1247" fmla="*/ 6359718 w 11022602"/>
            <a:gd name="connsiteY1247" fmla="*/ 3107913 h 9326349"/>
            <a:gd name="connsiteX1248" fmla="*/ 6359718 w 11022602"/>
            <a:gd name="connsiteY1248" fmla="*/ 3118332 h 9326349"/>
            <a:gd name="connsiteX1249" fmla="*/ 6359761 w 11022602"/>
            <a:gd name="connsiteY1249" fmla="*/ 3118537 h 9326349"/>
            <a:gd name="connsiteX1250" fmla="*/ 6359718 w 11022602"/>
            <a:gd name="connsiteY1250" fmla="*/ 3118743 h 9326349"/>
            <a:gd name="connsiteX1251" fmla="*/ 6359718 w 11022602"/>
            <a:gd name="connsiteY1251" fmla="*/ 3665920 h 9326349"/>
            <a:gd name="connsiteX1252" fmla="*/ 6216685 w 11022602"/>
            <a:gd name="connsiteY1252" fmla="*/ 3665920 h 9326349"/>
            <a:gd name="connsiteX1253" fmla="*/ 6216685 w 11022602"/>
            <a:gd name="connsiteY1253" fmla="*/ 3665921 h 9326349"/>
            <a:gd name="connsiteX1254" fmla="*/ 6359761 w 11022602"/>
            <a:gd name="connsiteY1254" fmla="*/ 3665921 h 9326349"/>
            <a:gd name="connsiteX1255" fmla="*/ 6287000 w 11022602"/>
            <a:gd name="connsiteY1255" fmla="*/ 3736745 h 9326349"/>
            <a:gd name="connsiteX1256" fmla="*/ 6219957 w 11022602"/>
            <a:gd name="connsiteY1256" fmla="*/ 3693489 h 9326349"/>
            <a:gd name="connsiteX1257" fmla="*/ 6216685 w 11022602"/>
            <a:gd name="connsiteY1257" fmla="*/ 3677715 h 9326349"/>
            <a:gd name="connsiteX1258" fmla="*/ 6216685 w 11022602"/>
            <a:gd name="connsiteY1258" fmla="*/ 4418921 h 9326349"/>
            <a:gd name="connsiteX1259" fmla="*/ 6127922 w 11022602"/>
            <a:gd name="connsiteY1259" fmla="*/ 4505322 h 9326349"/>
            <a:gd name="connsiteX1260" fmla="*/ 6039158 w 11022602"/>
            <a:gd name="connsiteY1260" fmla="*/ 4418921 h 9326349"/>
            <a:gd name="connsiteX1261" fmla="*/ 6039158 w 11022602"/>
            <a:gd name="connsiteY1261" fmla="*/ 4418906 h 9326349"/>
            <a:gd name="connsiteX1262" fmla="*/ 5861647 w 11022602"/>
            <a:gd name="connsiteY1262" fmla="*/ 4418906 h 9326349"/>
            <a:gd name="connsiteX1263" fmla="*/ 5861647 w 11022602"/>
            <a:gd name="connsiteY1263" fmla="*/ 3677997 h 9326349"/>
            <a:gd name="connsiteX1264" fmla="*/ 5858433 w 11022602"/>
            <a:gd name="connsiteY1264" fmla="*/ 3693489 h 9326349"/>
            <a:gd name="connsiteX1265" fmla="*/ 5791390 w 11022602"/>
            <a:gd name="connsiteY1265" fmla="*/ 3736745 h 9326349"/>
            <a:gd name="connsiteX1266" fmla="*/ 5718630 w 11022602"/>
            <a:gd name="connsiteY1266" fmla="*/ 3665921 h 9326349"/>
            <a:gd name="connsiteX1267" fmla="*/ 5861647 w 11022602"/>
            <a:gd name="connsiteY1267" fmla="*/ 3665921 h 9326349"/>
            <a:gd name="connsiteX1268" fmla="*/ 5861647 w 11022602"/>
            <a:gd name="connsiteY1268" fmla="*/ 3665920 h 9326349"/>
            <a:gd name="connsiteX1269" fmla="*/ 5718630 w 11022602"/>
            <a:gd name="connsiteY1269" fmla="*/ 3665920 h 9326349"/>
            <a:gd name="connsiteX1270" fmla="*/ 5718630 w 11022602"/>
            <a:gd name="connsiteY1270" fmla="*/ 3107913 h 9326349"/>
            <a:gd name="connsiteX1271" fmla="*/ 5720834 w 11022602"/>
            <a:gd name="connsiteY1271" fmla="*/ 3107913 h 9326349"/>
            <a:gd name="connsiteX1272" fmla="*/ 5730066 w 11022602"/>
            <a:gd name="connsiteY1272" fmla="*/ 3063411 h 9326349"/>
            <a:gd name="connsiteX1273" fmla="*/ 5807507 w 11022602"/>
            <a:gd name="connsiteY1273" fmla="*/ 2988044 h 9326349"/>
            <a:gd name="connsiteX1274" fmla="*/ 5861647 w 11022602"/>
            <a:gd name="connsiteY1274" fmla="*/ 2977407 h 9326349"/>
            <a:gd name="connsiteX1275" fmla="*/ 5861647 w 11022602"/>
            <a:gd name="connsiteY1275" fmla="*/ 2976945 h 9326349"/>
            <a:gd name="connsiteX1276" fmla="*/ 5863995 w 11022602"/>
            <a:gd name="connsiteY1276" fmla="*/ 2976945 h 9326349"/>
            <a:gd name="connsiteX1277" fmla="*/ 5864150 w 11022602"/>
            <a:gd name="connsiteY1277" fmla="*/ 2976914 h 9326349"/>
            <a:gd name="connsiteX1278" fmla="*/ 5864150 w 11022602"/>
            <a:gd name="connsiteY1278" fmla="*/ 2976945 h 9326349"/>
            <a:gd name="connsiteX1279" fmla="*/ 6039158 w 11022602"/>
            <a:gd name="connsiteY1279" fmla="*/ 2976945 h 9326349"/>
            <a:gd name="connsiteX1280" fmla="*/ 6039174 w 11022602"/>
            <a:gd name="connsiteY1280" fmla="*/ 2976945 h 9326349"/>
            <a:gd name="connsiteX1281" fmla="*/ 6214239 w 11022602"/>
            <a:gd name="connsiteY1281" fmla="*/ 2976945 h 9326349"/>
            <a:gd name="connsiteX1282" fmla="*/ 7270023 w 11022602"/>
            <a:gd name="connsiteY1282" fmla="*/ 2976914 h 9326349"/>
            <a:gd name="connsiteX1283" fmla="*/ 7270179 w 11022602"/>
            <a:gd name="connsiteY1283" fmla="*/ 2976945 h 9326349"/>
            <a:gd name="connsiteX1284" fmla="*/ 7272471 w 11022602"/>
            <a:gd name="connsiteY1284" fmla="*/ 2976945 h 9326349"/>
            <a:gd name="connsiteX1285" fmla="*/ 7272471 w 11022602"/>
            <a:gd name="connsiteY1285" fmla="*/ 2977395 h 9326349"/>
            <a:gd name="connsiteX1286" fmla="*/ 7326669 w 11022602"/>
            <a:gd name="connsiteY1286" fmla="*/ 2988044 h 9326349"/>
            <a:gd name="connsiteX1287" fmla="*/ 7404110 w 11022602"/>
            <a:gd name="connsiteY1287" fmla="*/ 3063411 h 9326349"/>
            <a:gd name="connsiteX1288" fmla="*/ 7413341 w 11022602"/>
            <a:gd name="connsiteY1288" fmla="*/ 3107913 h 9326349"/>
            <a:gd name="connsiteX1289" fmla="*/ 7415503 w 11022602"/>
            <a:gd name="connsiteY1289" fmla="*/ 3107913 h 9326349"/>
            <a:gd name="connsiteX1290" fmla="*/ 7415503 w 11022602"/>
            <a:gd name="connsiteY1290" fmla="*/ 3118332 h 9326349"/>
            <a:gd name="connsiteX1291" fmla="*/ 7415545 w 11022602"/>
            <a:gd name="connsiteY1291" fmla="*/ 3118537 h 9326349"/>
            <a:gd name="connsiteX1292" fmla="*/ 7415503 w 11022602"/>
            <a:gd name="connsiteY1292" fmla="*/ 3118743 h 9326349"/>
            <a:gd name="connsiteX1293" fmla="*/ 7415503 w 11022602"/>
            <a:gd name="connsiteY1293" fmla="*/ 3665920 h 9326349"/>
            <a:gd name="connsiteX1294" fmla="*/ 7272471 w 11022602"/>
            <a:gd name="connsiteY1294" fmla="*/ 3665920 h 9326349"/>
            <a:gd name="connsiteX1295" fmla="*/ 7272471 w 11022602"/>
            <a:gd name="connsiteY1295" fmla="*/ 3665921 h 9326349"/>
            <a:gd name="connsiteX1296" fmla="*/ 7415545 w 11022602"/>
            <a:gd name="connsiteY1296" fmla="*/ 3665921 h 9326349"/>
            <a:gd name="connsiteX1297" fmla="*/ 7342786 w 11022602"/>
            <a:gd name="connsiteY1297" fmla="*/ 3736745 h 9326349"/>
            <a:gd name="connsiteX1298" fmla="*/ 7275743 w 11022602"/>
            <a:gd name="connsiteY1298" fmla="*/ 3693489 h 9326349"/>
            <a:gd name="connsiteX1299" fmla="*/ 7272471 w 11022602"/>
            <a:gd name="connsiteY1299" fmla="*/ 3677715 h 9326349"/>
            <a:gd name="connsiteX1300" fmla="*/ 7272471 w 11022602"/>
            <a:gd name="connsiteY1300" fmla="*/ 4418921 h 9326349"/>
            <a:gd name="connsiteX1301" fmla="*/ 7183707 w 11022602"/>
            <a:gd name="connsiteY1301" fmla="*/ 4505322 h 9326349"/>
            <a:gd name="connsiteX1302" fmla="*/ 7094944 w 11022602"/>
            <a:gd name="connsiteY1302" fmla="*/ 4418921 h 9326349"/>
            <a:gd name="connsiteX1303" fmla="*/ 7094944 w 11022602"/>
            <a:gd name="connsiteY1303" fmla="*/ 4418906 h 9326349"/>
            <a:gd name="connsiteX1304" fmla="*/ 6917432 w 11022602"/>
            <a:gd name="connsiteY1304" fmla="*/ 4418906 h 9326349"/>
            <a:gd name="connsiteX1305" fmla="*/ 6917432 w 11022602"/>
            <a:gd name="connsiteY1305" fmla="*/ 3677997 h 9326349"/>
            <a:gd name="connsiteX1306" fmla="*/ 6914219 w 11022602"/>
            <a:gd name="connsiteY1306" fmla="*/ 3693489 h 9326349"/>
            <a:gd name="connsiteX1307" fmla="*/ 6847176 w 11022602"/>
            <a:gd name="connsiteY1307" fmla="*/ 3736745 h 9326349"/>
            <a:gd name="connsiteX1308" fmla="*/ 6774415 w 11022602"/>
            <a:gd name="connsiteY1308" fmla="*/ 3665921 h 9326349"/>
            <a:gd name="connsiteX1309" fmla="*/ 6917432 w 11022602"/>
            <a:gd name="connsiteY1309" fmla="*/ 3665921 h 9326349"/>
            <a:gd name="connsiteX1310" fmla="*/ 6917432 w 11022602"/>
            <a:gd name="connsiteY1310" fmla="*/ 3665920 h 9326349"/>
            <a:gd name="connsiteX1311" fmla="*/ 6774415 w 11022602"/>
            <a:gd name="connsiteY1311" fmla="*/ 3665920 h 9326349"/>
            <a:gd name="connsiteX1312" fmla="*/ 6774415 w 11022602"/>
            <a:gd name="connsiteY1312" fmla="*/ 3107913 h 9326349"/>
            <a:gd name="connsiteX1313" fmla="*/ 6776619 w 11022602"/>
            <a:gd name="connsiteY1313" fmla="*/ 3107913 h 9326349"/>
            <a:gd name="connsiteX1314" fmla="*/ 6785852 w 11022602"/>
            <a:gd name="connsiteY1314" fmla="*/ 3063411 h 9326349"/>
            <a:gd name="connsiteX1315" fmla="*/ 6863293 w 11022602"/>
            <a:gd name="connsiteY1315" fmla="*/ 2988044 h 9326349"/>
            <a:gd name="connsiteX1316" fmla="*/ 6917432 w 11022602"/>
            <a:gd name="connsiteY1316" fmla="*/ 2977407 h 9326349"/>
            <a:gd name="connsiteX1317" fmla="*/ 6917432 w 11022602"/>
            <a:gd name="connsiteY1317" fmla="*/ 2976945 h 9326349"/>
            <a:gd name="connsiteX1318" fmla="*/ 6919781 w 11022602"/>
            <a:gd name="connsiteY1318" fmla="*/ 2976945 h 9326349"/>
            <a:gd name="connsiteX1319" fmla="*/ 6919936 w 11022602"/>
            <a:gd name="connsiteY1319" fmla="*/ 2976914 h 9326349"/>
            <a:gd name="connsiteX1320" fmla="*/ 6919936 w 11022602"/>
            <a:gd name="connsiteY1320" fmla="*/ 2976945 h 9326349"/>
            <a:gd name="connsiteX1321" fmla="*/ 7094944 w 11022602"/>
            <a:gd name="connsiteY1321" fmla="*/ 2976945 h 9326349"/>
            <a:gd name="connsiteX1322" fmla="*/ 7094959 w 11022602"/>
            <a:gd name="connsiteY1322" fmla="*/ 2976945 h 9326349"/>
            <a:gd name="connsiteX1323" fmla="*/ 7270023 w 11022602"/>
            <a:gd name="connsiteY1323" fmla="*/ 2976945 h 9326349"/>
            <a:gd name="connsiteX1324" fmla="*/ 8325811 w 11022602"/>
            <a:gd name="connsiteY1324" fmla="*/ 2976914 h 9326349"/>
            <a:gd name="connsiteX1325" fmla="*/ 8325965 w 11022602"/>
            <a:gd name="connsiteY1325" fmla="*/ 2976945 h 9326349"/>
            <a:gd name="connsiteX1326" fmla="*/ 8328256 w 11022602"/>
            <a:gd name="connsiteY1326" fmla="*/ 2976945 h 9326349"/>
            <a:gd name="connsiteX1327" fmla="*/ 8328256 w 11022602"/>
            <a:gd name="connsiteY1327" fmla="*/ 2977395 h 9326349"/>
            <a:gd name="connsiteX1328" fmla="*/ 8382455 w 11022602"/>
            <a:gd name="connsiteY1328" fmla="*/ 2988044 h 9326349"/>
            <a:gd name="connsiteX1329" fmla="*/ 8459896 w 11022602"/>
            <a:gd name="connsiteY1329" fmla="*/ 3063411 h 9326349"/>
            <a:gd name="connsiteX1330" fmla="*/ 8469127 w 11022602"/>
            <a:gd name="connsiteY1330" fmla="*/ 3107913 h 9326349"/>
            <a:gd name="connsiteX1331" fmla="*/ 8471289 w 11022602"/>
            <a:gd name="connsiteY1331" fmla="*/ 3107913 h 9326349"/>
            <a:gd name="connsiteX1332" fmla="*/ 8471289 w 11022602"/>
            <a:gd name="connsiteY1332" fmla="*/ 3118332 h 9326349"/>
            <a:gd name="connsiteX1333" fmla="*/ 8471332 w 11022602"/>
            <a:gd name="connsiteY1333" fmla="*/ 3118537 h 9326349"/>
            <a:gd name="connsiteX1334" fmla="*/ 8471289 w 11022602"/>
            <a:gd name="connsiteY1334" fmla="*/ 3118743 h 9326349"/>
            <a:gd name="connsiteX1335" fmla="*/ 8471289 w 11022602"/>
            <a:gd name="connsiteY1335" fmla="*/ 3665920 h 9326349"/>
            <a:gd name="connsiteX1336" fmla="*/ 8328256 w 11022602"/>
            <a:gd name="connsiteY1336" fmla="*/ 3665920 h 9326349"/>
            <a:gd name="connsiteX1337" fmla="*/ 8328256 w 11022602"/>
            <a:gd name="connsiteY1337" fmla="*/ 3665921 h 9326349"/>
            <a:gd name="connsiteX1338" fmla="*/ 8471332 w 11022602"/>
            <a:gd name="connsiteY1338" fmla="*/ 3665921 h 9326349"/>
            <a:gd name="connsiteX1339" fmla="*/ 8398572 w 11022602"/>
            <a:gd name="connsiteY1339" fmla="*/ 3736745 h 9326349"/>
            <a:gd name="connsiteX1340" fmla="*/ 8331529 w 11022602"/>
            <a:gd name="connsiteY1340" fmla="*/ 3693489 h 9326349"/>
            <a:gd name="connsiteX1341" fmla="*/ 8328256 w 11022602"/>
            <a:gd name="connsiteY1341" fmla="*/ 3677715 h 9326349"/>
            <a:gd name="connsiteX1342" fmla="*/ 8328256 w 11022602"/>
            <a:gd name="connsiteY1342" fmla="*/ 4418921 h 9326349"/>
            <a:gd name="connsiteX1343" fmla="*/ 8239494 w 11022602"/>
            <a:gd name="connsiteY1343" fmla="*/ 4505322 h 9326349"/>
            <a:gd name="connsiteX1344" fmla="*/ 8150730 w 11022602"/>
            <a:gd name="connsiteY1344" fmla="*/ 4418921 h 9326349"/>
            <a:gd name="connsiteX1345" fmla="*/ 8150730 w 11022602"/>
            <a:gd name="connsiteY1345" fmla="*/ 4418906 h 9326349"/>
            <a:gd name="connsiteX1346" fmla="*/ 7973217 w 11022602"/>
            <a:gd name="connsiteY1346" fmla="*/ 4418906 h 9326349"/>
            <a:gd name="connsiteX1347" fmla="*/ 7973217 w 11022602"/>
            <a:gd name="connsiteY1347" fmla="*/ 3677997 h 9326349"/>
            <a:gd name="connsiteX1348" fmla="*/ 7970005 w 11022602"/>
            <a:gd name="connsiteY1348" fmla="*/ 3693489 h 9326349"/>
            <a:gd name="connsiteX1349" fmla="*/ 7902962 w 11022602"/>
            <a:gd name="connsiteY1349" fmla="*/ 3736745 h 9326349"/>
            <a:gd name="connsiteX1350" fmla="*/ 7830201 w 11022602"/>
            <a:gd name="connsiteY1350" fmla="*/ 3665921 h 9326349"/>
            <a:gd name="connsiteX1351" fmla="*/ 7973217 w 11022602"/>
            <a:gd name="connsiteY1351" fmla="*/ 3665921 h 9326349"/>
            <a:gd name="connsiteX1352" fmla="*/ 7973217 w 11022602"/>
            <a:gd name="connsiteY1352" fmla="*/ 3665920 h 9326349"/>
            <a:gd name="connsiteX1353" fmla="*/ 7830201 w 11022602"/>
            <a:gd name="connsiteY1353" fmla="*/ 3665920 h 9326349"/>
            <a:gd name="connsiteX1354" fmla="*/ 7830201 w 11022602"/>
            <a:gd name="connsiteY1354" fmla="*/ 3107913 h 9326349"/>
            <a:gd name="connsiteX1355" fmla="*/ 7832405 w 11022602"/>
            <a:gd name="connsiteY1355" fmla="*/ 3107913 h 9326349"/>
            <a:gd name="connsiteX1356" fmla="*/ 7841638 w 11022602"/>
            <a:gd name="connsiteY1356" fmla="*/ 3063411 h 9326349"/>
            <a:gd name="connsiteX1357" fmla="*/ 7919079 w 11022602"/>
            <a:gd name="connsiteY1357" fmla="*/ 2988044 h 9326349"/>
            <a:gd name="connsiteX1358" fmla="*/ 7973217 w 11022602"/>
            <a:gd name="connsiteY1358" fmla="*/ 2977407 h 9326349"/>
            <a:gd name="connsiteX1359" fmla="*/ 7973217 w 11022602"/>
            <a:gd name="connsiteY1359" fmla="*/ 2976945 h 9326349"/>
            <a:gd name="connsiteX1360" fmla="*/ 7975567 w 11022602"/>
            <a:gd name="connsiteY1360" fmla="*/ 2976945 h 9326349"/>
            <a:gd name="connsiteX1361" fmla="*/ 7975722 w 11022602"/>
            <a:gd name="connsiteY1361" fmla="*/ 2976914 h 9326349"/>
            <a:gd name="connsiteX1362" fmla="*/ 7975722 w 11022602"/>
            <a:gd name="connsiteY1362" fmla="*/ 2976945 h 9326349"/>
            <a:gd name="connsiteX1363" fmla="*/ 8150730 w 11022602"/>
            <a:gd name="connsiteY1363" fmla="*/ 2976945 h 9326349"/>
            <a:gd name="connsiteX1364" fmla="*/ 8150745 w 11022602"/>
            <a:gd name="connsiteY1364" fmla="*/ 2976945 h 9326349"/>
            <a:gd name="connsiteX1365" fmla="*/ 8325811 w 11022602"/>
            <a:gd name="connsiteY1365" fmla="*/ 2976945 h 9326349"/>
            <a:gd name="connsiteX1366" fmla="*/ 9381596 w 11022602"/>
            <a:gd name="connsiteY1366" fmla="*/ 2976914 h 9326349"/>
            <a:gd name="connsiteX1367" fmla="*/ 9381751 w 11022602"/>
            <a:gd name="connsiteY1367" fmla="*/ 2976945 h 9326349"/>
            <a:gd name="connsiteX1368" fmla="*/ 9384043 w 11022602"/>
            <a:gd name="connsiteY1368" fmla="*/ 2976945 h 9326349"/>
            <a:gd name="connsiteX1369" fmla="*/ 9384043 w 11022602"/>
            <a:gd name="connsiteY1369" fmla="*/ 2977395 h 9326349"/>
            <a:gd name="connsiteX1370" fmla="*/ 9438241 w 11022602"/>
            <a:gd name="connsiteY1370" fmla="*/ 2988044 h 9326349"/>
            <a:gd name="connsiteX1371" fmla="*/ 9515681 w 11022602"/>
            <a:gd name="connsiteY1371" fmla="*/ 3063411 h 9326349"/>
            <a:gd name="connsiteX1372" fmla="*/ 9524913 w 11022602"/>
            <a:gd name="connsiteY1372" fmla="*/ 3107913 h 9326349"/>
            <a:gd name="connsiteX1373" fmla="*/ 9527074 w 11022602"/>
            <a:gd name="connsiteY1373" fmla="*/ 3107913 h 9326349"/>
            <a:gd name="connsiteX1374" fmla="*/ 9527074 w 11022602"/>
            <a:gd name="connsiteY1374" fmla="*/ 3118332 h 9326349"/>
            <a:gd name="connsiteX1375" fmla="*/ 9527118 w 11022602"/>
            <a:gd name="connsiteY1375" fmla="*/ 3118537 h 9326349"/>
            <a:gd name="connsiteX1376" fmla="*/ 9527074 w 11022602"/>
            <a:gd name="connsiteY1376" fmla="*/ 3118743 h 9326349"/>
            <a:gd name="connsiteX1377" fmla="*/ 9527074 w 11022602"/>
            <a:gd name="connsiteY1377" fmla="*/ 3665920 h 9326349"/>
            <a:gd name="connsiteX1378" fmla="*/ 9384043 w 11022602"/>
            <a:gd name="connsiteY1378" fmla="*/ 3665920 h 9326349"/>
            <a:gd name="connsiteX1379" fmla="*/ 9384043 w 11022602"/>
            <a:gd name="connsiteY1379" fmla="*/ 3665921 h 9326349"/>
            <a:gd name="connsiteX1380" fmla="*/ 9527118 w 11022602"/>
            <a:gd name="connsiteY1380" fmla="*/ 3665921 h 9326349"/>
            <a:gd name="connsiteX1381" fmla="*/ 9454357 w 11022602"/>
            <a:gd name="connsiteY1381" fmla="*/ 3736745 h 9326349"/>
            <a:gd name="connsiteX1382" fmla="*/ 9387315 w 11022602"/>
            <a:gd name="connsiteY1382" fmla="*/ 3693489 h 9326349"/>
            <a:gd name="connsiteX1383" fmla="*/ 9384043 w 11022602"/>
            <a:gd name="connsiteY1383" fmla="*/ 3677715 h 9326349"/>
            <a:gd name="connsiteX1384" fmla="*/ 9384043 w 11022602"/>
            <a:gd name="connsiteY1384" fmla="*/ 4418921 h 9326349"/>
            <a:gd name="connsiteX1385" fmla="*/ 9295279 w 11022602"/>
            <a:gd name="connsiteY1385" fmla="*/ 4505322 h 9326349"/>
            <a:gd name="connsiteX1386" fmla="*/ 9206514 w 11022602"/>
            <a:gd name="connsiteY1386" fmla="*/ 4418921 h 9326349"/>
            <a:gd name="connsiteX1387" fmla="*/ 9206514 w 11022602"/>
            <a:gd name="connsiteY1387" fmla="*/ 4418906 h 9326349"/>
            <a:gd name="connsiteX1388" fmla="*/ 9029003 w 11022602"/>
            <a:gd name="connsiteY1388" fmla="*/ 4418906 h 9326349"/>
            <a:gd name="connsiteX1389" fmla="*/ 9029003 w 11022602"/>
            <a:gd name="connsiteY1389" fmla="*/ 3677997 h 9326349"/>
            <a:gd name="connsiteX1390" fmla="*/ 9025791 w 11022602"/>
            <a:gd name="connsiteY1390" fmla="*/ 3693489 h 9326349"/>
            <a:gd name="connsiteX1391" fmla="*/ 8958747 w 11022602"/>
            <a:gd name="connsiteY1391" fmla="*/ 3736745 h 9326349"/>
            <a:gd name="connsiteX1392" fmla="*/ 8885987 w 11022602"/>
            <a:gd name="connsiteY1392" fmla="*/ 3665921 h 9326349"/>
            <a:gd name="connsiteX1393" fmla="*/ 9029003 w 11022602"/>
            <a:gd name="connsiteY1393" fmla="*/ 3665921 h 9326349"/>
            <a:gd name="connsiteX1394" fmla="*/ 9029003 w 11022602"/>
            <a:gd name="connsiteY1394" fmla="*/ 3665920 h 9326349"/>
            <a:gd name="connsiteX1395" fmla="*/ 8885987 w 11022602"/>
            <a:gd name="connsiteY1395" fmla="*/ 3665920 h 9326349"/>
            <a:gd name="connsiteX1396" fmla="*/ 8885987 w 11022602"/>
            <a:gd name="connsiteY1396" fmla="*/ 3107913 h 9326349"/>
            <a:gd name="connsiteX1397" fmla="*/ 8888191 w 11022602"/>
            <a:gd name="connsiteY1397" fmla="*/ 3107913 h 9326349"/>
            <a:gd name="connsiteX1398" fmla="*/ 8897423 w 11022602"/>
            <a:gd name="connsiteY1398" fmla="*/ 3063411 h 9326349"/>
            <a:gd name="connsiteX1399" fmla="*/ 8974865 w 11022602"/>
            <a:gd name="connsiteY1399" fmla="*/ 2988044 h 9326349"/>
            <a:gd name="connsiteX1400" fmla="*/ 9029003 w 11022602"/>
            <a:gd name="connsiteY1400" fmla="*/ 2977407 h 9326349"/>
            <a:gd name="connsiteX1401" fmla="*/ 9029003 w 11022602"/>
            <a:gd name="connsiteY1401" fmla="*/ 2976945 h 9326349"/>
            <a:gd name="connsiteX1402" fmla="*/ 9031353 w 11022602"/>
            <a:gd name="connsiteY1402" fmla="*/ 2976945 h 9326349"/>
            <a:gd name="connsiteX1403" fmla="*/ 9031508 w 11022602"/>
            <a:gd name="connsiteY1403" fmla="*/ 2976914 h 9326349"/>
            <a:gd name="connsiteX1404" fmla="*/ 9031508 w 11022602"/>
            <a:gd name="connsiteY1404" fmla="*/ 2976945 h 9326349"/>
            <a:gd name="connsiteX1405" fmla="*/ 9206514 w 11022602"/>
            <a:gd name="connsiteY1405" fmla="*/ 2976945 h 9326349"/>
            <a:gd name="connsiteX1406" fmla="*/ 9206531 w 11022602"/>
            <a:gd name="connsiteY1406" fmla="*/ 2976945 h 9326349"/>
            <a:gd name="connsiteX1407" fmla="*/ 9381596 w 11022602"/>
            <a:gd name="connsiteY1407" fmla="*/ 2976945 h 9326349"/>
            <a:gd name="connsiteX1408" fmla="*/ 10437381 w 11022602"/>
            <a:gd name="connsiteY1408" fmla="*/ 2976914 h 9326349"/>
            <a:gd name="connsiteX1409" fmla="*/ 10437537 w 11022602"/>
            <a:gd name="connsiteY1409" fmla="*/ 2976945 h 9326349"/>
            <a:gd name="connsiteX1410" fmla="*/ 10439829 w 11022602"/>
            <a:gd name="connsiteY1410" fmla="*/ 2976945 h 9326349"/>
            <a:gd name="connsiteX1411" fmla="*/ 10439829 w 11022602"/>
            <a:gd name="connsiteY1411" fmla="*/ 2977395 h 9326349"/>
            <a:gd name="connsiteX1412" fmla="*/ 10494027 w 11022602"/>
            <a:gd name="connsiteY1412" fmla="*/ 2988044 h 9326349"/>
            <a:gd name="connsiteX1413" fmla="*/ 10571468 w 11022602"/>
            <a:gd name="connsiteY1413" fmla="*/ 3063411 h 9326349"/>
            <a:gd name="connsiteX1414" fmla="*/ 10580700 w 11022602"/>
            <a:gd name="connsiteY1414" fmla="*/ 3107913 h 9326349"/>
            <a:gd name="connsiteX1415" fmla="*/ 10582860 w 11022602"/>
            <a:gd name="connsiteY1415" fmla="*/ 3107913 h 9326349"/>
            <a:gd name="connsiteX1416" fmla="*/ 10582860 w 11022602"/>
            <a:gd name="connsiteY1416" fmla="*/ 3118332 h 9326349"/>
            <a:gd name="connsiteX1417" fmla="*/ 10582903 w 11022602"/>
            <a:gd name="connsiteY1417" fmla="*/ 3118537 h 9326349"/>
            <a:gd name="connsiteX1418" fmla="*/ 10582860 w 11022602"/>
            <a:gd name="connsiteY1418" fmla="*/ 3118743 h 9326349"/>
            <a:gd name="connsiteX1419" fmla="*/ 10582860 w 11022602"/>
            <a:gd name="connsiteY1419" fmla="*/ 3665920 h 9326349"/>
            <a:gd name="connsiteX1420" fmla="*/ 10439829 w 11022602"/>
            <a:gd name="connsiteY1420" fmla="*/ 3665920 h 9326349"/>
            <a:gd name="connsiteX1421" fmla="*/ 10439829 w 11022602"/>
            <a:gd name="connsiteY1421" fmla="*/ 3665921 h 9326349"/>
            <a:gd name="connsiteX1422" fmla="*/ 10582903 w 11022602"/>
            <a:gd name="connsiteY1422" fmla="*/ 3665921 h 9326349"/>
            <a:gd name="connsiteX1423" fmla="*/ 10510143 w 11022602"/>
            <a:gd name="connsiteY1423" fmla="*/ 3736745 h 9326349"/>
            <a:gd name="connsiteX1424" fmla="*/ 10443101 w 11022602"/>
            <a:gd name="connsiteY1424" fmla="*/ 3693489 h 9326349"/>
            <a:gd name="connsiteX1425" fmla="*/ 10439829 w 11022602"/>
            <a:gd name="connsiteY1425" fmla="*/ 3677715 h 9326349"/>
            <a:gd name="connsiteX1426" fmla="*/ 10439829 w 11022602"/>
            <a:gd name="connsiteY1426" fmla="*/ 4418921 h 9326349"/>
            <a:gd name="connsiteX1427" fmla="*/ 10351064 w 11022602"/>
            <a:gd name="connsiteY1427" fmla="*/ 4505322 h 9326349"/>
            <a:gd name="connsiteX1428" fmla="*/ 10262301 w 11022602"/>
            <a:gd name="connsiteY1428" fmla="*/ 4418921 h 9326349"/>
            <a:gd name="connsiteX1429" fmla="*/ 10262301 w 11022602"/>
            <a:gd name="connsiteY1429" fmla="*/ 4418906 h 9326349"/>
            <a:gd name="connsiteX1430" fmla="*/ 10084790 w 11022602"/>
            <a:gd name="connsiteY1430" fmla="*/ 4418906 h 9326349"/>
            <a:gd name="connsiteX1431" fmla="*/ 10084790 w 11022602"/>
            <a:gd name="connsiteY1431" fmla="*/ 3677997 h 9326349"/>
            <a:gd name="connsiteX1432" fmla="*/ 10081577 w 11022602"/>
            <a:gd name="connsiteY1432" fmla="*/ 3693489 h 9326349"/>
            <a:gd name="connsiteX1433" fmla="*/ 10014533 w 11022602"/>
            <a:gd name="connsiteY1433" fmla="*/ 3736745 h 9326349"/>
            <a:gd name="connsiteX1434" fmla="*/ 9941773 w 11022602"/>
            <a:gd name="connsiteY1434" fmla="*/ 3665921 h 9326349"/>
            <a:gd name="connsiteX1435" fmla="*/ 10084790 w 11022602"/>
            <a:gd name="connsiteY1435" fmla="*/ 3665921 h 9326349"/>
            <a:gd name="connsiteX1436" fmla="*/ 10084790 w 11022602"/>
            <a:gd name="connsiteY1436" fmla="*/ 3665920 h 9326349"/>
            <a:gd name="connsiteX1437" fmla="*/ 9941773 w 11022602"/>
            <a:gd name="connsiteY1437" fmla="*/ 3665920 h 9326349"/>
            <a:gd name="connsiteX1438" fmla="*/ 9941773 w 11022602"/>
            <a:gd name="connsiteY1438" fmla="*/ 3107913 h 9326349"/>
            <a:gd name="connsiteX1439" fmla="*/ 9943978 w 11022602"/>
            <a:gd name="connsiteY1439" fmla="*/ 3107913 h 9326349"/>
            <a:gd name="connsiteX1440" fmla="*/ 9953210 w 11022602"/>
            <a:gd name="connsiteY1440" fmla="*/ 3063411 h 9326349"/>
            <a:gd name="connsiteX1441" fmla="*/ 10030651 w 11022602"/>
            <a:gd name="connsiteY1441" fmla="*/ 2988044 h 9326349"/>
            <a:gd name="connsiteX1442" fmla="*/ 10084790 w 11022602"/>
            <a:gd name="connsiteY1442" fmla="*/ 2977407 h 9326349"/>
            <a:gd name="connsiteX1443" fmla="*/ 10084790 w 11022602"/>
            <a:gd name="connsiteY1443" fmla="*/ 2976945 h 9326349"/>
            <a:gd name="connsiteX1444" fmla="*/ 10087139 w 11022602"/>
            <a:gd name="connsiteY1444" fmla="*/ 2976945 h 9326349"/>
            <a:gd name="connsiteX1445" fmla="*/ 10087294 w 11022602"/>
            <a:gd name="connsiteY1445" fmla="*/ 2976914 h 9326349"/>
            <a:gd name="connsiteX1446" fmla="*/ 10087294 w 11022602"/>
            <a:gd name="connsiteY1446" fmla="*/ 2976945 h 9326349"/>
            <a:gd name="connsiteX1447" fmla="*/ 10262301 w 11022602"/>
            <a:gd name="connsiteY1447" fmla="*/ 2976945 h 9326349"/>
            <a:gd name="connsiteX1448" fmla="*/ 10262316 w 11022602"/>
            <a:gd name="connsiteY1448" fmla="*/ 2976945 h 9326349"/>
            <a:gd name="connsiteX1449" fmla="*/ 10437381 w 11022602"/>
            <a:gd name="connsiteY1449" fmla="*/ 2976945 h 9326349"/>
            <a:gd name="connsiteX1450" fmla="*/ 760243 w 11022602"/>
            <a:gd name="connsiteY1450" fmla="*/ 2634046 h 9326349"/>
            <a:gd name="connsiteX1451" fmla="*/ 909472 w 11022602"/>
            <a:gd name="connsiteY1451" fmla="*/ 2779302 h 9326349"/>
            <a:gd name="connsiteX1452" fmla="*/ 760243 w 11022602"/>
            <a:gd name="connsiteY1452" fmla="*/ 2924558 h 9326349"/>
            <a:gd name="connsiteX1453" fmla="*/ 611013 w 11022602"/>
            <a:gd name="connsiteY1453" fmla="*/ 2779302 h 9326349"/>
            <a:gd name="connsiteX1454" fmla="*/ 760243 w 11022602"/>
            <a:gd name="connsiteY1454" fmla="*/ 2634046 h 9326349"/>
            <a:gd name="connsiteX1455" fmla="*/ 1816030 w 11022602"/>
            <a:gd name="connsiteY1455" fmla="*/ 2634046 h 9326349"/>
            <a:gd name="connsiteX1456" fmla="*/ 1965259 w 11022602"/>
            <a:gd name="connsiteY1456" fmla="*/ 2779302 h 9326349"/>
            <a:gd name="connsiteX1457" fmla="*/ 1816030 w 11022602"/>
            <a:gd name="connsiteY1457" fmla="*/ 2924558 h 9326349"/>
            <a:gd name="connsiteX1458" fmla="*/ 1666800 w 11022602"/>
            <a:gd name="connsiteY1458" fmla="*/ 2779302 h 9326349"/>
            <a:gd name="connsiteX1459" fmla="*/ 1816030 w 11022602"/>
            <a:gd name="connsiteY1459" fmla="*/ 2634046 h 9326349"/>
            <a:gd name="connsiteX1460" fmla="*/ 2871816 w 11022602"/>
            <a:gd name="connsiteY1460" fmla="*/ 2634046 h 9326349"/>
            <a:gd name="connsiteX1461" fmla="*/ 3021045 w 11022602"/>
            <a:gd name="connsiteY1461" fmla="*/ 2779302 h 9326349"/>
            <a:gd name="connsiteX1462" fmla="*/ 2871816 w 11022602"/>
            <a:gd name="connsiteY1462" fmla="*/ 2924558 h 9326349"/>
            <a:gd name="connsiteX1463" fmla="*/ 2722586 w 11022602"/>
            <a:gd name="connsiteY1463" fmla="*/ 2779302 h 9326349"/>
            <a:gd name="connsiteX1464" fmla="*/ 2871816 w 11022602"/>
            <a:gd name="connsiteY1464" fmla="*/ 2634046 h 9326349"/>
            <a:gd name="connsiteX1465" fmla="*/ 3927602 w 11022602"/>
            <a:gd name="connsiteY1465" fmla="*/ 2634046 h 9326349"/>
            <a:gd name="connsiteX1466" fmla="*/ 4076831 w 11022602"/>
            <a:gd name="connsiteY1466" fmla="*/ 2779302 h 9326349"/>
            <a:gd name="connsiteX1467" fmla="*/ 3927602 w 11022602"/>
            <a:gd name="connsiteY1467" fmla="*/ 2924558 h 9326349"/>
            <a:gd name="connsiteX1468" fmla="*/ 3778372 w 11022602"/>
            <a:gd name="connsiteY1468" fmla="*/ 2779302 h 9326349"/>
            <a:gd name="connsiteX1469" fmla="*/ 3927602 w 11022602"/>
            <a:gd name="connsiteY1469" fmla="*/ 2634046 h 9326349"/>
            <a:gd name="connsiteX1470" fmla="*/ 4983388 w 11022602"/>
            <a:gd name="connsiteY1470" fmla="*/ 2634046 h 9326349"/>
            <a:gd name="connsiteX1471" fmla="*/ 5132617 w 11022602"/>
            <a:gd name="connsiteY1471" fmla="*/ 2779302 h 9326349"/>
            <a:gd name="connsiteX1472" fmla="*/ 4983388 w 11022602"/>
            <a:gd name="connsiteY1472" fmla="*/ 2924558 h 9326349"/>
            <a:gd name="connsiteX1473" fmla="*/ 4834158 w 11022602"/>
            <a:gd name="connsiteY1473" fmla="*/ 2779302 h 9326349"/>
            <a:gd name="connsiteX1474" fmla="*/ 4983388 w 11022602"/>
            <a:gd name="connsiteY1474" fmla="*/ 2634046 h 9326349"/>
            <a:gd name="connsiteX1475" fmla="*/ 6039174 w 11022602"/>
            <a:gd name="connsiteY1475" fmla="*/ 2634046 h 9326349"/>
            <a:gd name="connsiteX1476" fmla="*/ 6188403 w 11022602"/>
            <a:gd name="connsiteY1476" fmla="*/ 2779302 h 9326349"/>
            <a:gd name="connsiteX1477" fmla="*/ 6039174 w 11022602"/>
            <a:gd name="connsiteY1477" fmla="*/ 2924558 h 9326349"/>
            <a:gd name="connsiteX1478" fmla="*/ 5889944 w 11022602"/>
            <a:gd name="connsiteY1478" fmla="*/ 2779302 h 9326349"/>
            <a:gd name="connsiteX1479" fmla="*/ 6039174 w 11022602"/>
            <a:gd name="connsiteY1479" fmla="*/ 2634046 h 9326349"/>
            <a:gd name="connsiteX1480" fmla="*/ 7094959 w 11022602"/>
            <a:gd name="connsiteY1480" fmla="*/ 2634046 h 9326349"/>
            <a:gd name="connsiteX1481" fmla="*/ 7244188 w 11022602"/>
            <a:gd name="connsiteY1481" fmla="*/ 2779302 h 9326349"/>
            <a:gd name="connsiteX1482" fmla="*/ 7094959 w 11022602"/>
            <a:gd name="connsiteY1482" fmla="*/ 2924558 h 9326349"/>
            <a:gd name="connsiteX1483" fmla="*/ 6945730 w 11022602"/>
            <a:gd name="connsiteY1483" fmla="*/ 2779302 h 9326349"/>
            <a:gd name="connsiteX1484" fmla="*/ 7094959 w 11022602"/>
            <a:gd name="connsiteY1484" fmla="*/ 2634046 h 9326349"/>
            <a:gd name="connsiteX1485" fmla="*/ 8150745 w 11022602"/>
            <a:gd name="connsiteY1485" fmla="*/ 2634046 h 9326349"/>
            <a:gd name="connsiteX1486" fmla="*/ 8299975 w 11022602"/>
            <a:gd name="connsiteY1486" fmla="*/ 2779302 h 9326349"/>
            <a:gd name="connsiteX1487" fmla="*/ 8150745 w 11022602"/>
            <a:gd name="connsiteY1487" fmla="*/ 2924558 h 9326349"/>
            <a:gd name="connsiteX1488" fmla="*/ 8001516 w 11022602"/>
            <a:gd name="connsiteY1488" fmla="*/ 2779302 h 9326349"/>
            <a:gd name="connsiteX1489" fmla="*/ 8150745 w 11022602"/>
            <a:gd name="connsiteY1489" fmla="*/ 2634046 h 9326349"/>
            <a:gd name="connsiteX1490" fmla="*/ 9206531 w 11022602"/>
            <a:gd name="connsiteY1490" fmla="*/ 2634046 h 9326349"/>
            <a:gd name="connsiteX1491" fmla="*/ 9355759 w 11022602"/>
            <a:gd name="connsiteY1491" fmla="*/ 2779302 h 9326349"/>
            <a:gd name="connsiteX1492" fmla="*/ 9206531 w 11022602"/>
            <a:gd name="connsiteY1492" fmla="*/ 2924558 h 9326349"/>
            <a:gd name="connsiteX1493" fmla="*/ 9057301 w 11022602"/>
            <a:gd name="connsiteY1493" fmla="*/ 2779302 h 9326349"/>
            <a:gd name="connsiteX1494" fmla="*/ 9206531 w 11022602"/>
            <a:gd name="connsiteY1494" fmla="*/ 2634046 h 9326349"/>
            <a:gd name="connsiteX1495" fmla="*/ 10262316 w 11022602"/>
            <a:gd name="connsiteY1495" fmla="*/ 2634046 h 9326349"/>
            <a:gd name="connsiteX1496" fmla="*/ 10411547 w 11022602"/>
            <a:gd name="connsiteY1496" fmla="*/ 2779302 h 9326349"/>
            <a:gd name="connsiteX1497" fmla="*/ 10262316 w 11022602"/>
            <a:gd name="connsiteY1497" fmla="*/ 2924558 h 9326349"/>
            <a:gd name="connsiteX1498" fmla="*/ 10113087 w 11022602"/>
            <a:gd name="connsiteY1498" fmla="*/ 2779302 h 9326349"/>
            <a:gd name="connsiteX1499" fmla="*/ 10262316 w 11022602"/>
            <a:gd name="connsiteY1499" fmla="*/ 2634046 h 9326349"/>
            <a:gd name="connsiteX1500" fmla="*/ 760227 w 11022602"/>
            <a:gd name="connsiteY1500" fmla="*/ 2177329 h 9326349"/>
            <a:gd name="connsiteX1501" fmla="*/ 671479 w 11022602"/>
            <a:gd name="connsiteY1501" fmla="*/ 2263714 h 9326349"/>
            <a:gd name="connsiteX1502" fmla="*/ 582731 w 11022602"/>
            <a:gd name="connsiteY1502" fmla="*/ 2177329 h 9326349"/>
            <a:gd name="connsiteX1503" fmla="*/ 1816015 w 11022602"/>
            <a:gd name="connsiteY1503" fmla="*/ 2177329 h 9326349"/>
            <a:gd name="connsiteX1504" fmla="*/ 1727266 w 11022602"/>
            <a:gd name="connsiteY1504" fmla="*/ 2263714 h 9326349"/>
            <a:gd name="connsiteX1505" fmla="*/ 1638518 w 11022602"/>
            <a:gd name="connsiteY1505" fmla="*/ 2177329 h 9326349"/>
            <a:gd name="connsiteX1506" fmla="*/ 2871800 w 11022602"/>
            <a:gd name="connsiteY1506" fmla="*/ 2177329 h 9326349"/>
            <a:gd name="connsiteX1507" fmla="*/ 2783052 w 11022602"/>
            <a:gd name="connsiteY1507" fmla="*/ 2263714 h 9326349"/>
            <a:gd name="connsiteX1508" fmla="*/ 2694304 w 11022602"/>
            <a:gd name="connsiteY1508" fmla="*/ 2177329 h 9326349"/>
            <a:gd name="connsiteX1509" fmla="*/ 3927586 w 11022602"/>
            <a:gd name="connsiteY1509" fmla="*/ 2177329 h 9326349"/>
            <a:gd name="connsiteX1510" fmla="*/ 3838838 w 11022602"/>
            <a:gd name="connsiteY1510" fmla="*/ 2263714 h 9326349"/>
            <a:gd name="connsiteX1511" fmla="*/ 3750090 w 11022602"/>
            <a:gd name="connsiteY1511" fmla="*/ 2177329 h 9326349"/>
            <a:gd name="connsiteX1512" fmla="*/ 4983372 w 11022602"/>
            <a:gd name="connsiteY1512" fmla="*/ 2177329 h 9326349"/>
            <a:gd name="connsiteX1513" fmla="*/ 4894624 w 11022602"/>
            <a:gd name="connsiteY1513" fmla="*/ 2263714 h 9326349"/>
            <a:gd name="connsiteX1514" fmla="*/ 4805876 w 11022602"/>
            <a:gd name="connsiteY1514" fmla="*/ 2177329 h 9326349"/>
            <a:gd name="connsiteX1515" fmla="*/ 6039158 w 11022602"/>
            <a:gd name="connsiteY1515" fmla="*/ 2177329 h 9326349"/>
            <a:gd name="connsiteX1516" fmla="*/ 5950410 w 11022602"/>
            <a:gd name="connsiteY1516" fmla="*/ 2263714 h 9326349"/>
            <a:gd name="connsiteX1517" fmla="*/ 5861662 w 11022602"/>
            <a:gd name="connsiteY1517" fmla="*/ 2177329 h 9326349"/>
            <a:gd name="connsiteX1518" fmla="*/ 7094944 w 11022602"/>
            <a:gd name="connsiteY1518" fmla="*/ 2177329 h 9326349"/>
            <a:gd name="connsiteX1519" fmla="*/ 7006196 w 11022602"/>
            <a:gd name="connsiteY1519" fmla="*/ 2263714 h 9326349"/>
            <a:gd name="connsiteX1520" fmla="*/ 6917448 w 11022602"/>
            <a:gd name="connsiteY1520" fmla="*/ 2177329 h 9326349"/>
            <a:gd name="connsiteX1521" fmla="*/ 8150730 w 11022602"/>
            <a:gd name="connsiteY1521" fmla="*/ 2177329 h 9326349"/>
            <a:gd name="connsiteX1522" fmla="*/ 8061982 w 11022602"/>
            <a:gd name="connsiteY1522" fmla="*/ 2263714 h 9326349"/>
            <a:gd name="connsiteX1523" fmla="*/ 7973234 w 11022602"/>
            <a:gd name="connsiteY1523" fmla="*/ 2177329 h 9326349"/>
            <a:gd name="connsiteX1524" fmla="*/ 9206515 w 11022602"/>
            <a:gd name="connsiteY1524" fmla="*/ 2177329 h 9326349"/>
            <a:gd name="connsiteX1525" fmla="*/ 9117768 w 11022602"/>
            <a:gd name="connsiteY1525" fmla="*/ 2263714 h 9326349"/>
            <a:gd name="connsiteX1526" fmla="*/ 9029020 w 11022602"/>
            <a:gd name="connsiteY1526" fmla="*/ 2177329 h 9326349"/>
            <a:gd name="connsiteX1527" fmla="*/ 10262302 w 11022602"/>
            <a:gd name="connsiteY1527" fmla="*/ 2177329 h 9326349"/>
            <a:gd name="connsiteX1528" fmla="*/ 10173554 w 11022602"/>
            <a:gd name="connsiteY1528" fmla="*/ 2263714 h 9326349"/>
            <a:gd name="connsiteX1529" fmla="*/ 10084805 w 11022602"/>
            <a:gd name="connsiteY1529" fmla="*/ 2177329 h 9326349"/>
            <a:gd name="connsiteX1530" fmla="*/ 935308 w 11022602"/>
            <a:gd name="connsiteY1530" fmla="*/ 735307 h 9326349"/>
            <a:gd name="connsiteX1531" fmla="*/ 935463 w 11022602"/>
            <a:gd name="connsiteY1531" fmla="*/ 735338 h 9326349"/>
            <a:gd name="connsiteX1532" fmla="*/ 937754 w 11022602"/>
            <a:gd name="connsiteY1532" fmla="*/ 735338 h 9326349"/>
            <a:gd name="connsiteX1533" fmla="*/ 937754 w 11022602"/>
            <a:gd name="connsiteY1533" fmla="*/ 735788 h 9326349"/>
            <a:gd name="connsiteX1534" fmla="*/ 991953 w 11022602"/>
            <a:gd name="connsiteY1534" fmla="*/ 746437 h 9326349"/>
            <a:gd name="connsiteX1535" fmla="*/ 1069393 w 11022602"/>
            <a:gd name="connsiteY1535" fmla="*/ 821804 h 9326349"/>
            <a:gd name="connsiteX1536" fmla="*/ 1078625 w 11022602"/>
            <a:gd name="connsiteY1536" fmla="*/ 866306 h 9326349"/>
            <a:gd name="connsiteX1537" fmla="*/ 1080787 w 11022602"/>
            <a:gd name="connsiteY1537" fmla="*/ 866306 h 9326349"/>
            <a:gd name="connsiteX1538" fmla="*/ 1080787 w 11022602"/>
            <a:gd name="connsiteY1538" fmla="*/ 876725 h 9326349"/>
            <a:gd name="connsiteX1539" fmla="*/ 1080830 w 11022602"/>
            <a:gd name="connsiteY1539" fmla="*/ 876930 h 9326349"/>
            <a:gd name="connsiteX1540" fmla="*/ 1080787 w 11022602"/>
            <a:gd name="connsiteY1540" fmla="*/ 877136 h 9326349"/>
            <a:gd name="connsiteX1541" fmla="*/ 1080787 w 11022602"/>
            <a:gd name="connsiteY1541" fmla="*/ 1424313 h 9326349"/>
            <a:gd name="connsiteX1542" fmla="*/ 937754 w 11022602"/>
            <a:gd name="connsiteY1542" fmla="*/ 1424313 h 9326349"/>
            <a:gd name="connsiteX1543" fmla="*/ 937754 w 11022602"/>
            <a:gd name="connsiteY1543" fmla="*/ 1424314 h 9326349"/>
            <a:gd name="connsiteX1544" fmla="*/ 1080830 w 11022602"/>
            <a:gd name="connsiteY1544" fmla="*/ 1424314 h 9326349"/>
            <a:gd name="connsiteX1545" fmla="*/ 1008070 w 11022602"/>
            <a:gd name="connsiteY1545" fmla="*/ 1495138 h 9326349"/>
            <a:gd name="connsiteX1546" fmla="*/ 941027 w 11022602"/>
            <a:gd name="connsiteY1546" fmla="*/ 1451882 h 9326349"/>
            <a:gd name="connsiteX1547" fmla="*/ 937754 w 11022602"/>
            <a:gd name="connsiteY1547" fmla="*/ 1436108 h 9326349"/>
            <a:gd name="connsiteX1548" fmla="*/ 937754 w 11022602"/>
            <a:gd name="connsiteY1548" fmla="*/ 2177314 h 9326349"/>
            <a:gd name="connsiteX1549" fmla="*/ 848991 w 11022602"/>
            <a:gd name="connsiteY1549" fmla="*/ 2263714 h 9326349"/>
            <a:gd name="connsiteX1550" fmla="*/ 760227 w 11022602"/>
            <a:gd name="connsiteY1550" fmla="*/ 2177314 h 9326349"/>
            <a:gd name="connsiteX1551" fmla="*/ 760227 w 11022602"/>
            <a:gd name="connsiteY1551" fmla="*/ 2177299 h 9326349"/>
            <a:gd name="connsiteX1552" fmla="*/ 582716 w 11022602"/>
            <a:gd name="connsiteY1552" fmla="*/ 2177299 h 9326349"/>
            <a:gd name="connsiteX1553" fmla="*/ 582716 w 11022602"/>
            <a:gd name="connsiteY1553" fmla="*/ 1436390 h 9326349"/>
            <a:gd name="connsiteX1554" fmla="*/ 579502 w 11022602"/>
            <a:gd name="connsiteY1554" fmla="*/ 1451882 h 9326349"/>
            <a:gd name="connsiteX1555" fmla="*/ 512459 w 11022602"/>
            <a:gd name="connsiteY1555" fmla="*/ 1495138 h 9326349"/>
            <a:gd name="connsiteX1556" fmla="*/ 439699 w 11022602"/>
            <a:gd name="connsiteY1556" fmla="*/ 1424314 h 9326349"/>
            <a:gd name="connsiteX1557" fmla="*/ 582716 w 11022602"/>
            <a:gd name="connsiteY1557" fmla="*/ 1424314 h 9326349"/>
            <a:gd name="connsiteX1558" fmla="*/ 582716 w 11022602"/>
            <a:gd name="connsiteY1558" fmla="*/ 1424313 h 9326349"/>
            <a:gd name="connsiteX1559" fmla="*/ 439699 w 11022602"/>
            <a:gd name="connsiteY1559" fmla="*/ 1424313 h 9326349"/>
            <a:gd name="connsiteX1560" fmla="*/ 439699 w 11022602"/>
            <a:gd name="connsiteY1560" fmla="*/ 866306 h 9326349"/>
            <a:gd name="connsiteX1561" fmla="*/ 441904 w 11022602"/>
            <a:gd name="connsiteY1561" fmla="*/ 866306 h 9326349"/>
            <a:gd name="connsiteX1562" fmla="*/ 451136 w 11022602"/>
            <a:gd name="connsiteY1562" fmla="*/ 821804 h 9326349"/>
            <a:gd name="connsiteX1563" fmla="*/ 528576 w 11022602"/>
            <a:gd name="connsiteY1563" fmla="*/ 746437 h 9326349"/>
            <a:gd name="connsiteX1564" fmla="*/ 582716 w 11022602"/>
            <a:gd name="connsiteY1564" fmla="*/ 735800 h 9326349"/>
            <a:gd name="connsiteX1565" fmla="*/ 582716 w 11022602"/>
            <a:gd name="connsiteY1565" fmla="*/ 735338 h 9326349"/>
            <a:gd name="connsiteX1566" fmla="*/ 585065 w 11022602"/>
            <a:gd name="connsiteY1566" fmla="*/ 735338 h 9326349"/>
            <a:gd name="connsiteX1567" fmla="*/ 585220 w 11022602"/>
            <a:gd name="connsiteY1567" fmla="*/ 735307 h 9326349"/>
            <a:gd name="connsiteX1568" fmla="*/ 585220 w 11022602"/>
            <a:gd name="connsiteY1568" fmla="*/ 735338 h 9326349"/>
            <a:gd name="connsiteX1569" fmla="*/ 760227 w 11022602"/>
            <a:gd name="connsiteY1569" fmla="*/ 735338 h 9326349"/>
            <a:gd name="connsiteX1570" fmla="*/ 760243 w 11022602"/>
            <a:gd name="connsiteY1570" fmla="*/ 735338 h 9326349"/>
            <a:gd name="connsiteX1571" fmla="*/ 935308 w 11022602"/>
            <a:gd name="connsiteY1571" fmla="*/ 735338 h 9326349"/>
            <a:gd name="connsiteX1572" fmla="*/ 1991095 w 11022602"/>
            <a:gd name="connsiteY1572" fmla="*/ 735307 h 9326349"/>
            <a:gd name="connsiteX1573" fmla="*/ 1991250 w 11022602"/>
            <a:gd name="connsiteY1573" fmla="*/ 735338 h 9326349"/>
            <a:gd name="connsiteX1574" fmla="*/ 1993541 w 11022602"/>
            <a:gd name="connsiteY1574" fmla="*/ 735338 h 9326349"/>
            <a:gd name="connsiteX1575" fmla="*/ 1993541 w 11022602"/>
            <a:gd name="connsiteY1575" fmla="*/ 735788 h 9326349"/>
            <a:gd name="connsiteX1576" fmla="*/ 2047739 w 11022602"/>
            <a:gd name="connsiteY1576" fmla="*/ 746437 h 9326349"/>
            <a:gd name="connsiteX1577" fmla="*/ 2125181 w 11022602"/>
            <a:gd name="connsiteY1577" fmla="*/ 821804 h 9326349"/>
            <a:gd name="connsiteX1578" fmla="*/ 2134412 w 11022602"/>
            <a:gd name="connsiteY1578" fmla="*/ 866306 h 9326349"/>
            <a:gd name="connsiteX1579" fmla="*/ 2136574 w 11022602"/>
            <a:gd name="connsiteY1579" fmla="*/ 866306 h 9326349"/>
            <a:gd name="connsiteX1580" fmla="*/ 2136574 w 11022602"/>
            <a:gd name="connsiteY1580" fmla="*/ 876725 h 9326349"/>
            <a:gd name="connsiteX1581" fmla="*/ 2136617 w 11022602"/>
            <a:gd name="connsiteY1581" fmla="*/ 876930 h 9326349"/>
            <a:gd name="connsiteX1582" fmla="*/ 2136574 w 11022602"/>
            <a:gd name="connsiteY1582" fmla="*/ 877136 h 9326349"/>
            <a:gd name="connsiteX1583" fmla="*/ 2136574 w 11022602"/>
            <a:gd name="connsiteY1583" fmla="*/ 1424313 h 9326349"/>
            <a:gd name="connsiteX1584" fmla="*/ 1993541 w 11022602"/>
            <a:gd name="connsiteY1584" fmla="*/ 1424313 h 9326349"/>
            <a:gd name="connsiteX1585" fmla="*/ 1993541 w 11022602"/>
            <a:gd name="connsiteY1585" fmla="*/ 1424314 h 9326349"/>
            <a:gd name="connsiteX1586" fmla="*/ 2136617 w 11022602"/>
            <a:gd name="connsiteY1586" fmla="*/ 1424314 h 9326349"/>
            <a:gd name="connsiteX1587" fmla="*/ 2063857 w 11022602"/>
            <a:gd name="connsiteY1587" fmla="*/ 1495138 h 9326349"/>
            <a:gd name="connsiteX1588" fmla="*/ 1996814 w 11022602"/>
            <a:gd name="connsiteY1588" fmla="*/ 1451882 h 9326349"/>
            <a:gd name="connsiteX1589" fmla="*/ 1993541 w 11022602"/>
            <a:gd name="connsiteY1589" fmla="*/ 1436108 h 9326349"/>
            <a:gd name="connsiteX1590" fmla="*/ 1993541 w 11022602"/>
            <a:gd name="connsiteY1590" fmla="*/ 2177314 h 9326349"/>
            <a:gd name="connsiteX1591" fmla="*/ 1904778 w 11022602"/>
            <a:gd name="connsiteY1591" fmla="*/ 2263714 h 9326349"/>
            <a:gd name="connsiteX1592" fmla="*/ 1816015 w 11022602"/>
            <a:gd name="connsiteY1592" fmla="*/ 2177314 h 9326349"/>
            <a:gd name="connsiteX1593" fmla="*/ 1816015 w 11022602"/>
            <a:gd name="connsiteY1593" fmla="*/ 2177299 h 9326349"/>
            <a:gd name="connsiteX1594" fmla="*/ 1638503 w 11022602"/>
            <a:gd name="connsiteY1594" fmla="*/ 2177299 h 9326349"/>
            <a:gd name="connsiteX1595" fmla="*/ 1638503 w 11022602"/>
            <a:gd name="connsiteY1595" fmla="*/ 1436390 h 9326349"/>
            <a:gd name="connsiteX1596" fmla="*/ 1635289 w 11022602"/>
            <a:gd name="connsiteY1596" fmla="*/ 1451882 h 9326349"/>
            <a:gd name="connsiteX1597" fmla="*/ 1568246 w 11022602"/>
            <a:gd name="connsiteY1597" fmla="*/ 1495138 h 9326349"/>
            <a:gd name="connsiteX1598" fmla="*/ 1495486 w 11022602"/>
            <a:gd name="connsiteY1598" fmla="*/ 1424314 h 9326349"/>
            <a:gd name="connsiteX1599" fmla="*/ 1638503 w 11022602"/>
            <a:gd name="connsiteY1599" fmla="*/ 1424314 h 9326349"/>
            <a:gd name="connsiteX1600" fmla="*/ 1638503 w 11022602"/>
            <a:gd name="connsiteY1600" fmla="*/ 1424313 h 9326349"/>
            <a:gd name="connsiteX1601" fmla="*/ 1495486 w 11022602"/>
            <a:gd name="connsiteY1601" fmla="*/ 1424313 h 9326349"/>
            <a:gd name="connsiteX1602" fmla="*/ 1495486 w 11022602"/>
            <a:gd name="connsiteY1602" fmla="*/ 866306 h 9326349"/>
            <a:gd name="connsiteX1603" fmla="*/ 1497691 w 11022602"/>
            <a:gd name="connsiteY1603" fmla="*/ 866306 h 9326349"/>
            <a:gd name="connsiteX1604" fmla="*/ 1506923 w 11022602"/>
            <a:gd name="connsiteY1604" fmla="*/ 821804 h 9326349"/>
            <a:gd name="connsiteX1605" fmla="*/ 1584363 w 11022602"/>
            <a:gd name="connsiteY1605" fmla="*/ 746437 h 9326349"/>
            <a:gd name="connsiteX1606" fmla="*/ 1638503 w 11022602"/>
            <a:gd name="connsiteY1606" fmla="*/ 735800 h 9326349"/>
            <a:gd name="connsiteX1607" fmla="*/ 1638503 w 11022602"/>
            <a:gd name="connsiteY1607" fmla="*/ 735338 h 9326349"/>
            <a:gd name="connsiteX1608" fmla="*/ 1640852 w 11022602"/>
            <a:gd name="connsiteY1608" fmla="*/ 735338 h 9326349"/>
            <a:gd name="connsiteX1609" fmla="*/ 1641007 w 11022602"/>
            <a:gd name="connsiteY1609" fmla="*/ 735307 h 9326349"/>
            <a:gd name="connsiteX1610" fmla="*/ 1641007 w 11022602"/>
            <a:gd name="connsiteY1610" fmla="*/ 735338 h 9326349"/>
            <a:gd name="connsiteX1611" fmla="*/ 1816015 w 11022602"/>
            <a:gd name="connsiteY1611" fmla="*/ 735338 h 9326349"/>
            <a:gd name="connsiteX1612" fmla="*/ 1816030 w 11022602"/>
            <a:gd name="connsiteY1612" fmla="*/ 735338 h 9326349"/>
            <a:gd name="connsiteX1613" fmla="*/ 1991095 w 11022602"/>
            <a:gd name="connsiteY1613" fmla="*/ 735338 h 9326349"/>
            <a:gd name="connsiteX1614" fmla="*/ 3046881 w 11022602"/>
            <a:gd name="connsiteY1614" fmla="*/ 735307 h 9326349"/>
            <a:gd name="connsiteX1615" fmla="*/ 3047036 w 11022602"/>
            <a:gd name="connsiteY1615" fmla="*/ 735338 h 9326349"/>
            <a:gd name="connsiteX1616" fmla="*/ 3049327 w 11022602"/>
            <a:gd name="connsiteY1616" fmla="*/ 735338 h 9326349"/>
            <a:gd name="connsiteX1617" fmla="*/ 3049327 w 11022602"/>
            <a:gd name="connsiteY1617" fmla="*/ 735788 h 9326349"/>
            <a:gd name="connsiteX1618" fmla="*/ 3103525 w 11022602"/>
            <a:gd name="connsiteY1618" fmla="*/ 746437 h 9326349"/>
            <a:gd name="connsiteX1619" fmla="*/ 3180966 w 11022602"/>
            <a:gd name="connsiteY1619" fmla="*/ 821804 h 9326349"/>
            <a:gd name="connsiteX1620" fmla="*/ 3190198 w 11022602"/>
            <a:gd name="connsiteY1620" fmla="*/ 866306 h 9326349"/>
            <a:gd name="connsiteX1621" fmla="*/ 3192360 w 11022602"/>
            <a:gd name="connsiteY1621" fmla="*/ 866306 h 9326349"/>
            <a:gd name="connsiteX1622" fmla="*/ 3192360 w 11022602"/>
            <a:gd name="connsiteY1622" fmla="*/ 876725 h 9326349"/>
            <a:gd name="connsiteX1623" fmla="*/ 3192403 w 11022602"/>
            <a:gd name="connsiteY1623" fmla="*/ 876930 h 9326349"/>
            <a:gd name="connsiteX1624" fmla="*/ 3192360 w 11022602"/>
            <a:gd name="connsiteY1624" fmla="*/ 877136 h 9326349"/>
            <a:gd name="connsiteX1625" fmla="*/ 3192360 w 11022602"/>
            <a:gd name="connsiteY1625" fmla="*/ 1424313 h 9326349"/>
            <a:gd name="connsiteX1626" fmla="*/ 3049327 w 11022602"/>
            <a:gd name="connsiteY1626" fmla="*/ 1424313 h 9326349"/>
            <a:gd name="connsiteX1627" fmla="*/ 3049327 w 11022602"/>
            <a:gd name="connsiteY1627" fmla="*/ 1424314 h 9326349"/>
            <a:gd name="connsiteX1628" fmla="*/ 3192403 w 11022602"/>
            <a:gd name="connsiteY1628" fmla="*/ 1424314 h 9326349"/>
            <a:gd name="connsiteX1629" fmla="*/ 3119642 w 11022602"/>
            <a:gd name="connsiteY1629" fmla="*/ 1495138 h 9326349"/>
            <a:gd name="connsiteX1630" fmla="*/ 3052599 w 11022602"/>
            <a:gd name="connsiteY1630" fmla="*/ 1451882 h 9326349"/>
            <a:gd name="connsiteX1631" fmla="*/ 3049327 w 11022602"/>
            <a:gd name="connsiteY1631" fmla="*/ 1436108 h 9326349"/>
            <a:gd name="connsiteX1632" fmla="*/ 3049327 w 11022602"/>
            <a:gd name="connsiteY1632" fmla="*/ 2177314 h 9326349"/>
            <a:gd name="connsiteX1633" fmla="*/ 2960564 w 11022602"/>
            <a:gd name="connsiteY1633" fmla="*/ 2263714 h 9326349"/>
            <a:gd name="connsiteX1634" fmla="*/ 2871800 w 11022602"/>
            <a:gd name="connsiteY1634" fmla="*/ 2177314 h 9326349"/>
            <a:gd name="connsiteX1635" fmla="*/ 2871800 w 11022602"/>
            <a:gd name="connsiteY1635" fmla="*/ 2177299 h 9326349"/>
            <a:gd name="connsiteX1636" fmla="*/ 2694289 w 11022602"/>
            <a:gd name="connsiteY1636" fmla="*/ 2177299 h 9326349"/>
            <a:gd name="connsiteX1637" fmla="*/ 2694289 w 11022602"/>
            <a:gd name="connsiteY1637" fmla="*/ 1436390 h 9326349"/>
            <a:gd name="connsiteX1638" fmla="*/ 2691075 w 11022602"/>
            <a:gd name="connsiteY1638" fmla="*/ 1451882 h 9326349"/>
            <a:gd name="connsiteX1639" fmla="*/ 2624032 w 11022602"/>
            <a:gd name="connsiteY1639" fmla="*/ 1495138 h 9326349"/>
            <a:gd name="connsiteX1640" fmla="*/ 2551272 w 11022602"/>
            <a:gd name="connsiteY1640" fmla="*/ 1424314 h 9326349"/>
            <a:gd name="connsiteX1641" fmla="*/ 2694289 w 11022602"/>
            <a:gd name="connsiteY1641" fmla="*/ 1424314 h 9326349"/>
            <a:gd name="connsiteX1642" fmla="*/ 2694289 w 11022602"/>
            <a:gd name="connsiteY1642" fmla="*/ 1424313 h 9326349"/>
            <a:gd name="connsiteX1643" fmla="*/ 2551272 w 11022602"/>
            <a:gd name="connsiteY1643" fmla="*/ 1424313 h 9326349"/>
            <a:gd name="connsiteX1644" fmla="*/ 2551272 w 11022602"/>
            <a:gd name="connsiteY1644" fmla="*/ 866306 h 9326349"/>
            <a:gd name="connsiteX1645" fmla="*/ 2553477 w 11022602"/>
            <a:gd name="connsiteY1645" fmla="*/ 866306 h 9326349"/>
            <a:gd name="connsiteX1646" fmla="*/ 2562709 w 11022602"/>
            <a:gd name="connsiteY1646" fmla="*/ 821804 h 9326349"/>
            <a:gd name="connsiteX1647" fmla="*/ 2640149 w 11022602"/>
            <a:gd name="connsiteY1647" fmla="*/ 746437 h 9326349"/>
            <a:gd name="connsiteX1648" fmla="*/ 2694289 w 11022602"/>
            <a:gd name="connsiteY1648" fmla="*/ 735800 h 9326349"/>
            <a:gd name="connsiteX1649" fmla="*/ 2694289 w 11022602"/>
            <a:gd name="connsiteY1649" fmla="*/ 735338 h 9326349"/>
            <a:gd name="connsiteX1650" fmla="*/ 2696638 w 11022602"/>
            <a:gd name="connsiteY1650" fmla="*/ 735338 h 9326349"/>
            <a:gd name="connsiteX1651" fmla="*/ 2696793 w 11022602"/>
            <a:gd name="connsiteY1651" fmla="*/ 735307 h 9326349"/>
            <a:gd name="connsiteX1652" fmla="*/ 2696793 w 11022602"/>
            <a:gd name="connsiteY1652" fmla="*/ 735338 h 9326349"/>
            <a:gd name="connsiteX1653" fmla="*/ 2871800 w 11022602"/>
            <a:gd name="connsiteY1653" fmla="*/ 735338 h 9326349"/>
            <a:gd name="connsiteX1654" fmla="*/ 2871816 w 11022602"/>
            <a:gd name="connsiteY1654" fmla="*/ 735338 h 9326349"/>
            <a:gd name="connsiteX1655" fmla="*/ 3046881 w 11022602"/>
            <a:gd name="connsiteY1655" fmla="*/ 735338 h 9326349"/>
            <a:gd name="connsiteX1656" fmla="*/ 4102667 w 11022602"/>
            <a:gd name="connsiteY1656" fmla="*/ 735307 h 9326349"/>
            <a:gd name="connsiteX1657" fmla="*/ 4102822 w 11022602"/>
            <a:gd name="connsiteY1657" fmla="*/ 735338 h 9326349"/>
            <a:gd name="connsiteX1658" fmla="*/ 4105113 w 11022602"/>
            <a:gd name="connsiteY1658" fmla="*/ 735338 h 9326349"/>
            <a:gd name="connsiteX1659" fmla="*/ 4105113 w 11022602"/>
            <a:gd name="connsiteY1659" fmla="*/ 735788 h 9326349"/>
            <a:gd name="connsiteX1660" fmla="*/ 4159311 w 11022602"/>
            <a:gd name="connsiteY1660" fmla="*/ 746437 h 9326349"/>
            <a:gd name="connsiteX1661" fmla="*/ 4236752 w 11022602"/>
            <a:gd name="connsiteY1661" fmla="*/ 821804 h 9326349"/>
            <a:gd name="connsiteX1662" fmla="*/ 4245984 w 11022602"/>
            <a:gd name="connsiteY1662" fmla="*/ 866306 h 9326349"/>
            <a:gd name="connsiteX1663" fmla="*/ 4248146 w 11022602"/>
            <a:gd name="connsiteY1663" fmla="*/ 866306 h 9326349"/>
            <a:gd name="connsiteX1664" fmla="*/ 4248146 w 11022602"/>
            <a:gd name="connsiteY1664" fmla="*/ 876725 h 9326349"/>
            <a:gd name="connsiteX1665" fmla="*/ 4248189 w 11022602"/>
            <a:gd name="connsiteY1665" fmla="*/ 876930 h 9326349"/>
            <a:gd name="connsiteX1666" fmla="*/ 4248146 w 11022602"/>
            <a:gd name="connsiteY1666" fmla="*/ 877136 h 9326349"/>
            <a:gd name="connsiteX1667" fmla="*/ 4248146 w 11022602"/>
            <a:gd name="connsiteY1667" fmla="*/ 1424313 h 9326349"/>
            <a:gd name="connsiteX1668" fmla="*/ 4105113 w 11022602"/>
            <a:gd name="connsiteY1668" fmla="*/ 1424313 h 9326349"/>
            <a:gd name="connsiteX1669" fmla="*/ 4105113 w 11022602"/>
            <a:gd name="connsiteY1669" fmla="*/ 1424314 h 9326349"/>
            <a:gd name="connsiteX1670" fmla="*/ 4248189 w 11022602"/>
            <a:gd name="connsiteY1670" fmla="*/ 1424314 h 9326349"/>
            <a:gd name="connsiteX1671" fmla="*/ 4175428 w 11022602"/>
            <a:gd name="connsiteY1671" fmla="*/ 1495138 h 9326349"/>
            <a:gd name="connsiteX1672" fmla="*/ 4108385 w 11022602"/>
            <a:gd name="connsiteY1672" fmla="*/ 1451882 h 9326349"/>
            <a:gd name="connsiteX1673" fmla="*/ 4105113 w 11022602"/>
            <a:gd name="connsiteY1673" fmla="*/ 1436108 h 9326349"/>
            <a:gd name="connsiteX1674" fmla="*/ 4105113 w 11022602"/>
            <a:gd name="connsiteY1674" fmla="*/ 2177314 h 9326349"/>
            <a:gd name="connsiteX1675" fmla="*/ 4016350 w 11022602"/>
            <a:gd name="connsiteY1675" fmla="*/ 2263714 h 9326349"/>
            <a:gd name="connsiteX1676" fmla="*/ 3927586 w 11022602"/>
            <a:gd name="connsiteY1676" fmla="*/ 2177314 h 9326349"/>
            <a:gd name="connsiteX1677" fmla="*/ 3927586 w 11022602"/>
            <a:gd name="connsiteY1677" fmla="*/ 2177299 h 9326349"/>
            <a:gd name="connsiteX1678" fmla="*/ 3750075 w 11022602"/>
            <a:gd name="connsiteY1678" fmla="*/ 2177299 h 9326349"/>
            <a:gd name="connsiteX1679" fmla="*/ 3750075 w 11022602"/>
            <a:gd name="connsiteY1679" fmla="*/ 1436390 h 9326349"/>
            <a:gd name="connsiteX1680" fmla="*/ 3746861 w 11022602"/>
            <a:gd name="connsiteY1680" fmla="*/ 1451882 h 9326349"/>
            <a:gd name="connsiteX1681" fmla="*/ 3679818 w 11022602"/>
            <a:gd name="connsiteY1681" fmla="*/ 1495138 h 9326349"/>
            <a:gd name="connsiteX1682" fmla="*/ 3607058 w 11022602"/>
            <a:gd name="connsiteY1682" fmla="*/ 1424314 h 9326349"/>
            <a:gd name="connsiteX1683" fmla="*/ 3750075 w 11022602"/>
            <a:gd name="connsiteY1683" fmla="*/ 1424314 h 9326349"/>
            <a:gd name="connsiteX1684" fmla="*/ 3750075 w 11022602"/>
            <a:gd name="connsiteY1684" fmla="*/ 1424313 h 9326349"/>
            <a:gd name="connsiteX1685" fmla="*/ 3607058 w 11022602"/>
            <a:gd name="connsiteY1685" fmla="*/ 1424313 h 9326349"/>
            <a:gd name="connsiteX1686" fmla="*/ 3607058 w 11022602"/>
            <a:gd name="connsiteY1686" fmla="*/ 866306 h 9326349"/>
            <a:gd name="connsiteX1687" fmla="*/ 3609262 w 11022602"/>
            <a:gd name="connsiteY1687" fmla="*/ 866306 h 9326349"/>
            <a:gd name="connsiteX1688" fmla="*/ 3618494 w 11022602"/>
            <a:gd name="connsiteY1688" fmla="*/ 821804 h 9326349"/>
            <a:gd name="connsiteX1689" fmla="*/ 3695935 w 11022602"/>
            <a:gd name="connsiteY1689" fmla="*/ 746437 h 9326349"/>
            <a:gd name="connsiteX1690" fmla="*/ 3750075 w 11022602"/>
            <a:gd name="connsiteY1690" fmla="*/ 735800 h 9326349"/>
            <a:gd name="connsiteX1691" fmla="*/ 3750075 w 11022602"/>
            <a:gd name="connsiteY1691" fmla="*/ 735338 h 9326349"/>
            <a:gd name="connsiteX1692" fmla="*/ 3752423 w 11022602"/>
            <a:gd name="connsiteY1692" fmla="*/ 735338 h 9326349"/>
            <a:gd name="connsiteX1693" fmla="*/ 3752578 w 11022602"/>
            <a:gd name="connsiteY1693" fmla="*/ 735307 h 9326349"/>
            <a:gd name="connsiteX1694" fmla="*/ 3752578 w 11022602"/>
            <a:gd name="connsiteY1694" fmla="*/ 735338 h 9326349"/>
            <a:gd name="connsiteX1695" fmla="*/ 3927586 w 11022602"/>
            <a:gd name="connsiteY1695" fmla="*/ 735338 h 9326349"/>
            <a:gd name="connsiteX1696" fmla="*/ 3927602 w 11022602"/>
            <a:gd name="connsiteY1696" fmla="*/ 735338 h 9326349"/>
            <a:gd name="connsiteX1697" fmla="*/ 4102667 w 11022602"/>
            <a:gd name="connsiteY1697" fmla="*/ 735338 h 9326349"/>
            <a:gd name="connsiteX1698" fmla="*/ 5158453 w 11022602"/>
            <a:gd name="connsiteY1698" fmla="*/ 735307 h 9326349"/>
            <a:gd name="connsiteX1699" fmla="*/ 5158608 w 11022602"/>
            <a:gd name="connsiteY1699" fmla="*/ 735338 h 9326349"/>
            <a:gd name="connsiteX1700" fmla="*/ 5160899 w 11022602"/>
            <a:gd name="connsiteY1700" fmla="*/ 735338 h 9326349"/>
            <a:gd name="connsiteX1701" fmla="*/ 5160899 w 11022602"/>
            <a:gd name="connsiteY1701" fmla="*/ 735788 h 9326349"/>
            <a:gd name="connsiteX1702" fmla="*/ 5215097 w 11022602"/>
            <a:gd name="connsiteY1702" fmla="*/ 746437 h 9326349"/>
            <a:gd name="connsiteX1703" fmla="*/ 5292538 w 11022602"/>
            <a:gd name="connsiteY1703" fmla="*/ 821804 h 9326349"/>
            <a:gd name="connsiteX1704" fmla="*/ 5301770 w 11022602"/>
            <a:gd name="connsiteY1704" fmla="*/ 866306 h 9326349"/>
            <a:gd name="connsiteX1705" fmla="*/ 5303932 w 11022602"/>
            <a:gd name="connsiteY1705" fmla="*/ 866306 h 9326349"/>
            <a:gd name="connsiteX1706" fmla="*/ 5303932 w 11022602"/>
            <a:gd name="connsiteY1706" fmla="*/ 876725 h 9326349"/>
            <a:gd name="connsiteX1707" fmla="*/ 5303975 w 11022602"/>
            <a:gd name="connsiteY1707" fmla="*/ 876930 h 9326349"/>
            <a:gd name="connsiteX1708" fmla="*/ 5303932 w 11022602"/>
            <a:gd name="connsiteY1708" fmla="*/ 877136 h 9326349"/>
            <a:gd name="connsiteX1709" fmla="*/ 5303932 w 11022602"/>
            <a:gd name="connsiteY1709" fmla="*/ 1424313 h 9326349"/>
            <a:gd name="connsiteX1710" fmla="*/ 5160899 w 11022602"/>
            <a:gd name="connsiteY1710" fmla="*/ 1424313 h 9326349"/>
            <a:gd name="connsiteX1711" fmla="*/ 5160899 w 11022602"/>
            <a:gd name="connsiteY1711" fmla="*/ 1424314 h 9326349"/>
            <a:gd name="connsiteX1712" fmla="*/ 5303975 w 11022602"/>
            <a:gd name="connsiteY1712" fmla="*/ 1424314 h 9326349"/>
            <a:gd name="connsiteX1713" fmla="*/ 5231214 w 11022602"/>
            <a:gd name="connsiteY1713" fmla="*/ 1495138 h 9326349"/>
            <a:gd name="connsiteX1714" fmla="*/ 5164171 w 11022602"/>
            <a:gd name="connsiteY1714" fmla="*/ 1451882 h 9326349"/>
            <a:gd name="connsiteX1715" fmla="*/ 5160899 w 11022602"/>
            <a:gd name="connsiteY1715" fmla="*/ 1436108 h 9326349"/>
            <a:gd name="connsiteX1716" fmla="*/ 5160899 w 11022602"/>
            <a:gd name="connsiteY1716" fmla="*/ 2177314 h 9326349"/>
            <a:gd name="connsiteX1717" fmla="*/ 5072136 w 11022602"/>
            <a:gd name="connsiteY1717" fmla="*/ 2263714 h 9326349"/>
            <a:gd name="connsiteX1718" fmla="*/ 4983372 w 11022602"/>
            <a:gd name="connsiteY1718" fmla="*/ 2177314 h 9326349"/>
            <a:gd name="connsiteX1719" fmla="*/ 4983372 w 11022602"/>
            <a:gd name="connsiteY1719" fmla="*/ 2177299 h 9326349"/>
            <a:gd name="connsiteX1720" fmla="*/ 4805861 w 11022602"/>
            <a:gd name="connsiteY1720" fmla="*/ 2177299 h 9326349"/>
            <a:gd name="connsiteX1721" fmla="*/ 4805861 w 11022602"/>
            <a:gd name="connsiteY1721" fmla="*/ 1436390 h 9326349"/>
            <a:gd name="connsiteX1722" fmla="*/ 4802647 w 11022602"/>
            <a:gd name="connsiteY1722" fmla="*/ 1451882 h 9326349"/>
            <a:gd name="connsiteX1723" fmla="*/ 4735604 w 11022602"/>
            <a:gd name="connsiteY1723" fmla="*/ 1495138 h 9326349"/>
            <a:gd name="connsiteX1724" fmla="*/ 4662844 w 11022602"/>
            <a:gd name="connsiteY1724" fmla="*/ 1424314 h 9326349"/>
            <a:gd name="connsiteX1725" fmla="*/ 4805861 w 11022602"/>
            <a:gd name="connsiteY1725" fmla="*/ 1424314 h 9326349"/>
            <a:gd name="connsiteX1726" fmla="*/ 4805861 w 11022602"/>
            <a:gd name="connsiteY1726" fmla="*/ 1424313 h 9326349"/>
            <a:gd name="connsiteX1727" fmla="*/ 4662844 w 11022602"/>
            <a:gd name="connsiteY1727" fmla="*/ 1424313 h 9326349"/>
            <a:gd name="connsiteX1728" fmla="*/ 4662844 w 11022602"/>
            <a:gd name="connsiteY1728" fmla="*/ 866306 h 9326349"/>
            <a:gd name="connsiteX1729" fmla="*/ 4665048 w 11022602"/>
            <a:gd name="connsiteY1729" fmla="*/ 866306 h 9326349"/>
            <a:gd name="connsiteX1730" fmla="*/ 4674280 w 11022602"/>
            <a:gd name="connsiteY1730" fmla="*/ 821804 h 9326349"/>
            <a:gd name="connsiteX1731" fmla="*/ 4751721 w 11022602"/>
            <a:gd name="connsiteY1731" fmla="*/ 746437 h 9326349"/>
            <a:gd name="connsiteX1732" fmla="*/ 4805861 w 11022602"/>
            <a:gd name="connsiteY1732" fmla="*/ 735800 h 9326349"/>
            <a:gd name="connsiteX1733" fmla="*/ 4805861 w 11022602"/>
            <a:gd name="connsiteY1733" fmla="*/ 735338 h 9326349"/>
            <a:gd name="connsiteX1734" fmla="*/ 4808209 w 11022602"/>
            <a:gd name="connsiteY1734" fmla="*/ 735338 h 9326349"/>
            <a:gd name="connsiteX1735" fmla="*/ 4808364 w 11022602"/>
            <a:gd name="connsiteY1735" fmla="*/ 735307 h 9326349"/>
            <a:gd name="connsiteX1736" fmla="*/ 4808364 w 11022602"/>
            <a:gd name="connsiteY1736" fmla="*/ 735338 h 9326349"/>
            <a:gd name="connsiteX1737" fmla="*/ 4983372 w 11022602"/>
            <a:gd name="connsiteY1737" fmla="*/ 735338 h 9326349"/>
            <a:gd name="connsiteX1738" fmla="*/ 4983388 w 11022602"/>
            <a:gd name="connsiteY1738" fmla="*/ 735338 h 9326349"/>
            <a:gd name="connsiteX1739" fmla="*/ 5158453 w 11022602"/>
            <a:gd name="connsiteY1739" fmla="*/ 735338 h 9326349"/>
            <a:gd name="connsiteX1740" fmla="*/ 6214239 w 11022602"/>
            <a:gd name="connsiteY1740" fmla="*/ 735307 h 9326349"/>
            <a:gd name="connsiteX1741" fmla="*/ 6214394 w 11022602"/>
            <a:gd name="connsiteY1741" fmla="*/ 735338 h 9326349"/>
            <a:gd name="connsiteX1742" fmla="*/ 6216685 w 11022602"/>
            <a:gd name="connsiteY1742" fmla="*/ 735338 h 9326349"/>
            <a:gd name="connsiteX1743" fmla="*/ 6216685 w 11022602"/>
            <a:gd name="connsiteY1743" fmla="*/ 735788 h 9326349"/>
            <a:gd name="connsiteX1744" fmla="*/ 6270883 w 11022602"/>
            <a:gd name="connsiteY1744" fmla="*/ 746437 h 9326349"/>
            <a:gd name="connsiteX1745" fmla="*/ 6348324 w 11022602"/>
            <a:gd name="connsiteY1745" fmla="*/ 821804 h 9326349"/>
            <a:gd name="connsiteX1746" fmla="*/ 6357556 w 11022602"/>
            <a:gd name="connsiteY1746" fmla="*/ 866306 h 9326349"/>
            <a:gd name="connsiteX1747" fmla="*/ 6359718 w 11022602"/>
            <a:gd name="connsiteY1747" fmla="*/ 866306 h 9326349"/>
            <a:gd name="connsiteX1748" fmla="*/ 6359718 w 11022602"/>
            <a:gd name="connsiteY1748" fmla="*/ 876725 h 9326349"/>
            <a:gd name="connsiteX1749" fmla="*/ 6359761 w 11022602"/>
            <a:gd name="connsiteY1749" fmla="*/ 876930 h 9326349"/>
            <a:gd name="connsiteX1750" fmla="*/ 6359718 w 11022602"/>
            <a:gd name="connsiteY1750" fmla="*/ 877136 h 9326349"/>
            <a:gd name="connsiteX1751" fmla="*/ 6359718 w 11022602"/>
            <a:gd name="connsiteY1751" fmla="*/ 1424313 h 9326349"/>
            <a:gd name="connsiteX1752" fmla="*/ 6216685 w 11022602"/>
            <a:gd name="connsiteY1752" fmla="*/ 1424313 h 9326349"/>
            <a:gd name="connsiteX1753" fmla="*/ 6216685 w 11022602"/>
            <a:gd name="connsiteY1753" fmla="*/ 1424314 h 9326349"/>
            <a:gd name="connsiteX1754" fmla="*/ 6359761 w 11022602"/>
            <a:gd name="connsiteY1754" fmla="*/ 1424314 h 9326349"/>
            <a:gd name="connsiteX1755" fmla="*/ 6287000 w 11022602"/>
            <a:gd name="connsiteY1755" fmla="*/ 1495138 h 9326349"/>
            <a:gd name="connsiteX1756" fmla="*/ 6219957 w 11022602"/>
            <a:gd name="connsiteY1756" fmla="*/ 1451882 h 9326349"/>
            <a:gd name="connsiteX1757" fmla="*/ 6216685 w 11022602"/>
            <a:gd name="connsiteY1757" fmla="*/ 1436108 h 9326349"/>
            <a:gd name="connsiteX1758" fmla="*/ 6216685 w 11022602"/>
            <a:gd name="connsiteY1758" fmla="*/ 2177314 h 9326349"/>
            <a:gd name="connsiteX1759" fmla="*/ 6127922 w 11022602"/>
            <a:gd name="connsiteY1759" fmla="*/ 2263714 h 9326349"/>
            <a:gd name="connsiteX1760" fmla="*/ 6039158 w 11022602"/>
            <a:gd name="connsiteY1760" fmla="*/ 2177314 h 9326349"/>
            <a:gd name="connsiteX1761" fmla="*/ 6039158 w 11022602"/>
            <a:gd name="connsiteY1761" fmla="*/ 2177299 h 9326349"/>
            <a:gd name="connsiteX1762" fmla="*/ 5861647 w 11022602"/>
            <a:gd name="connsiteY1762" fmla="*/ 2177299 h 9326349"/>
            <a:gd name="connsiteX1763" fmla="*/ 5861647 w 11022602"/>
            <a:gd name="connsiteY1763" fmla="*/ 1436390 h 9326349"/>
            <a:gd name="connsiteX1764" fmla="*/ 5858433 w 11022602"/>
            <a:gd name="connsiteY1764" fmla="*/ 1451882 h 9326349"/>
            <a:gd name="connsiteX1765" fmla="*/ 5791390 w 11022602"/>
            <a:gd name="connsiteY1765" fmla="*/ 1495138 h 9326349"/>
            <a:gd name="connsiteX1766" fmla="*/ 5718630 w 11022602"/>
            <a:gd name="connsiteY1766" fmla="*/ 1424314 h 9326349"/>
            <a:gd name="connsiteX1767" fmla="*/ 5861647 w 11022602"/>
            <a:gd name="connsiteY1767" fmla="*/ 1424314 h 9326349"/>
            <a:gd name="connsiteX1768" fmla="*/ 5861647 w 11022602"/>
            <a:gd name="connsiteY1768" fmla="*/ 1424313 h 9326349"/>
            <a:gd name="connsiteX1769" fmla="*/ 5718630 w 11022602"/>
            <a:gd name="connsiteY1769" fmla="*/ 1424313 h 9326349"/>
            <a:gd name="connsiteX1770" fmla="*/ 5718630 w 11022602"/>
            <a:gd name="connsiteY1770" fmla="*/ 866306 h 9326349"/>
            <a:gd name="connsiteX1771" fmla="*/ 5720834 w 11022602"/>
            <a:gd name="connsiteY1771" fmla="*/ 866306 h 9326349"/>
            <a:gd name="connsiteX1772" fmla="*/ 5730066 w 11022602"/>
            <a:gd name="connsiteY1772" fmla="*/ 821804 h 9326349"/>
            <a:gd name="connsiteX1773" fmla="*/ 5807507 w 11022602"/>
            <a:gd name="connsiteY1773" fmla="*/ 746437 h 9326349"/>
            <a:gd name="connsiteX1774" fmla="*/ 5861647 w 11022602"/>
            <a:gd name="connsiteY1774" fmla="*/ 735800 h 9326349"/>
            <a:gd name="connsiteX1775" fmla="*/ 5861647 w 11022602"/>
            <a:gd name="connsiteY1775" fmla="*/ 735338 h 9326349"/>
            <a:gd name="connsiteX1776" fmla="*/ 5863995 w 11022602"/>
            <a:gd name="connsiteY1776" fmla="*/ 735338 h 9326349"/>
            <a:gd name="connsiteX1777" fmla="*/ 5864150 w 11022602"/>
            <a:gd name="connsiteY1777" fmla="*/ 735307 h 9326349"/>
            <a:gd name="connsiteX1778" fmla="*/ 5864150 w 11022602"/>
            <a:gd name="connsiteY1778" fmla="*/ 735338 h 9326349"/>
            <a:gd name="connsiteX1779" fmla="*/ 6039158 w 11022602"/>
            <a:gd name="connsiteY1779" fmla="*/ 735338 h 9326349"/>
            <a:gd name="connsiteX1780" fmla="*/ 6039174 w 11022602"/>
            <a:gd name="connsiteY1780" fmla="*/ 735338 h 9326349"/>
            <a:gd name="connsiteX1781" fmla="*/ 6214239 w 11022602"/>
            <a:gd name="connsiteY1781" fmla="*/ 735338 h 9326349"/>
            <a:gd name="connsiteX1782" fmla="*/ 7270024 w 11022602"/>
            <a:gd name="connsiteY1782" fmla="*/ 735307 h 9326349"/>
            <a:gd name="connsiteX1783" fmla="*/ 7270180 w 11022602"/>
            <a:gd name="connsiteY1783" fmla="*/ 735338 h 9326349"/>
            <a:gd name="connsiteX1784" fmla="*/ 7272471 w 11022602"/>
            <a:gd name="connsiteY1784" fmla="*/ 735338 h 9326349"/>
            <a:gd name="connsiteX1785" fmla="*/ 7272471 w 11022602"/>
            <a:gd name="connsiteY1785" fmla="*/ 735788 h 9326349"/>
            <a:gd name="connsiteX1786" fmla="*/ 7326669 w 11022602"/>
            <a:gd name="connsiteY1786" fmla="*/ 746437 h 9326349"/>
            <a:gd name="connsiteX1787" fmla="*/ 7404110 w 11022602"/>
            <a:gd name="connsiteY1787" fmla="*/ 821804 h 9326349"/>
            <a:gd name="connsiteX1788" fmla="*/ 7413342 w 11022602"/>
            <a:gd name="connsiteY1788" fmla="*/ 866306 h 9326349"/>
            <a:gd name="connsiteX1789" fmla="*/ 7415504 w 11022602"/>
            <a:gd name="connsiteY1789" fmla="*/ 866306 h 9326349"/>
            <a:gd name="connsiteX1790" fmla="*/ 7415504 w 11022602"/>
            <a:gd name="connsiteY1790" fmla="*/ 876725 h 9326349"/>
            <a:gd name="connsiteX1791" fmla="*/ 7415546 w 11022602"/>
            <a:gd name="connsiteY1791" fmla="*/ 876930 h 9326349"/>
            <a:gd name="connsiteX1792" fmla="*/ 7415504 w 11022602"/>
            <a:gd name="connsiteY1792" fmla="*/ 877136 h 9326349"/>
            <a:gd name="connsiteX1793" fmla="*/ 7415504 w 11022602"/>
            <a:gd name="connsiteY1793" fmla="*/ 1424313 h 9326349"/>
            <a:gd name="connsiteX1794" fmla="*/ 7272471 w 11022602"/>
            <a:gd name="connsiteY1794" fmla="*/ 1424313 h 9326349"/>
            <a:gd name="connsiteX1795" fmla="*/ 7272471 w 11022602"/>
            <a:gd name="connsiteY1795" fmla="*/ 1424314 h 9326349"/>
            <a:gd name="connsiteX1796" fmla="*/ 7415546 w 11022602"/>
            <a:gd name="connsiteY1796" fmla="*/ 1424314 h 9326349"/>
            <a:gd name="connsiteX1797" fmla="*/ 7342786 w 11022602"/>
            <a:gd name="connsiteY1797" fmla="*/ 1495138 h 9326349"/>
            <a:gd name="connsiteX1798" fmla="*/ 7275743 w 11022602"/>
            <a:gd name="connsiteY1798" fmla="*/ 1451882 h 9326349"/>
            <a:gd name="connsiteX1799" fmla="*/ 7272471 w 11022602"/>
            <a:gd name="connsiteY1799" fmla="*/ 1436108 h 9326349"/>
            <a:gd name="connsiteX1800" fmla="*/ 7272471 w 11022602"/>
            <a:gd name="connsiteY1800" fmla="*/ 2177314 h 9326349"/>
            <a:gd name="connsiteX1801" fmla="*/ 7183707 w 11022602"/>
            <a:gd name="connsiteY1801" fmla="*/ 2263714 h 9326349"/>
            <a:gd name="connsiteX1802" fmla="*/ 7094944 w 11022602"/>
            <a:gd name="connsiteY1802" fmla="*/ 2177314 h 9326349"/>
            <a:gd name="connsiteX1803" fmla="*/ 7094944 w 11022602"/>
            <a:gd name="connsiteY1803" fmla="*/ 2177299 h 9326349"/>
            <a:gd name="connsiteX1804" fmla="*/ 6917432 w 11022602"/>
            <a:gd name="connsiteY1804" fmla="*/ 2177299 h 9326349"/>
            <a:gd name="connsiteX1805" fmla="*/ 6917432 w 11022602"/>
            <a:gd name="connsiteY1805" fmla="*/ 1436390 h 9326349"/>
            <a:gd name="connsiteX1806" fmla="*/ 6914219 w 11022602"/>
            <a:gd name="connsiteY1806" fmla="*/ 1451882 h 9326349"/>
            <a:gd name="connsiteX1807" fmla="*/ 6847176 w 11022602"/>
            <a:gd name="connsiteY1807" fmla="*/ 1495138 h 9326349"/>
            <a:gd name="connsiteX1808" fmla="*/ 6774416 w 11022602"/>
            <a:gd name="connsiteY1808" fmla="*/ 1424314 h 9326349"/>
            <a:gd name="connsiteX1809" fmla="*/ 6917432 w 11022602"/>
            <a:gd name="connsiteY1809" fmla="*/ 1424314 h 9326349"/>
            <a:gd name="connsiteX1810" fmla="*/ 6917432 w 11022602"/>
            <a:gd name="connsiteY1810" fmla="*/ 1424313 h 9326349"/>
            <a:gd name="connsiteX1811" fmla="*/ 6774416 w 11022602"/>
            <a:gd name="connsiteY1811" fmla="*/ 1424313 h 9326349"/>
            <a:gd name="connsiteX1812" fmla="*/ 6774416 w 11022602"/>
            <a:gd name="connsiteY1812" fmla="*/ 866306 h 9326349"/>
            <a:gd name="connsiteX1813" fmla="*/ 6776620 w 11022602"/>
            <a:gd name="connsiteY1813" fmla="*/ 866306 h 9326349"/>
            <a:gd name="connsiteX1814" fmla="*/ 6785852 w 11022602"/>
            <a:gd name="connsiteY1814" fmla="*/ 821804 h 9326349"/>
            <a:gd name="connsiteX1815" fmla="*/ 6863293 w 11022602"/>
            <a:gd name="connsiteY1815" fmla="*/ 746437 h 9326349"/>
            <a:gd name="connsiteX1816" fmla="*/ 6917432 w 11022602"/>
            <a:gd name="connsiteY1816" fmla="*/ 735800 h 9326349"/>
            <a:gd name="connsiteX1817" fmla="*/ 6917432 w 11022602"/>
            <a:gd name="connsiteY1817" fmla="*/ 735338 h 9326349"/>
            <a:gd name="connsiteX1818" fmla="*/ 6919781 w 11022602"/>
            <a:gd name="connsiteY1818" fmla="*/ 735338 h 9326349"/>
            <a:gd name="connsiteX1819" fmla="*/ 6919936 w 11022602"/>
            <a:gd name="connsiteY1819" fmla="*/ 735307 h 9326349"/>
            <a:gd name="connsiteX1820" fmla="*/ 6919936 w 11022602"/>
            <a:gd name="connsiteY1820" fmla="*/ 735338 h 9326349"/>
            <a:gd name="connsiteX1821" fmla="*/ 7094944 w 11022602"/>
            <a:gd name="connsiteY1821" fmla="*/ 735338 h 9326349"/>
            <a:gd name="connsiteX1822" fmla="*/ 7094959 w 11022602"/>
            <a:gd name="connsiteY1822" fmla="*/ 735338 h 9326349"/>
            <a:gd name="connsiteX1823" fmla="*/ 7270024 w 11022602"/>
            <a:gd name="connsiteY1823" fmla="*/ 735338 h 9326349"/>
            <a:gd name="connsiteX1824" fmla="*/ 8325811 w 11022602"/>
            <a:gd name="connsiteY1824" fmla="*/ 735307 h 9326349"/>
            <a:gd name="connsiteX1825" fmla="*/ 8325966 w 11022602"/>
            <a:gd name="connsiteY1825" fmla="*/ 735338 h 9326349"/>
            <a:gd name="connsiteX1826" fmla="*/ 8328256 w 11022602"/>
            <a:gd name="connsiteY1826" fmla="*/ 735338 h 9326349"/>
            <a:gd name="connsiteX1827" fmla="*/ 8328256 w 11022602"/>
            <a:gd name="connsiteY1827" fmla="*/ 735788 h 9326349"/>
            <a:gd name="connsiteX1828" fmla="*/ 8382455 w 11022602"/>
            <a:gd name="connsiteY1828" fmla="*/ 746437 h 9326349"/>
            <a:gd name="connsiteX1829" fmla="*/ 8459896 w 11022602"/>
            <a:gd name="connsiteY1829" fmla="*/ 821804 h 9326349"/>
            <a:gd name="connsiteX1830" fmla="*/ 8469128 w 11022602"/>
            <a:gd name="connsiteY1830" fmla="*/ 866306 h 9326349"/>
            <a:gd name="connsiteX1831" fmla="*/ 8471290 w 11022602"/>
            <a:gd name="connsiteY1831" fmla="*/ 866306 h 9326349"/>
            <a:gd name="connsiteX1832" fmla="*/ 8471290 w 11022602"/>
            <a:gd name="connsiteY1832" fmla="*/ 876725 h 9326349"/>
            <a:gd name="connsiteX1833" fmla="*/ 8471332 w 11022602"/>
            <a:gd name="connsiteY1833" fmla="*/ 876930 h 9326349"/>
            <a:gd name="connsiteX1834" fmla="*/ 8471290 w 11022602"/>
            <a:gd name="connsiteY1834" fmla="*/ 877136 h 9326349"/>
            <a:gd name="connsiteX1835" fmla="*/ 8471290 w 11022602"/>
            <a:gd name="connsiteY1835" fmla="*/ 1424313 h 9326349"/>
            <a:gd name="connsiteX1836" fmla="*/ 8328256 w 11022602"/>
            <a:gd name="connsiteY1836" fmla="*/ 1424313 h 9326349"/>
            <a:gd name="connsiteX1837" fmla="*/ 8328256 w 11022602"/>
            <a:gd name="connsiteY1837" fmla="*/ 1424314 h 9326349"/>
            <a:gd name="connsiteX1838" fmla="*/ 8471332 w 11022602"/>
            <a:gd name="connsiteY1838" fmla="*/ 1424314 h 9326349"/>
            <a:gd name="connsiteX1839" fmla="*/ 8398572 w 11022602"/>
            <a:gd name="connsiteY1839" fmla="*/ 1495138 h 9326349"/>
            <a:gd name="connsiteX1840" fmla="*/ 8331529 w 11022602"/>
            <a:gd name="connsiteY1840" fmla="*/ 1451882 h 9326349"/>
            <a:gd name="connsiteX1841" fmla="*/ 8328256 w 11022602"/>
            <a:gd name="connsiteY1841" fmla="*/ 1436108 h 9326349"/>
            <a:gd name="connsiteX1842" fmla="*/ 8328256 w 11022602"/>
            <a:gd name="connsiteY1842" fmla="*/ 2177314 h 9326349"/>
            <a:gd name="connsiteX1843" fmla="*/ 8239494 w 11022602"/>
            <a:gd name="connsiteY1843" fmla="*/ 2263714 h 9326349"/>
            <a:gd name="connsiteX1844" fmla="*/ 8150730 w 11022602"/>
            <a:gd name="connsiteY1844" fmla="*/ 2177314 h 9326349"/>
            <a:gd name="connsiteX1845" fmla="*/ 8150730 w 11022602"/>
            <a:gd name="connsiteY1845" fmla="*/ 2177299 h 9326349"/>
            <a:gd name="connsiteX1846" fmla="*/ 7973218 w 11022602"/>
            <a:gd name="connsiteY1846" fmla="*/ 2177299 h 9326349"/>
            <a:gd name="connsiteX1847" fmla="*/ 7973218 w 11022602"/>
            <a:gd name="connsiteY1847" fmla="*/ 1436390 h 9326349"/>
            <a:gd name="connsiteX1848" fmla="*/ 7970005 w 11022602"/>
            <a:gd name="connsiteY1848" fmla="*/ 1451882 h 9326349"/>
            <a:gd name="connsiteX1849" fmla="*/ 7902962 w 11022602"/>
            <a:gd name="connsiteY1849" fmla="*/ 1495138 h 9326349"/>
            <a:gd name="connsiteX1850" fmla="*/ 7830201 w 11022602"/>
            <a:gd name="connsiteY1850" fmla="*/ 1424314 h 9326349"/>
            <a:gd name="connsiteX1851" fmla="*/ 7973218 w 11022602"/>
            <a:gd name="connsiteY1851" fmla="*/ 1424314 h 9326349"/>
            <a:gd name="connsiteX1852" fmla="*/ 7973218 w 11022602"/>
            <a:gd name="connsiteY1852" fmla="*/ 1424313 h 9326349"/>
            <a:gd name="connsiteX1853" fmla="*/ 7830201 w 11022602"/>
            <a:gd name="connsiteY1853" fmla="*/ 1424313 h 9326349"/>
            <a:gd name="connsiteX1854" fmla="*/ 7830201 w 11022602"/>
            <a:gd name="connsiteY1854" fmla="*/ 866306 h 9326349"/>
            <a:gd name="connsiteX1855" fmla="*/ 7832406 w 11022602"/>
            <a:gd name="connsiteY1855" fmla="*/ 866306 h 9326349"/>
            <a:gd name="connsiteX1856" fmla="*/ 7841638 w 11022602"/>
            <a:gd name="connsiteY1856" fmla="*/ 821804 h 9326349"/>
            <a:gd name="connsiteX1857" fmla="*/ 7919079 w 11022602"/>
            <a:gd name="connsiteY1857" fmla="*/ 746437 h 9326349"/>
            <a:gd name="connsiteX1858" fmla="*/ 7973218 w 11022602"/>
            <a:gd name="connsiteY1858" fmla="*/ 735800 h 9326349"/>
            <a:gd name="connsiteX1859" fmla="*/ 7973218 w 11022602"/>
            <a:gd name="connsiteY1859" fmla="*/ 735338 h 9326349"/>
            <a:gd name="connsiteX1860" fmla="*/ 7975567 w 11022602"/>
            <a:gd name="connsiteY1860" fmla="*/ 735338 h 9326349"/>
            <a:gd name="connsiteX1861" fmla="*/ 7975722 w 11022602"/>
            <a:gd name="connsiteY1861" fmla="*/ 735307 h 9326349"/>
            <a:gd name="connsiteX1862" fmla="*/ 7975722 w 11022602"/>
            <a:gd name="connsiteY1862" fmla="*/ 735338 h 9326349"/>
            <a:gd name="connsiteX1863" fmla="*/ 8150730 w 11022602"/>
            <a:gd name="connsiteY1863" fmla="*/ 735338 h 9326349"/>
            <a:gd name="connsiteX1864" fmla="*/ 8150746 w 11022602"/>
            <a:gd name="connsiteY1864" fmla="*/ 735338 h 9326349"/>
            <a:gd name="connsiteX1865" fmla="*/ 8325811 w 11022602"/>
            <a:gd name="connsiteY1865" fmla="*/ 735338 h 9326349"/>
            <a:gd name="connsiteX1866" fmla="*/ 9381596 w 11022602"/>
            <a:gd name="connsiteY1866" fmla="*/ 735307 h 9326349"/>
            <a:gd name="connsiteX1867" fmla="*/ 9381751 w 11022602"/>
            <a:gd name="connsiteY1867" fmla="*/ 735338 h 9326349"/>
            <a:gd name="connsiteX1868" fmla="*/ 9384043 w 11022602"/>
            <a:gd name="connsiteY1868" fmla="*/ 735338 h 9326349"/>
            <a:gd name="connsiteX1869" fmla="*/ 9384043 w 11022602"/>
            <a:gd name="connsiteY1869" fmla="*/ 735788 h 9326349"/>
            <a:gd name="connsiteX1870" fmla="*/ 9438241 w 11022602"/>
            <a:gd name="connsiteY1870" fmla="*/ 746437 h 9326349"/>
            <a:gd name="connsiteX1871" fmla="*/ 9515682 w 11022602"/>
            <a:gd name="connsiteY1871" fmla="*/ 821804 h 9326349"/>
            <a:gd name="connsiteX1872" fmla="*/ 9524914 w 11022602"/>
            <a:gd name="connsiteY1872" fmla="*/ 866306 h 9326349"/>
            <a:gd name="connsiteX1873" fmla="*/ 9527075 w 11022602"/>
            <a:gd name="connsiteY1873" fmla="*/ 866306 h 9326349"/>
            <a:gd name="connsiteX1874" fmla="*/ 9527075 w 11022602"/>
            <a:gd name="connsiteY1874" fmla="*/ 876725 h 9326349"/>
            <a:gd name="connsiteX1875" fmla="*/ 9527118 w 11022602"/>
            <a:gd name="connsiteY1875" fmla="*/ 876930 h 9326349"/>
            <a:gd name="connsiteX1876" fmla="*/ 9527075 w 11022602"/>
            <a:gd name="connsiteY1876" fmla="*/ 877136 h 9326349"/>
            <a:gd name="connsiteX1877" fmla="*/ 9527075 w 11022602"/>
            <a:gd name="connsiteY1877" fmla="*/ 1424313 h 9326349"/>
            <a:gd name="connsiteX1878" fmla="*/ 9384043 w 11022602"/>
            <a:gd name="connsiteY1878" fmla="*/ 1424313 h 9326349"/>
            <a:gd name="connsiteX1879" fmla="*/ 9384043 w 11022602"/>
            <a:gd name="connsiteY1879" fmla="*/ 1424314 h 9326349"/>
            <a:gd name="connsiteX1880" fmla="*/ 9527118 w 11022602"/>
            <a:gd name="connsiteY1880" fmla="*/ 1424314 h 9326349"/>
            <a:gd name="connsiteX1881" fmla="*/ 9454358 w 11022602"/>
            <a:gd name="connsiteY1881" fmla="*/ 1495138 h 9326349"/>
            <a:gd name="connsiteX1882" fmla="*/ 9387315 w 11022602"/>
            <a:gd name="connsiteY1882" fmla="*/ 1451882 h 9326349"/>
            <a:gd name="connsiteX1883" fmla="*/ 9384043 w 11022602"/>
            <a:gd name="connsiteY1883" fmla="*/ 1436108 h 9326349"/>
            <a:gd name="connsiteX1884" fmla="*/ 9384043 w 11022602"/>
            <a:gd name="connsiteY1884" fmla="*/ 2177314 h 9326349"/>
            <a:gd name="connsiteX1885" fmla="*/ 9295279 w 11022602"/>
            <a:gd name="connsiteY1885" fmla="*/ 2263714 h 9326349"/>
            <a:gd name="connsiteX1886" fmla="*/ 9206515 w 11022602"/>
            <a:gd name="connsiteY1886" fmla="*/ 2177314 h 9326349"/>
            <a:gd name="connsiteX1887" fmla="*/ 9206515 w 11022602"/>
            <a:gd name="connsiteY1887" fmla="*/ 2177299 h 9326349"/>
            <a:gd name="connsiteX1888" fmla="*/ 9029004 w 11022602"/>
            <a:gd name="connsiteY1888" fmla="*/ 2177299 h 9326349"/>
            <a:gd name="connsiteX1889" fmla="*/ 9029004 w 11022602"/>
            <a:gd name="connsiteY1889" fmla="*/ 1436390 h 9326349"/>
            <a:gd name="connsiteX1890" fmla="*/ 9025791 w 11022602"/>
            <a:gd name="connsiteY1890" fmla="*/ 1451882 h 9326349"/>
            <a:gd name="connsiteX1891" fmla="*/ 8958747 w 11022602"/>
            <a:gd name="connsiteY1891" fmla="*/ 1495138 h 9326349"/>
            <a:gd name="connsiteX1892" fmla="*/ 8885987 w 11022602"/>
            <a:gd name="connsiteY1892" fmla="*/ 1424314 h 9326349"/>
            <a:gd name="connsiteX1893" fmla="*/ 9029004 w 11022602"/>
            <a:gd name="connsiteY1893" fmla="*/ 1424314 h 9326349"/>
            <a:gd name="connsiteX1894" fmla="*/ 9029004 w 11022602"/>
            <a:gd name="connsiteY1894" fmla="*/ 1424313 h 9326349"/>
            <a:gd name="connsiteX1895" fmla="*/ 8885987 w 11022602"/>
            <a:gd name="connsiteY1895" fmla="*/ 1424313 h 9326349"/>
            <a:gd name="connsiteX1896" fmla="*/ 8885987 w 11022602"/>
            <a:gd name="connsiteY1896" fmla="*/ 866306 h 9326349"/>
            <a:gd name="connsiteX1897" fmla="*/ 8888192 w 11022602"/>
            <a:gd name="connsiteY1897" fmla="*/ 866306 h 9326349"/>
            <a:gd name="connsiteX1898" fmla="*/ 8897424 w 11022602"/>
            <a:gd name="connsiteY1898" fmla="*/ 821804 h 9326349"/>
            <a:gd name="connsiteX1899" fmla="*/ 8974865 w 11022602"/>
            <a:gd name="connsiteY1899" fmla="*/ 746437 h 9326349"/>
            <a:gd name="connsiteX1900" fmla="*/ 9029004 w 11022602"/>
            <a:gd name="connsiteY1900" fmla="*/ 735800 h 9326349"/>
            <a:gd name="connsiteX1901" fmla="*/ 9029004 w 11022602"/>
            <a:gd name="connsiteY1901" fmla="*/ 735338 h 9326349"/>
            <a:gd name="connsiteX1902" fmla="*/ 9031353 w 11022602"/>
            <a:gd name="connsiteY1902" fmla="*/ 735338 h 9326349"/>
            <a:gd name="connsiteX1903" fmla="*/ 9031508 w 11022602"/>
            <a:gd name="connsiteY1903" fmla="*/ 735307 h 9326349"/>
            <a:gd name="connsiteX1904" fmla="*/ 9031508 w 11022602"/>
            <a:gd name="connsiteY1904" fmla="*/ 735338 h 9326349"/>
            <a:gd name="connsiteX1905" fmla="*/ 9206515 w 11022602"/>
            <a:gd name="connsiteY1905" fmla="*/ 735338 h 9326349"/>
            <a:gd name="connsiteX1906" fmla="*/ 9206531 w 11022602"/>
            <a:gd name="connsiteY1906" fmla="*/ 735338 h 9326349"/>
            <a:gd name="connsiteX1907" fmla="*/ 9381596 w 11022602"/>
            <a:gd name="connsiteY1907" fmla="*/ 735338 h 9326349"/>
            <a:gd name="connsiteX1908" fmla="*/ 10437382 w 11022602"/>
            <a:gd name="connsiteY1908" fmla="*/ 735307 h 9326349"/>
            <a:gd name="connsiteX1909" fmla="*/ 10437537 w 11022602"/>
            <a:gd name="connsiteY1909" fmla="*/ 735338 h 9326349"/>
            <a:gd name="connsiteX1910" fmla="*/ 10439829 w 11022602"/>
            <a:gd name="connsiteY1910" fmla="*/ 735338 h 9326349"/>
            <a:gd name="connsiteX1911" fmla="*/ 10439829 w 11022602"/>
            <a:gd name="connsiteY1911" fmla="*/ 735788 h 9326349"/>
            <a:gd name="connsiteX1912" fmla="*/ 10494027 w 11022602"/>
            <a:gd name="connsiteY1912" fmla="*/ 746437 h 9326349"/>
            <a:gd name="connsiteX1913" fmla="*/ 10571468 w 11022602"/>
            <a:gd name="connsiteY1913" fmla="*/ 821804 h 9326349"/>
            <a:gd name="connsiteX1914" fmla="*/ 10580700 w 11022602"/>
            <a:gd name="connsiteY1914" fmla="*/ 866306 h 9326349"/>
            <a:gd name="connsiteX1915" fmla="*/ 10582861 w 11022602"/>
            <a:gd name="connsiteY1915" fmla="*/ 866306 h 9326349"/>
            <a:gd name="connsiteX1916" fmla="*/ 10582861 w 11022602"/>
            <a:gd name="connsiteY1916" fmla="*/ 876725 h 9326349"/>
            <a:gd name="connsiteX1917" fmla="*/ 10582904 w 11022602"/>
            <a:gd name="connsiteY1917" fmla="*/ 876930 h 9326349"/>
            <a:gd name="connsiteX1918" fmla="*/ 10582861 w 11022602"/>
            <a:gd name="connsiteY1918" fmla="*/ 877136 h 9326349"/>
            <a:gd name="connsiteX1919" fmla="*/ 10582861 w 11022602"/>
            <a:gd name="connsiteY1919" fmla="*/ 1424313 h 9326349"/>
            <a:gd name="connsiteX1920" fmla="*/ 10439829 w 11022602"/>
            <a:gd name="connsiteY1920" fmla="*/ 1424313 h 9326349"/>
            <a:gd name="connsiteX1921" fmla="*/ 10439829 w 11022602"/>
            <a:gd name="connsiteY1921" fmla="*/ 1424314 h 9326349"/>
            <a:gd name="connsiteX1922" fmla="*/ 10582904 w 11022602"/>
            <a:gd name="connsiteY1922" fmla="*/ 1424314 h 9326349"/>
            <a:gd name="connsiteX1923" fmla="*/ 10510144 w 11022602"/>
            <a:gd name="connsiteY1923" fmla="*/ 1495138 h 9326349"/>
            <a:gd name="connsiteX1924" fmla="*/ 10443101 w 11022602"/>
            <a:gd name="connsiteY1924" fmla="*/ 1451882 h 9326349"/>
            <a:gd name="connsiteX1925" fmla="*/ 10439829 w 11022602"/>
            <a:gd name="connsiteY1925" fmla="*/ 1436108 h 9326349"/>
            <a:gd name="connsiteX1926" fmla="*/ 10439829 w 11022602"/>
            <a:gd name="connsiteY1926" fmla="*/ 2177314 h 9326349"/>
            <a:gd name="connsiteX1927" fmla="*/ 10351065 w 11022602"/>
            <a:gd name="connsiteY1927" fmla="*/ 2263714 h 9326349"/>
            <a:gd name="connsiteX1928" fmla="*/ 10262302 w 11022602"/>
            <a:gd name="connsiteY1928" fmla="*/ 2177314 h 9326349"/>
            <a:gd name="connsiteX1929" fmla="*/ 10262302 w 11022602"/>
            <a:gd name="connsiteY1929" fmla="*/ 2177299 h 9326349"/>
            <a:gd name="connsiteX1930" fmla="*/ 10084790 w 11022602"/>
            <a:gd name="connsiteY1930" fmla="*/ 2177299 h 9326349"/>
            <a:gd name="connsiteX1931" fmla="*/ 10084790 w 11022602"/>
            <a:gd name="connsiteY1931" fmla="*/ 1436390 h 9326349"/>
            <a:gd name="connsiteX1932" fmla="*/ 10081577 w 11022602"/>
            <a:gd name="connsiteY1932" fmla="*/ 1451882 h 9326349"/>
            <a:gd name="connsiteX1933" fmla="*/ 10014534 w 11022602"/>
            <a:gd name="connsiteY1933" fmla="*/ 1495138 h 9326349"/>
            <a:gd name="connsiteX1934" fmla="*/ 9941773 w 11022602"/>
            <a:gd name="connsiteY1934" fmla="*/ 1424314 h 9326349"/>
            <a:gd name="connsiteX1935" fmla="*/ 10084790 w 11022602"/>
            <a:gd name="connsiteY1935" fmla="*/ 1424314 h 9326349"/>
            <a:gd name="connsiteX1936" fmla="*/ 10084790 w 11022602"/>
            <a:gd name="connsiteY1936" fmla="*/ 1424313 h 9326349"/>
            <a:gd name="connsiteX1937" fmla="*/ 9941773 w 11022602"/>
            <a:gd name="connsiteY1937" fmla="*/ 1424313 h 9326349"/>
            <a:gd name="connsiteX1938" fmla="*/ 9941773 w 11022602"/>
            <a:gd name="connsiteY1938" fmla="*/ 866306 h 9326349"/>
            <a:gd name="connsiteX1939" fmla="*/ 9943978 w 11022602"/>
            <a:gd name="connsiteY1939" fmla="*/ 866306 h 9326349"/>
            <a:gd name="connsiteX1940" fmla="*/ 9953210 w 11022602"/>
            <a:gd name="connsiteY1940" fmla="*/ 821804 h 9326349"/>
            <a:gd name="connsiteX1941" fmla="*/ 10030651 w 11022602"/>
            <a:gd name="connsiteY1941" fmla="*/ 746437 h 9326349"/>
            <a:gd name="connsiteX1942" fmla="*/ 10084790 w 11022602"/>
            <a:gd name="connsiteY1942" fmla="*/ 735800 h 9326349"/>
            <a:gd name="connsiteX1943" fmla="*/ 10084790 w 11022602"/>
            <a:gd name="connsiteY1943" fmla="*/ 735338 h 9326349"/>
            <a:gd name="connsiteX1944" fmla="*/ 10087139 w 11022602"/>
            <a:gd name="connsiteY1944" fmla="*/ 735338 h 9326349"/>
            <a:gd name="connsiteX1945" fmla="*/ 10087294 w 11022602"/>
            <a:gd name="connsiteY1945" fmla="*/ 735307 h 9326349"/>
            <a:gd name="connsiteX1946" fmla="*/ 10087294 w 11022602"/>
            <a:gd name="connsiteY1946" fmla="*/ 735338 h 9326349"/>
            <a:gd name="connsiteX1947" fmla="*/ 10262302 w 11022602"/>
            <a:gd name="connsiteY1947" fmla="*/ 735338 h 9326349"/>
            <a:gd name="connsiteX1948" fmla="*/ 10262317 w 11022602"/>
            <a:gd name="connsiteY1948" fmla="*/ 735338 h 9326349"/>
            <a:gd name="connsiteX1949" fmla="*/ 10437382 w 11022602"/>
            <a:gd name="connsiteY1949" fmla="*/ 735338 h 9326349"/>
            <a:gd name="connsiteX1950" fmla="*/ 760243 w 11022602"/>
            <a:gd name="connsiteY1950" fmla="*/ 392439 h 9326349"/>
            <a:gd name="connsiteX1951" fmla="*/ 909472 w 11022602"/>
            <a:gd name="connsiteY1951" fmla="*/ 537695 h 9326349"/>
            <a:gd name="connsiteX1952" fmla="*/ 760243 w 11022602"/>
            <a:gd name="connsiteY1952" fmla="*/ 682951 h 9326349"/>
            <a:gd name="connsiteX1953" fmla="*/ 611013 w 11022602"/>
            <a:gd name="connsiteY1953" fmla="*/ 537695 h 9326349"/>
            <a:gd name="connsiteX1954" fmla="*/ 760243 w 11022602"/>
            <a:gd name="connsiteY1954" fmla="*/ 392439 h 9326349"/>
            <a:gd name="connsiteX1955" fmla="*/ 1816030 w 11022602"/>
            <a:gd name="connsiteY1955" fmla="*/ 392439 h 9326349"/>
            <a:gd name="connsiteX1956" fmla="*/ 1965259 w 11022602"/>
            <a:gd name="connsiteY1956" fmla="*/ 537695 h 9326349"/>
            <a:gd name="connsiteX1957" fmla="*/ 1816030 w 11022602"/>
            <a:gd name="connsiteY1957" fmla="*/ 682951 h 9326349"/>
            <a:gd name="connsiteX1958" fmla="*/ 1666800 w 11022602"/>
            <a:gd name="connsiteY1958" fmla="*/ 537695 h 9326349"/>
            <a:gd name="connsiteX1959" fmla="*/ 1816030 w 11022602"/>
            <a:gd name="connsiteY1959" fmla="*/ 392439 h 9326349"/>
            <a:gd name="connsiteX1960" fmla="*/ 2871816 w 11022602"/>
            <a:gd name="connsiteY1960" fmla="*/ 392439 h 9326349"/>
            <a:gd name="connsiteX1961" fmla="*/ 3021045 w 11022602"/>
            <a:gd name="connsiteY1961" fmla="*/ 537695 h 9326349"/>
            <a:gd name="connsiteX1962" fmla="*/ 2871816 w 11022602"/>
            <a:gd name="connsiteY1962" fmla="*/ 682951 h 9326349"/>
            <a:gd name="connsiteX1963" fmla="*/ 2722586 w 11022602"/>
            <a:gd name="connsiteY1963" fmla="*/ 537695 h 9326349"/>
            <a:gd name="connsiteX1964" fmla="*/ 2871816 w 11022602"/>
            <a:gd name="connsiteY1964" fmla="*/ 392439 h 9326349"/>
            <a:gd name="connsiteX1965" fmla="*/ 3927602 w 11022602"/>
            <a:gd name="connsiteY1965" fmla="*/ 392439 h 9326349"/>
            <a:gd name="connsiteX1966" fmla="*/ 4076831 w 11022602"/>
            <a:gd name="connsiteY1966" fmla="*/ 537695 h 9326349"/>
            <a:gd name="connsiteX1967" fmla="*/ 3927602 w 11022602"/>
            <a:gd name="connsiteY1967" fmla="*/ 682951 h 9326349"/>
            <a:gd name="connsiteX1968" fmla="*/ 3778372 w 11022602"/>
            <a:gd name="connsiteY1968" fmla="*/ 537695 h 9326349"/>
            <a:gd name="connsiteX1969" fmla="*/ 3927602 w 11022602"/>
            <a:gd name="connsiteY1969" fmla="*/ 392439 h 9326349"/>
            <a:gd name="connsiteX1970" fmla="*/ 4983388 w 11022602"/>
            <a:gd name="connsiteY1970" fmla="*/ 392439 h 9326349"/>
            <a:gd name="connsiteX1971" fmla="*/ 5132617 w 11022602"/>
            <a:gd name="connsiteY1971" fmla="*/ 537695 h 9326349"/>
            <a:gd name="connsiteX1972" fmla="*/ 4983388 w 11022602"/>
            <a:gd name="connsiteY1972" fmla="*/ 682951 h 9326349"/>
            <a:gd name="connsiteX1973" fmla="*/ 4834158 w 11022602"/>
            <a:gd name="connsiteY1973" fmla="*/ 537695 h 9326349"/>
            <a:gd name="connsiteX1974" fmla="*/ 4983388 w 11022602"/>
            <a:gd name="connsiteY1974" fmla="*/ 392439 h 9326349"/>
            <a:gd name="connsiteX1975" fmla="*/ 6039174 w 11022602"/>
            <a:gd name="connsiteY1975" fmla="*/ 392439 h 9326349"/>
            <a:gd name="connsiteX1976" fmla="*/ 6188403 w 11022602"/>
            <a:gd name="connsiteY1976" fmla="*/ 537695 h 9326349"/>
            <a:gd name="connsiteX1977" fmla="*/ 6039174 w 11022602"/>
            <a:gd name="connsiteY1977" fmla="*/ 682951 h 9326349"/>
            <a:gd name="connsiteX1978" fmla="*/ 5889944 w 11022602"/>
            <a:gd name="connsiteY1978" fmla="*/ 537695 h 9326349"/>
            <a:gd name="connsiteX1979" fmla="*/ 6039174 w 11022602"/>
            <a:gd name="connsiteY1979" fmla="*/ 392439 h 9326349"/>
            <a:gd name="connsiteX1980" fmla="*/ 7094959 w 11022602"/>
            <a:gd name="connsiteY1980" fmla="*/ 392439 h 9326349"/>
            <a:gd name="connsiteX1981" fmla="*/ 7244189 w 11022602"/>
            <a:gd name="connsiteY1981" fmla="*/ 537695 h 9326349"/>
            <a:gd name="connsiteX1982" fmla="*/ 7094959 w 11022602"/>
            <a:gd name="connsiteY1982" fmla="*/ 682951 h 9326349"/>
            <a:gd name="connsiteX1983" fmla="*/ 6945730 w 11022602"/>
            <a:gd name="connsiteY1983" fmla="*/ 537695 h 9326349"/>
            <a:gd name="connsiteX1984" fmla="*/ 7094959 w 11022602"/>
            <a:gd name="connsiteY1984" fmla="*/ 392439 h 9326349"/>
            <a:gd name="connsiteX1985" fmla="*/ 8150746 w 11022602"/>
            <a:gd name="connsiteY1985" fmla="*/ 392439 h 9326349"/>
            <a:gd name="connsiteX1986" fmla="*/ 8299975 w 11022602"/>
            <a:gd name="connsiteY1986" fmla="*/ 537695 h 9326349"/>
            <a:gd name="connsiteX1987" fmla="*/ 8150746 w 11022602"/>
            <a:gd name="connsiteY1987" fmla="*/ 682951 h 9326349"/>
            <a:gd name="connsiteX1988" fmla="*/ 8001516 w 11022602"/>
            <a:gd name="connsiteY1988" fmla="*/ 537695 h 9326349"/>
            <a:gd name="connsiteX1989" fmla="*/ 8150746 w 11022602"/>
            <a:gd name="connsiteY1989" fmla="*/ 392439 h 9326349"/>
            <a:gd name="connsiteX1990" fmla="*/ 9206531 w 11022602"/>
            <a:gd name="connsiteY1990" fmla="*/ 392439 h 9326349"/>
            <a:gd name="connsiteX1991" fmla="*/ 9355760 w 11022602"/>
            <a:gd name="connsiteY1991" fmla="*/ 537695 h 9326349"/>
            <a:gd name="connsiteX1992" fmla="*/ 9206531 w 11022602"/>
            <a:gd name="connsiteY1992" fmla="*/ 682951 h 9326349"/>
            <a:gd name="connsiteX1993" fmla="*/ 9057302 w 11022602"/>
            <a:gd name="connsiteY1993" fmla="*/ 537695 h 9326349"/>
            <a:gd name="connsiteX1994" fmla="*/ 9206531 w 11022602"/>
            <a:gd name="connsiteY1994" fmla="*/ 392439 h 9326349"/>
            <a:gd name="connsiteX1995" fmla="*/ 10262317 w 11022602"/>
            <a:gd name="connsiteY1995" fmla="*/ 392439 h 9326349"/>
            <a:gd name="connsiteX1996" fmla="*/ 10411547 w 11022602"/>
            <a:gd name="connsiteY1996" fmla="*/ 537695 h 9326349"/>
            <a:gd name="connsiteX1997" fmla="*/ 10262317 w 11022602"/>
            <a:gd name="connsiteY1997" fmla="*/ 682951 h 9326349"/>
            <a:gd name="connsiteX1998" fmla="*/ 10113088 w 11022602"/>
            <a:gd name="connsiteY1998" fmla="*/ 537695 h 9326349"/>
            <a:gd name="connsiteX1999" fmla="*/ 10262317 w 11022602"/>
            <a:gd name="connsiteY1999" fmla="*/ 392439 h 9326349"/>
            <a:gd name="connsiteX2000" fmla="*/ 11022602 w 11022602"/>
            <a:gd name="connsiteY2000" fmla="*/ 0 h 9326349"/>
            <a:gd name="connsiteX2001" fmla="*/ 0 w 11022602"/>
            <a:gd name="connsiteY2001" fmla="*/ 0 h 9326349"/>
            <a:gd name="connsiteX2002" fmla="*/ 0 w 11022602"/>
            <a:gd name="connsiteY2002" fmla="*/ 9326349 h 9326349"/>
            <a:gd name="connsiteX2003" fmla="*/ 11022602 w 11022602"/>
            <a:gd name="connsiteY2003" fmla="*/ 9326349 h 93263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  <a:cxn ang="0">
              <a:pos x="connsiteX320" y="connsiteY320"/>
            </a:cxn>
            <a:cxn ang="0">
              <a:pos x="connsiteX321" y="connsiteY321"/>
            </a:cxn>
            <a:cxn ang="0">
              <a:pos x="connsiteX322" y="connsiteY322"/>
            </a:cxn>
            <a:cxn ang="0">
              <a:pos x="connsiteX323" y="connsiteY323"/>
            </a:cxn>
            <a:cxn ang="0">
              <a:pos x="connsiteX324" y="connsiteY324"/>
            </a:cxn>
            <a:cxn ang="0">
              <a:pos x="connsiteX325" y="connsiteY325"/>
            </a:cxn>
            <a:cxn ang="0">
              <a:pos x="connsiteX326" y="connsiteY326"/>
            </a:cxn>
            <a:cxn ang="0">
              <a:pos x="connsiteX327" y="connsiteY327"/>
            </a:cxn>
            <a:cxn ang="0">
              <a:pos x="connsiteX328" y="connsiteY328"/>
            </a:cxn>
            <a:cxn ang="0">
              <a:pos x="connsiteX329" y="connsiteY329"/>
            </a:cxn>
            <a:cxn ang="0">
              <a:pos x="connsiteX330" y="connsiteY330"/>
            </a:cxn>
            <a:cxn ang="0">
              <a:pos x="connsiteX331" y="connsiteY331"/>
            </a:cxn>
            <a:cxn ang="0">
              <a:pos x="connsiteX332" y="connsiteY332"/>
            </a:cxn>
            <a:cxn ang="0">
              <a:pos x="connsiteX333" y="connsiteY333"/>
            </a:cxn>
            <a:cxn ang="0">
              <a:pos x="connsiteX334" y="connsiteY334"/>
            </a:cxn>
            <a:cxn ang="0">
              <a:pos x="connsiteX335" y="connsiteY335"/>
            </a:cxn>
            <a:cxn ang="0">
              <a:pos x="connsiteX336" y="connsiteY336"/>
            </a:cxn>
            <a:cxn ang="0">
              <a:pos x="connsiteX337" y="connsiteY337"/>
            </a:cxn>
            <a:cxn ang="0">
              <a:pos x="connsiteX338" y="connsiteY338"/>
            </a:cxn>
            <a:cxn ang="0">
              <a:pos x="connsiteX339" y="connsiteY339"/>
            </a:cxn>
            <a:cxn ang="0">
              <a:pos x="connsiteX340" y="connsiteY340"/>
            </a:cxn>
            <a:cxn ang="0">
              <a:pos x="connsiteX341" y="connsiteY341"/>
            </a:cxn>
            <a:cxn ang="0">
              <a:pos x="connsiteX342" y="connsiteY342"/>
            </a:cxn>
            <a:cxn ang="0">
              <a:pos x="connsiteX343" y="connsiteY343"/>
            </a:cxn>
            <a:cxn ang="0">
              <a:pos x="connsiteX344" y="connsiteY344"/>
            </a:cxn>
            <a:cxn ang="0">
              <a:pos x="connsiteX345" y="connsiteY345"/>
            </a:cxn>
            <a:cxn ang="0">
              <a:pos x="connsiteX346" y="connsiteY346"/>
            </a:cxn>
            <a:cxn ang="0">
              <a:pos x="connsiteX347" y="connsiteY347"/>
            </a:cxn>
            <a:cxn ang="0">
              <a:pos x="connsiteX348" y="connsiteY348"/>
            </a:cxn>
            <a:cxn ang="0">
              <a:pos x="connsiteX349" y="connsiteY349"/>
            </a:cxn>
            <a:cxn ang="0">
              <a:pos x="connsiteX350" y="connsiteY350"/>
            </a:cxn>
            <a:cxn ang="0">
              <a:pos x="connsiteX351" y="connsiteY351"/>
            </a:cxn>
            <a:cxn ang="0">
              <a:pos x="connsiteX352" y="connsiteY352"/>
            </a:cxn>
            <a:cxn ang="0">
              <a:pos x="connsiteX353" y="connsiteY353"/>
            </a:cxn>
            <a:cxn ang="0">
              <a:pos x="connsiteX354" y="connsiteY354"/>
            </a:cxn>
            <a:cxn ang="0">
              <a:pos x="connsiteX355" y="connsiteY355"/>
            </a:cxn>
            <a:cxn ang="0">
              <a:pos x="connsiteX356" y="connsiteY356"/>
            </a:cxn>
            <a:cxn ang="0">
              <a:pos x="connsiteX357" y="connsiteY357"/>
            </a:cxn>
            <a:cxn ang="0">
              <a:pos x="connsiteX358" y="connsiteY358"/>
            </a:cxn>
            <a:cxn ang="0">
              <a:pos x="connsiteX359" y="connsiteY359"/>
            </a:cxn>
            <a:cxn ang="0">
              <a:pos x="connsiteX360" y="connsiteY360"/>
            </a:cxn>
            <a:cxn ang="0">
              <a:pos x="connsiteX361" y="connsiteY361"/>
            </a:cxn>
            <a:cxn ang="0">
              <a:pos x="connsiteX362" y="connsiteY362"/>
            </a:cxn>
            <a:cxn ang="0">
              <a:pos x="connsiteX363" y="connsiteY363"/>
            </a:cxn>
            <a:cxn ang="0">
              <a:pos x="connsiteX364" y="connsiteY364"/>
            </a:cxn>
            <a:cxn ang="0">
              <a:pos x="connsiteX365" y="connsiteY365"/>
            </a:cxn>
            <a:cxn ang="0">
              <a:pos x="connsiteX366" y="connsiteY366"/>
            </a:cxn>
            <a:cxn ang="0">
              <a:pos x="connsiteX367" y="connsiteY367"/>
            </a:cxn>
            <a:cxn ang="0">
              <a:pos x="connsiteX368" y="connsiteY368"/>
            </a:cxn>
            <a:cxn ang="0">
              <a:pos x="connsiteX369" y="connsiteY369"/>
            </a:cxn>
            <a:cxn ang="0">
              <a:pos x="connsiteX370" y="connsiteY370"/>
            </a:cxn>
            <a:cxn ang="0">
              <a:pos x="connsiteX371" y="connsiteY371"/>
            </a:cxn>
            <a:cxn ang="0">
              <a:pos x="connsiteX372" y="connsiteY372"/>
            </a:cxn>
            <a:cxn ang="0">
              <a:pos x="connsiteX373" y="connsiteY373"/>
            </a:cxn>
            <a:cxn ang="0">
              <a:pos x="connsiteX374" y="connsiteY374"/>
            </a:cxn>
            <a:cxn ang="0">
              <a:pos x="connsiteX375" y="connsiteY375"/>
            </a:cxn>
            <a:cxn ang="0">
              <a:pos x="connsiteX376" y="connsiteY376"/>
            </a:cxn>
            <a:cxn ang="0">
              <a:pos x="connsiteX377" y="connsiteY377"/>
            </a:cxn>
            <a:cxn ang="0">
              <a:pos x="connsiteX378" y="connsiteY378"/>
            </a:cxn>
            <a:cxn ang="0">
              <a:pos x="connsiteX379" y="connsiteY379"/>
            </a:cxn>
            <a:cxn ang="0">
              <a:pos x="connsiteX380" y="connsiteY380"/>
            </a:cxn>
            <a:cxn ang="0">
              <a:pos x="connsiteX381" y="connsiteY381"/>
            </a:cxn>
            <a:cxn ang="0">
              <a:pos x="connsiteX382" y="connsiteY382"/>
            </a:cxn>
            <a:cxn ang="0">
              <a:pos x="connsiteX383" y="connsiteY383"/>
            </a:cxn>
            <a:cxn ang="0">
              <a:pos x="connsiteX384" y="connsiteY384"/>
            </a:cxn>
            <a:cxn ang="0">
              <a:pos x="connsiteX385" y="connsiteY385"/>
            </a:cxn>
            <a:cxn ang="0">
              <a:pos x="connsiteX386" y="connsiteY386"/>
            </a:cxn>
            <a:cxn ang="0">
              <a:pos x="connsiteX387" y="connsiteY387"/>
            </a:cxn>
            <a:cxn ang="0">
              <a:pos x="connsiteX388" y="connsiteY388"/>
            </a:cxn>
            <a:cxn ang="0">
              <a:pos x="connsiteX389" y="connsiteY389"/>
            </a:cxn>
            <a:cxn ang="0">
              <a:pos x="connsiteX390" y="connsiteY390"/>
            </a:cxn>
            <a:cxn ang="0">
              <a:pos x="connsiteX391" y="connsiteY391"/>
            </a:cxn>
            <a:cxn ang="0">
              <a:pos x="connsiteX392" y="connsiteY392"/>
            </a:cxn>
            <a:cxn ang="0">
              <a:pos x="connsiteX393" y="connsiteY393"/>
            </a:cxn>
            <a:cxn ang="0">
              <a:pos x="connsiteX394" y="connsiteY394"/>
            </a:cxn>
            <a:cxn ang="0">
              <a:pos x="connsiteX395" y="connsiteY395"/>
            </a:cxn>
            <a:cxn ang="0">
              <a:pos x="connsiteX396" y="connsiteY396"/>
            </a:cxn>
            <a:cxn ang="0">
              <a:pos x="connsiteX397" y="connsiteY397"/>
            </a:cxn>
            <a:cxn ang="0">
              <a:pos x="connsiteX398" y="connsiteY398"/>
            </a:cxn>
            <a:cxn ang="0">
              <a:pos x="connsiteX399" y="connsiteY399"/>
            </a:cxn>
            <a:cxn ang="0">
              <a:pos x="connsiteX400" y="connsiteY400"/>
            </a:cxn>
            <a:cxn ang="0">
              <a:pos x="connsiteX401" y="connsiteY401"/>
            </a:cxn>
            <a:cxn ang="0">
              <a:pos x="connsiteX402" y="connsiteY402"/>
            </a:cxn>
            <a:cxn ang="0">
              <a:pos x="connsiteX403" y="connsiteY403"/>
            </a:cxn>
            <a:cxn ang="0">
              <a:pos x="connsiteX404" y="connsiteY404"/>
            </a:cxn>
            <a:cxn ang="0">
              <a:pos x="connsiteX405" y="connsiteY405"/>
            </a:cxn>
            <a:cxn ang="0">
              <a:pos x="connsiteX406" y="connsiteY406"/>
            </a:cxn>
            <a:cxn ang="0">
              <a:pos x="connsiteX407" y="connsiteY407"/>
            </a:cxn>
            <a:cxn ang="0">
              <a:pos x="connsiteX408" y="connsiteY408"/>
            </a:cxn>
            <a:cxn ang="0">
              <a:pos x="connsiteX409" y="connsiteY409"/>
            </a:cxn>
            <a:cxn ang="0">
              <a:pos x="connsiteX410" y="connsiteY410"/>
            </a:cxn>
            <a:cxn ang="0">
              <a:pos x="connsiteX411" y="connsiteY411"/>
            </a:cxn>
            <a:cxn ang="0">
              <a:pos x="connsiteX412" y="connsiteY412"/>
            </a:cxn>
            <a:cxn ang="0">
              <a:pos x="connsiteX413" y="connsiteY413"/>
            </a:cxn>
            <a:cxn ang="0">
              <a:pos x="connsiteX414" y="connsiteY414"/>
            </a:cxn>
            <a:cxn ang="0">
              <a:pos x="connsiteX415" y="connsiteY415"/>
            </a:cxn>
            <a:cxn ang="0">
              <a:pos x="connsiteX416" y="connsiteY416"/>
            </a:cxn>
            <a:cxn ang="0">
              <a:pos x="connsiteX417" y="connsiteY417"/>
            </a:cxn>
            <a:cxn ang="0">
              <a:pos x="connsiteX418" y="connsiteY418"/>
            </a:cxn>
            <a:cxn ang="0">
              <a:pos x="connsiteX419" y="connsiteY419"/>
            </a:cxn>
            <a:cxn ang="0">
              <a:pos x="connsiteX420" y="connsiteY420"/>
            </a:cxn>
            <a:cxn ang="0">
              <a:pos x="connsiteX421" y="connsiteY421"/>
            </a:cxn>
            <a:cxn ang="0">
              <a:pos x="connsiteX422" y="connsiteY422"/>
            </a:cxn>
            <a:cxn ang="0">
              <a:pos x="connsiteX423" y="connsiteY423"/>
            </a:cxn>
            <a:cxn ang="0">
              <a:pos x="connsiteX424" y="connsiteY424"/>
            </a:cxn>
            <a:cxn ang="0">
              <a:pos x="connsiteX425" y="connsiteY425"/>
            </a:cxn>
            <a:cxn ang="0">
              <a:pos x="connsiteX426" y="connsiteY426"/>
            </a:cxn>
            <a:cxn ang="0">
              <a:pos x="connsiteX427" y="connsiteY427"/>
            </a:cxn>
            <a:cxn ang="0">
              <a:pos x="connsiteX428" y="connsiteY428"/>
            </a:cxn>
            <a:cxn ang="0">
              <a:pos x="connsiteX429" y="connsiteY429"/>
            </a:cxn>
            <a:cxn ang="0">
              <a:pos x="connsiteX430" y="connsiteY430"/>
            </a:cxn>
            <a:cxn ang="0">
              <a:pos x="connsiteX431" y="connsiteY431"/>
            </a:cxn>
            <a:cxn ang="0">
              <a:pos x="connsiteX432" y="connsiteY432"/>
            </a:cxn>
            <a:cxn ang="0">
              <a:pos x="connsiteX433" y="connsiteY433"/>
            </a:cxn>
            <a:cxn ang="0">
              <a:pos x="connsiteX434" y="connsiteY434"/>
            </a:cxn>
            <a:cxn ang="0">
              <a:pos x="connsiteX435" y="connsiteY435"/>
            </a:cxn>
            <a:cxn ang="0">
              <a:pos x="connsiteX436" y="connsiteY436"/>
            </a:cxn>
            <a:cxn ang="0">
              <a:pos x="connsiteX437" y="connsiteY437"/>
            </a:cxn>
            <a:cxn ang="0">
              <a:pos x="connsiteX438" y="connsiteY438"/>
            </a:cxn>
            <a:cxn ang="0">
              <a:pos x="connsiteX439" y="connsiteY439"/>
            </a:cxn>
            <a:cxn ang="0">
              <a:pos x="connsiteX440" y="connsiteY440"/>
            </a:cxn>
            <a:cxn ang="0">
              <a:pos x="connsiteX441" y="connsiteY441"/>
            </a:cxn>
            <a:cxn ang="0">
              <a:pos x="connsiteX442" y="connsiteY442"/>
            </a:cxn>
            <a:cxn ang="0">
              <a:pos x="connsiteX443" y="connsiteY443"/>
            </a:cxn>
            <a:cxn ang="0">
              <a:pos x="connsiteX444" y="connsiteY444"/>
            </a:cxn>
            <a:cxn ang="0">
              <a:pos x="connsiteX445" y="connsiteY445"/>
            </a:cxn>
            <a:cxn ang="0">
              <a:pos x="connsiteX446" y="connsiteY446"/>
            </a:cxn>
            <a:cxn ang="0">
              <a:pos x="connsiteX447" y="connsiteY447"/>
            </a:cxn>
            <a:cxn ang="0">
              <a:pos x="connsiteX448" y="connsiteY448"/>
            </a:cxn>
            <a:cxn ang="0">
              <a:pos x="connsiteX449" y="connsiteY449"/>
            </a:cxn>
            <a:cxn ang="0">
              <a:pos x="connsiteX450" y="connsiteY450"/>
            </a:cxn>
            <a:cxn ang="0">
              <a:pos x="connsiteX451" y="connsiteY451"/>
            </a:cxn>
            <a:cxn ang="0">
              <a:pos x="connsiteX452" y="connsiteY452"/>
            </a:cxn>
            <a:cxn ang="0">
              <a:pos x="connsiteX453" y="connsiteY453"/>
            </a:cxn>
            <a:cxn ang="0">
              <a:pos x="connsiteX454" y="connsiteY454"/>
            </a:cxn>
            <a:cxn ang="0">
              <a:pos x="connsiteX455" y="connsiteY455"/>
            </a:cxn>
            <a:cxn ang="0">
              <a:pos x="connsiteX456" y="connsiteY456"/>
            </a:cxn>
            <a:cxn ang="0">
              <a:pos x="connsiteX457" y="connsiteY457"/>
            </a:cxn>
            <a:cxn ang="0">
              <a:pos x="connsiteX458" y="connsiteY458"/>
            </a:cxn>
            <a:cxn ang="0">
              <a:pos x="connsiteX459" y="connsiteY459"/>
            </a:cxn>
            <a:cxn ang="0">
              <a:pos x="connsiteX460" y="connsiteY460"/>
            </a:cxn>
            <a:cxn ang="0">
              <a:pos x="connsiteX461" y="connsiteY461"/>
            </a:cxn>
            <a:cxn ang="0">
              <a:pos x="connsiteX462" y="connsiteY462"/>
            </a:cxn>
            <a:cxn ang="0">
              <a:pos x="connsiteX463" y="connsiteY463"/>
            </a:cxn>
            <a:cxn ang="0">
              <a:pos x="connsiteX464" y="connsiteY464"/>
            </a:cxn>
            <a:cxn ang="0">
              <a:pos x="connsiteX465" y="connsiteY465"/>
            </a:cxn>
            <a:cxn ang="0">
              <a:pos x="connsiteX466" y="connsiteY466"/>
            </a:cxn>
            <a:cxn ang="0">
              <a:pos x="connsiteX467" y="connsiteY467"/>
            </a:cxn>
            <a:cxn ang="0">
              <a:pos x="connsiteX468" y="connsiteY468"/>
            </a:cxn>
            <a:cxn ang="0">
              <a:pos x="connsiteX469" y="connsiteY469"/>
            </a:cxn>
            <a:cxn ang="0">
              <a:pos x="connsiteX470" y="connsiteY470"/>
            </a:cxn>
            <a:cxn ang="0">
              <a:pos x="connsiteX471" y="connsiteY471"/>
            </a:cxn>
            <a:cxn ang="0">
              <a:pos x="connsiteX472" y="connsiteY472"/>
            </a:cxn>
            <a:cxn ang="0">
              <a:pos x="connsiteX473" y="connsiteY473"/>
            </a:cxn>
            <a:cxn ang="0">
              <a:pos x="connsiteX474" y="connsiteY474"/>
            </a:cxn>
            <a:cxn ang="0">
              <a:pos x="connsiteX475" y="connsiteY475"/>
            </a:cxn>
            <a:cxn ang="0">
              <a:pos x="connsiteX476" y="connsiteY476"/>
            </a:cxn>
            <a:cxn ang="0">
              <a:pos x="connsiteX477" y="connsiteY477"/>
            </a:cxn>
            <a:cxn ang="0">
              <a:pos x="connsiteX478" y="connsiteY478"/>
            </a:cxn>
            <a:cxn ang="0">
              <a:pos x="connsiteX479" y="connsiteY479"/>
            </a:cxn>
            <a:cxn ang="0">
              <a:pos x="connsiteX480" y="connsiteY480"/>
            </a:cxn>
            <a:cxn ang="0">
              <a:pos x="connsiteX481" y="connsiteY481"/>
            </a:cxn>
            <a:cxn ang="0">
              <a:pos x="connsiteX482" y="connsiteY482"/>
            </a:cxn>
            <a:cxn ang="0">
              <a:pos x="connsiteX483" y="connsiteY483"/>
            </a:cxn>
            <a:cxn ang="0">
              <a:pos x="connsiteX484" y="connsiteY484"/>
            </a:cxn>
            <a:cxn ang="0">
              <a:pos x="connsiteX485" y="connsiteY485"/>
            </a:cxn>
            <a:cxn ang="0">
              <a:pos x="connsiteX486" y="connsiteY486"/>
            </a:cxn>
            <a:cxn ang="0">
              <a:pos x="connsiteX487" y="connsiteY487"/>
            </a:cxn>
            <a:cxn ang="0">
              <a:pos x="connsiteX488" y="connsiteY488"/>
            </a:cxn>
            <a:cxn ang="0">
              <a:pos x="connsiteX489" y="connsiteY489"/>
            </a:cxn>
            <a:cxn ang="0">
              <a:pos x="connsiteX490" y="connsiteY490"/>
            </a:cxn>
            <a:cxn ang="0">
              <a:pos x="connsiteX491" y="connsiteY491"/>
            </a:cxn>
            <a:cxn ang="0">
              <a:pos x="connsiteX492" y="connsiteY492"/>
            </a:cxn>
            <a:cxn ang="0">
              <a:pos x="connsiteX493" y="connsiteY493"/>
            </a:cxn>
            <a:cxn ang="0">
              <a:pos x="connsiteX494" y="connsiteY494"/>
            </a:cxn>
            <a:cxn ang="0">
              <a:pos x="connsiteX495" y="connsiteY495"/>
            </a:cxn>
            <a:cxn ang="0">
              <a:pos x="connsiteX496" y="connsiteY496"/>
            </a:cxn>
            <a:cxn ang="0">
              <a:pos x="connsiteX497" y="connsiteY497"/>
            </a:cxn>
            <a:cxn ang="0">
              <a:pos x="connsiteX498" y="connsiteY498"/>
            </a:cxn>
            <a:cxn ang="0">
              <a:pos x="connsiteX499" y="connsiteY499"/>
            </a:cxn>
            <a:cxn ang="0">
              <a:pos x="connsiteX500" y="connsiteY500"/>
            </a:cxn>
            <a:cxn ang="0">
              <a:pos x="connsiteX501" y="connsiteY501"/>
            </a:cxn>
            <a:cxn ang="0">
              <a:pos x="connsiteX502" y="connsiteY502"/>
            </a:cxn>
            <a:cxn ang="0">
              <a:pos x="connsiteX503" y="connsiteY503"/>
            </a:cxn>
            <a:cxn ang="0">
              <a:pos x="connsiteX504" y="connsiteY504"/>
            </a:cxn>
            <a:cxn ang="0">
              <a:pos x="connsiteX505" y="connsiteY505"/>
            </a:cxn>
            <a:cxn ang="0">
              <a:pos x="connsiteX506" y="connsiteY506"/>
            </a:cxn>
            <a:cxn ang="0">
              <a:pos x="connsiteX507" y="connsiteY507"/>
            </a:cxn>
            <a:cxn ang="0">
              <a:pos x="connsiteX508" y="connsiteY508"/>
            </a:cxn>
            <a:cxn ang="0">
              <a:pos x="connsiteX509" y="connsiteY509"/>
            </a:cxn>
            <a:cxn ang="0">
              <a:pos x="connsiteX510" y="connsiteY510"/>
            </a:cxn>
            <a:cxn ang="0">
              <a:pos x="connsiteX511" y="connsiteY511"/>
            </a:cxn>
            <a:cxn ang="0">
              <a:pos x="connsiteX512" y="connsiteY512"/>
            </a:cxn>
            <a:cxn ang="0">
              <a:pos x="connsiteX513" y="connsiteY513"/>
            </a:cxn>
            <a:cxn ang="0">
              <a:pos x="connsiteX514" y="connsiteY514"/>
            </a:cxn>
            <a:cxn ang="0">
              <a:pos x="connsiteX515" y="connsiteY515"/>
            </a:cxn>
            <a:cxn ang="0">
              <a:pos x="connsiteX516" y="connsiteY516"/>
            </a:cxn>
            <a:cxn ang="0">
              <a:pos x="connsiteX517" y="connsiteY517"/>
            </a:cxn>
            <a:cxn ang="0">
              <a:pos x="connsiteX518" y="connsiteY518"/>
            </a:cxn>
            <a:cxn ang="0">
              <a:pos x="connsiteX519" y="connsiteY519"/>
            </a:cxn>
            <a:cxn ang="0">
              <a:pos x="connsiteX520" y="connsiteY520"/>
            </a:cxn>
            <a:cxn ang="0">
              <a:pos x="connsiteX521" y="connsiteY521"/>
            </a:cxn>
            <a:cxn ang="0">
              <a:pos x="connsiteX522" y="connsiteY522"/>
            </a:cxn>
            <a:cxn ang="0">
              <a:pos x="connsiteX523" y="connsiteY523"/>
            </a:cxn>
            <a:cxn ang="0">
              <a:pos x="connsiteX524" y="connsiteY524"/>
            </a:cxn>
            <a:cxn ang="0">
              <a:pos x="connsiteX525" y="connsiteY525"/>
            </a:cxn>
            <a:cxn ang="0">
              <a:pos x="connsiteX526" y="connsiteY526"/>
            </a:cxn>
            <a:cxn ang="0">
              <a:pos x="connsiteX527" y="connsiteY527"/>
            </a:cxn>
            <a:cxn ang="0">
              <a:pos x="connsiteX528" y="connsiteY528"/>
            </a:cxn>
            <a:cxn ang="0">
              <a:pos x="connsiteX529" y="connsiteY529"/>
            </a:cxn>
            <a:cxn ang="0">
              <a:pos x="connsiteX530" y="connsiteY530"/>
            </a:cxn>
            <a:cxn ang="0">
              <a:pos x="connsiteX531" y="connsiteY531"/>
            </a:cxn>
            <a:cxn ang="0">
              <a:pos x="connsiteX532" y="connsiteY532"/>
            </a:cxn>
            <a:cxn ang="0">
              <a:pos x="connsiteX533" y="connsiteY533"/>
            </a:cxn>
            <a:cxn ang="0">
              <a:pos x="connsiteX534" y="connsiteY534"/>
            </a:cxn>
            <a:cxn ang="0">
              <a:pos x="connsiteX535" y="connsiteY535"/>
            </a:cxn>
            <a:cxn ang="0">
              <a:pos x="connsiteX536" y="connsiteY536"/>
            </a:cxn>
            <a:cxn ang="0">
              <a:pos x="connsiteX537" y="connsiteY537"/>
            </a:cxn>
            <a:cxn ang="0">
              <a:pos x="connsiteX538" y="connsiteY538"/>
            </a:cxn>
            <a:cxn ang="0">
              <a:pos x="connsiteX539" y="connsiteY539"/>
            </a:cxn>
            <a:cxn ang="0">
              <a:pos x="connsiteX540" y="connsiteY540"/>
            </a:cxn>
            <a:cxn ang="0">
              <a:pos x="connsiteX541" y="connsiteY541"/>
            </a:cxn>
            <a:cxn ang="0">
              <a:pos x="connsiteX542" y="connsiteY542"/>
            </a:cxn>
            <a:cxn ang="0">
              <a:pos x="connsiteX543" y="connsiteY543"/>
            </a:cxn>
            <a:cxn ang="0">
              <a:pos x="connsiteX544" y="connsiteY544"/>
            </a:cxn>
            <a:cxn ang="0">
              <a:pos x="connsiteX545" y="connsiteY545"/>
            </a:cxn>
            <a:cxn ang="0">
              <a:pos x="connsiteX546" y="connsiteY546"/>
            </a:cxn>
            <a:cxn ang="0">
              <a:pos x="connsiteX547" y="connsiteY547"/>
            </a:cxn>
            <a:cxn ang="0">
              <a:pos x="connsiteX548" y="connsiteY548"/>
            </a:cxn>
            <a:cxn ang="0">
              <a:pos x="connsiteX549" y="connsiteY549"/>
            </a:cxn>
            <a:cxn ang="0">
              <a:pos x="connsiteX550" y="connsiteY550"/>
            </a:cxn>
            <a:cxn ang="0">
              <a:pos x="connsiteX551" y="connsiteY551"/>
            </a:cxn>
            <a:cxn ang="0">
              <a:pos x="connsiteX552" y="connsiteY552"/>
            </a:cxn>
            <a:cxn ang="0">
              <a:pos x="connsiteX553" y="connsiteY553"/>
            </a:cxn>
            <a:cxn ang="0">
              <a:pos x="connsiteX554" y="connsiteY554"/>
            </a:cxn>
            <a:cxn ang="0">
              <a:pos x="connsiteX555" y="connsiteY555"/>
            </a:cxn>
            <a:cxn ang="0">
              <a:pos x="connsiteX556" y="connsiteY556"/>
            </a:cxn>
            <a:cxn ang="0">
              <a:pos x="connsiteX557" y="connsiteY557"/>
            </a:cxn>
            <a:cxn ang="0">
              <a:pos x="connsiteX558" y="connsiteY558"/>
            </a:cxn>
            <a:cxn ang="0">
              <a:pos x="connsiteX559" y="connsiteY559"/>
            </a:cxn>
            <a:cxn ang="0">
              <a:pos x="connsiteX560" y="connsiteY560"/>
            </a:cxn>
            <a:cxn ang="0">
              <a:pos x="connsiteX561" y="connsiteY561"/>
            </a:cxn>
            <a:cxn ang="0">
              <a:pos x="connsiteX562" y="connsiteY562"/>
            </a:cxn>
            <a:cxn ang="0">
              <a:pos x="connsiteX563" y="connsiteY563"/>
            </a:cxn>
            <a:cxn ang="0">
              <a:pos x="connsiteX564" y="connsiteY564"/>
            </a:cxn>
            <a:cxn ang="0">
              <a:pos x="connsiteX565" y="connsiteY565"/>
            </a:cxn>
            <a:cxn ang="0">
              <a:pos x="connsiteX566" y="connsiteY566"/>
            </a:cxn>
            <a:cxn ang="0">
              <a:pos x="connsiteX567" y="connsiteY567"/>
            </a:cxn>
            <a:cxn ang="0">
              <a:pos x="connsiteX568" y="connsiteY568"/>
            </a:cxn>
            <a:cxn ang="0">
              <a:pos x="connsiteX569" y="connsiteY569"/>
            </a:cxn>
            <a:cxn ang="0">
              <a:pos x="connsiteX570" y="connsiteY570"/>
            </a:cxn>
            <a:cxn ang="0">
              <a:pos x="connsiteX571" y="connsiteY571"/>
            </a:cxn>
            <a:cxn ang="0">
              <a:pos x="connsiteX572" y="connsiteY572"/>
            </a:cxn>
            <a:cxn ang="0">
              <a:pos x="connsiteX573" y="connsiteY573"/>
            </a:cxn>
            <a:cxn ang="0">
              <a:pos x="connsiteX574" y="connsiteY574"/>
            </a:cxn>
            <a:cxn ang="0">
              <a:pos x="connsiteX575" y="connsiteY575"/>
            </a:cxn>
            <a:cxn ang="0">
              <a:pos x="connsiteX576" y="connsiteY576"/>
            </a:cxn>
            <a:cxn ang="0">
              <a:pos x="connsiteX577" y="connsiteY577"/>
            </a:cxn>
            <a:cxn ang="0">
              <a:pos x="connsiteX578" y="connsiteY578"/>
            </a:cxn>
            <a:cxn ang="0">
              <a:pos x="connsiteX579" y="connsiteY579"/>
            </a:cxn>
            <a:cxn ang="0">
              <a:pos x="connsiteX580" y="connsiteY580"/>
            </a:cxn>
            <a:cxn ang="0">
              <a:pos x="connsiteX581" y="connsiteY581"/>
            </a:cxn>
            <a:cxn ang="0">
              <a:pos x="connsiteX582" y="connsiteY582"/>
            </a:cxn>
            <a:cxn ang="0">
              <a:pos x="connsiteX583" y="connsiteY583"/>
            </a:cxn>
            <a:cxn ang="0">
              <a:pos x="connsiteX584" y="connsiteY584"/>
            </a:cxn>
            <a:cxn ang="0">
              <a:pos x="connsiteX585" y="connsiteY585"/>
            </a:cxn>
            <a:cxn ang="0">
              <a:pos x="connsiteX586" y="connsiteY586"/>
            </a:cxn>
            <a:cxn ang="0">
              <a:pos x="connsiteX587" y="connsiteY587"/>
            </a:cxn>
            <a:cxn ang="0">
              <a:pos x="connsiteX588" y="connsiteY588"/>
            </a:cxn>
            <a:cxn ang="0">
              <a:pos x="connsiteX589" y="connsiteY589"/>
            </a:cxn>
            <a:cxn ang="0">
              <a:pos x="connsiteX590" y="connsiteY590"/>
            </a:cxn>
            <a:cxn ang="0">
              <a:pos x="connsiteX591" y="connsiteY591"/>
            </a:cxn>
            <a:cxn ang="0">
              <a:pos x="connsiteX592" y="connsiteY592"/>
            </a:cxn>
            <a:cxn ang="0">
              <a:pos x="connsiteX593" y="connsiteY593"/>
            </a:cxn>
            <a:cxn ang="0">
              <a:pos x="connsiteX594" y="connsiteY594"/>
            </a:cxn>
            <a:cxn ang="0">
              <a:pos x="connsiteX595" y="connsiteY595"/>
            </a:cxn>
            <a:cxn ang="0">
              <a:pos x="connsiteX596" y="connsiteY596"/>
            </a:cxn>
            <a:cxn ang="0">
              <a:pos x="connsiteX597" y="connsiteY597"/>
            </a:cxn>
            <a:cxn ang="0">
              <a:pos x="connsiteX598" y="connsiteY598"/>
            </a:cxn>
            <a:cxn ang="0">
              <a:pos x="connsiteX599" y="connsiteY599"/>
            </a:cxn>
            <a:cxn ang="0">
              <a:pos x="connsiteX600" y="connsiteY600"/>
            </a:cxn>
            <a:cxn ang="0">
              <a:pos x="connsiteX601" y="connsiteY601"/>
            </a:cxn>
            <a:cxn ang="0">
              <a:pos x="connsiteX602" y="connsiteY602"/>
            </a:cxn>
            <a:cxn ang="0">
              <a:pos x="connsiteX603" y="connsiteY603"/>
            </a:cxn>
            <a:cxn ang="0">
              <a:pos x="connsiteX604" y="connsiteY604"/>
            </a:cxn>
            <a:cxn ang="0">
              <a:pos x="connsiteX605" y="connsiteY605"/>
            </a:cxn>
            <a:cxn ang="0">
              <a:pos x="connsiteX606" y="connsiteY606"/>
            </a:cxn>
            <a:cxn ang="0">
              <a:pos x="connsiteX607" y="connsiteY607"/>
            </a:cxn>
            <a:cxn ang="0">
              <a:pos x="connsiteX608" y="connsiteY608"/>
            </a:cxn>
            <a:cxn ang="0">
              <a:pos x="connsiteX609" y="connsiteY609"/>
            </a:cxn>
            <a:cxn ang="0">
              <a:pos x="connsiteX610" y="connsiteY610"/>
            </a:cxn>
            <a:cxn ang="0">
              <a:pos x="connsiteX611" y="connsiteY611"/>
            </a:cxn>
            <a:cxn ang="0">
              <a:pos x="connsiteX612" y="connsiteY612"/>
            </a:cxn>
            <a:cxn ang="0">
              <a:pos x="connsiteX613" y="connsiteY613"/>
            </a:cxn>
            <a:cxn ang="0">
              <a:pos x="connsiteX614" y="connsiteY614"/>
            </a:cxn>
            <a:cxn ang="0">
              <a:pos x="connsiteX615" y="connsiteY615"/>
            </a:cxn>
            <a:cxn ang="0">
              <a:pos x="connsiteX616" y="connsiteY616"/>
            </a:cxn>
            <a:cxn ang="0">
              <a:pos x="connsiteX617" y="connsiteY617"/>
            </a:cxn>
            <a:cxn ang="0">
              <a:pos x="connsiteX618" y="connsiteY618"/>
            </a:cxn>
            <a:cxn ang="0">
              <a:pos x="connsiteX619" y="connsiteY619"/>
            </a:cxn>
            <a:cxn ang="0">
              <a:pos x="connsiteX620" y="connsiteY620"/>
            </a:cxn>
            <a:cxn ang="0">
              <a:pos x="connsiteX621" y="connsiteY621"/>
            </a:cxn>
            <a:cxn ang="0">
              <a:pos x="connsiteX622" y="connsiteY622"/>
            </a:cxn>
            <a:cxn ang="0">
              <a:pos x="connsiteX623" y="connsiteY623"/>
            </a:cxn>
            <a:cxn ang="0">
              <a:pos x="connsiteX624" y="connsiteY624"/>
            </a:cxn>
            <a:cxn ang="0">
              <a:pos x="connsiteX625" y="connsiteY625"/>
            </a:cxn>
            <a:cxn ang="0">
              <a:pos x="connsiteX626" y="connsiteY626"/>
            </a:cxn>
            <a:cxn ang="0">
              <a:pos x="connsiteX627" y="connsiteY627"/>
            </a:cxn>
            <a:cxn ang="0">
              <a:pos x="connsiteX628" y="connsiteY628"/>
            </a:cxn>
            <a:cxn ang="0">
              <a:pos x="connsiteX629" y="connsiteY629"/>
            </a:cxn>
            <a:cxn ang="0">
              <a:pos x="connsiteX630" y="connsiteY630"/>
            </a:cxn>
            <a:cxn ang="0">
              <a:pos x="connsiteX631" y="connsiteY631"/>
            </a:cxn>
            <a:cxn ang="0">
              <a:pos x="connsiteX632" y="connsiteY632"/>
            </a:cxn>
            <a:cxn ang="0">
              <a:pos x="connsiteX633" y="connsiteY633"/>
            </a:cxn>
            <a:cxn ang="0">
              <a:pos x="connsiteX634" y="connsiteY634"/>
            </a:cxn>
            <a:cxn ang="0">
              <a:pos x="connsiteX635" y="connsiteY635"/>
            </a:cxn>
            <a:cxn ang="0">
              <a:pos x="connsiteX636" y="connsiteY636"/>
            </a:cxn>
            <a:cxn ang="0">
              <a:pos x="connsiteX637" y="connsiteY637"/>
            </a:cxn>
            <a:cxn ang="0">
              <a:pos x="connsiteX638" y="connsiteY638"/>
            </a:cxn>
            <a:cxn ang="0">
              <a:pos x="connsiteX639" y="connsiteY639"/>
            </a:cxn>
            <a:cxn ang="0">
              <a:pos x="connsiteX640" y="connsiteY640"/>
            </a:cxn>
            <a:cxn ang="0">
              <a:pos x="connsiteX641" y="connsiteY641"/>
            </a:cxn>
            <a:cxn ang="0">
              <a:pos x="connsiteX642" y="connsiteY642"/>
            </a:cxn>
            <a:cxn ang="0">
              <a:pos x="connsiteX643" y="connsiteY643"/>
            </a:cxn>
            <a:cxn ang="0">
              <a:pos x="connsiteX644" y="connsiteY644"/>
            </a:cxn>
            <a:cxn ang="0">
              <a:pos x="connsiteX645" y="connsiteY645"/>
            </a:cxn>
            <a:cxn ang="0">
              <a:pos x="connsiteX646" y="connsiteY646"/>
            </a:cxn>
            <a:cxn ang="0">
              <a:pos x="connsiteX647" y="connsiteY647"/>
            </a:cxn>
            <a:cxn ang="0">
              <a:pos x="connsiteX648" y="connsiteY648"/>
            </a:cxn>
            <a:cxn ang="0">
              <a:pos x="connsiteX649" y="connsiteY649"/>
            </a:cxn>
            <a:cxn ang="0">
              <a:pos x="connsiteX650" y="connsiteY650"/>
            </a:cxn>
            <a:cxn ang="0">
              <a:pos x="connsiteX651" y="connsiteY651"/>
            </a:cxn>
            <a:cxn ang="0">
              <a:pos x="connsiteX652" y="connsiteY652"/>
            </a:cxn>
            <a:cxn ang="0">
              <a:pos x="connsiteX653" y="connsiteY653"/>
            </a:cxn>
            <a:cxn ang="0">
              <a:pos x="connsiteX654" y="connsiteY654"/>
            </a:cxn>
            <a:cxn ang="0">
              <a:pos x="connsiteX655" y="connsiteY655"/>
            </a:cxn>
            <a:cxn ang="0">
              <a:pos x="connsiteX656" y="connsiteY656"/>
            </a:cxn>
            <a:cxn ang="0">
              <a:pos x="connsiteX657" y="connsiteY657"/>
            </a:cxn>
            <a:cxn ang="0">
              <a:pos x="connsiteX658" y="connsiteY658"/>
            </a:cxn>
            <a:cxn ang="0">
              <a:pos x="connsiteX659" y="connsiteY659"/>
            </a:cxn>
            <a:cxn ang="0">
              <a:pos x="connsiteX660" y="connsiteY660"/>
            </a:cxn>
            <a:cxn ang="0">
              <a:pos x="connsiteX661" y="connsiteY661"/>
            </a:cxn>
            <a:cxn ang="0">
              <a:pos x="connsiteX662" y="connsiteY662"/>
            </a:cxn>
            <a:cxn ang="0">
              <a:pos x="connsiteX663" y="connsiteY663"/>
            </a:cxn>
            <a:cxn ang="0">
              <a:pos x="connsiteX664" y="connsiteY664"/>
            </a:cxn>
            <a:cxn ang="0">
              <a:pos x="connsiteX665" y="connsiteY665"/>
            </a:cxn>
            <a:cxn ang="0">
              <a:pos x="connsiteX666" y="connsiteY666"/>
            </a:cxn>
            <a:cxn ang="0">
              <a:pos x="connsiteX667" y="connsiteY667"/>
            </a:cxn>
            <a:cxn ang="0">
              <a:pos x="connsiteX668" y="connsiteY668"/>
            </a:cxn>
            <a:cxn ang="0">
              <a:pos x="connsiteX669" y="connsiteY669"/>
            </a:cxn>
            <a:cxn ang="0">
              <a:pos x="connsiteX670" y="connsiteY670"/>
            </a:cxn>
            <a:cxn ang="0">
              <a:pos x="connsiteX671" y="connsiteY671"/>
            </a:cxn>
            <a:cxn ang="0">
              <a:pos x="connsiteX672" y="connsiteY672"/>
            </a:cxn>
            <a:cxn ang="0">
              <a:pos x="connsiteX673" y="connsiteY673"/>
            </a:cxn>
            <a:cxn ang="0">
              <a:pos x="connsiteX674" y="connsiteY674"/>
            </a:cxn>
            <a:cxn ang="0">
              <a:pos x="connsiteX675" y="connsiteY675"/>
            </a:cxn>
            <a:cxn ang="0">
              <a:pos x="connsiteX676" y="connsiteY676"/>
            </a:cxn>
            <a:cxn ang="0">
              <a:pos x="connsiteX677" y="connsiteY677"/>
            </a:cxn>
            <a:cxn ang="0">
              <a:pos x="connsiteX678" y="connsiteY678"/>
            </a:cxn>
            <a:cxn ang="0">
              <a:pos x="connsiteX679" y="connsiteY679"/>
            </a:cxn>
            <a:cxn ang="0">
              <a:pos x="connsiteX680" y="connsiteY680"/>
            </a:cxn>
            <a:cxn ang="0">
              <a:pos x="connsiteX681" y="connsiteY681"/>
            </a:cxn>
            <a:cxn ang="0">
              <a:pos x="connsiteX682" y="connsiteY682"/>
            </a:cxn>
            <a:cxn ang="0">
              <a:pos x="connsiteX683" y="connsiteY683"/>
            </a:cxn>
            <a:cxn ang="0">
              <a:pos x="connsiteX684" y="connsiteY684"/>
            </a:cxn>
            <a:cxn ang="0">
              <a:pos x="connsiteX685" y="connsiteY685"/>
            </a:cxn>
            <a:cxn ang="0">
              <a:pos x="connsiteX686" y="connsiteY686"/>
            </a:cxn>
            <a:cxn ang="0">
              <a:pos x="connsiteX687" y="connsiteY687"/>
            </a:cxn>
            <a:cxn ang="0">
              <a:pos x="connsiteX688" y="connsiteY688"/>
            </a:cxn>
            <a:cxn ang="0">
              <a:pos x="connsiteX689" y="connsiteY689"/>
            </a:cxn>
            <a:cxn ang="0">
              <a:pos x="connsiteX690" y="connsiteY690"/>
            </a:cxn>
            <a:cxn ang="0">
              <a:pos x="connsiteX691" y="connsiteY691"/>
            </a:cxn>
            <a:cxn ang="0">
              <a:pos x="connsiteX692" y="connsiteY692"/>
            </a:cxn>
            <a:cxn ang="0">
              <a:pos x="connsiteX693" y="connsiteY693"/>
            </a:cxn>
            <a:cxn ang="0">
              <a:pos x="connsiteX694" y="connsiteY694"/>
            </a:cxn>
            <a:cxn ang="0">
              <a:pos x="connsiteX695" y="connsiteY695"/>
            </a:cxn>
            <a:cxn ang="0">
              <a:pos x="connsiteX696" y="connsiteY696"/>
            </a:cxn>
            <a:cxn ang="0">
              <a:pos x="connsiteX697" y="connsiteY697"/>
            </a:cxn>
            <a:cxn ang="0">
              <a:pos x="connsiteX698" y="connsiteY698"/>
            </a:cxn>
            <a:cxn ang="0">
              <a:pos x="connsiteX699" y="connsiteY699"/>
            </a:cxn>
            <a:cxn ang="0">
              <a:pos x="connsiteX700" y="connsiteY700"/>
            </a:cxn>
            <a:cxn ang="0">
              <a:pos x="connsiteX701" y="connsiteY701"/>
            </a:cxn>
            <a:cxn ang="0">
              <a:pos x="connsiteX702" y="connsiteY702"/>
            </a:cxn>
            <a:cxn ang="0">
              <a:pos x="connsiteX703" y="connsiteY703"/>
            </a:cxn>
            <a:cxn ang="0">
              <a:pos x="connsiteX704" y="connsiteY704"/>
            </a:cxn>
            <a:cxn ang="0">
              <a:pos x="connsiteX705" y="connsiteY705"/>
            </a:cxn>
            <a:cxn ang="0">
              <a:pos x="connsiteX706" y="connsiteY706"/>
            </a:cxn>
            <a:cxn ang="0">
              <a:pos x="connsiteX707" y="connsiteY707"/>
            </a:cxn>
            <a:cxn ang="0">
              <a:pos x="connsiteX708" y="connsiteY708"/>
            </a:cxn>
            <a:cxn ang="0">
              <a:pos x="connsiteX709" y="connsiteY709"/>
            </a:cxn>
            <a:cxn ang="0">
              <a:pos x="connsiteX710" y="connsiteY710"/>
            </a:cxn>
            <a:cxn ang="0">
              <a:pos x="connsiteX711" y="connsiteY711"/>
            </a:cxn>
            <a:cxn ang="0">
              <a:pos x="connsiteX712" y="connsiteY712"/>
            </a:cxn>
            <a:cxn ang="0">
              <a:pos x="connsiteX713" y="connsiteY713"/>
            </a:cxn>
            <a:cxn ang="0">
              <a:pos x="connsiteX714" y="connsiteY714"/>
            </a:cxn>
            <a:cxn ang="0">
              <a:pos x="connsiteX715" y="connsiteY715"/>
            </a:cxn>
            <a:cxn ang="0">
              <a:pos x="connsiteX716" y="connsiteY716"/>
            </a:cxn>
            <a:cxn ang="0">
              <a:pos x="connsiteX717" y="connsiteY717"/>
            </a:cxn>
            <a:cxn ang="0">
              <a:pos x="connsiteX718" y="connsiteY718"/>
            </a:cxn>
            <a:cxn ang="0">
              <a:pos x="connsiteX719" y="connsiteY719"/>
            </a:cxn>
            <a:cxn ang="0">
              <a:pos x="connsiteX720" y="connsiteY720"/>
            </a:cxn>
            <a:cxn ang="0">
              <a:pos x="connsiteX721" y="connsiteY721"/>
            </a:cxn>
            <a:cxn ang="0">
              <a:pos x="connsiteX722" y="connsiteY722"/>
            </a:cxn>
            <a:cxn ang="0">
              <a:pos x="connsiteX723" y="connsiteY723"/>
            </a:cxn>
            <a:cxn ang="0">
              <a:pos x="connsiteX724" y="connsiteY724"/>
            </a:cxn>
            <a:cxn ang="0">
              <a:pos x="connsiteX725" y="connsiteY725"/>
            </a:cxn>
            <a:cxn ang="0">
              <a:pos x="connsiteX726" y="connsiteY726"/>
            </a:cxn>
            <a:cxn ang="0">
              <a:pos x="connsiteX727" y="connsiteY727"/>
            </a:cxn>
            <a:cxn ang="0">
              <a:pos x="connsiteX728" y="connsiteY728"/>
            </a:cxn>
            <a:cxn ang="0">
              <a:pos x="connsiteX729" y="connsiteY729"/>
            </a:cxn>
            <a:cxn ang="0">
              <a:pos x="connsiteX730" y="connsiteY730"/>
            </a:cxn>
            <a:cxn ang="0">
              <a:pos x="connsiteX731" y="connsiteY731"/>
            </a:cxn>
            <a:cxn ang="0">
              <a:pos x="connsiteX732" y="connsiteY732"/>
            </a:cxn>
            <a:cxn ang="0">
              <a:pos x="connsiteX733" y="connsiteY733"/>
            </a:cxn>
            <a:cxn ang="0">
              <a:pos x="connsiteX734" y="connsiteY734"/>
            </a:cxn>
            <a:cxn ang="0">
              <a:pos x="connsiteX735" y="connsiteY735"/>
            </a:cxn>
            <a:cxn ang="0">
              <a:pos x="connsiteX736" y="connsiteY736"/>
            </a:cxn>
            <a:cxn ang="0">
              <a:pos x="connsiteX737" y="connsiteY737"/>
            </a:cxn>
            <a:cxn ang="0">
              <a:pos x="connsiteX738" y="connsiteY738"/>
            </a:cxn>
            <a:cxn ang="0">
              <a:pos x="connsiteX739" y="connsiteY739"/>
            </a:cxn>
            <a:cxn ang="0">
              <a:pos x="connsiteX740" y="connsiteY740"/>
            </a:cxn>
            <a:cxn ang="0">
              <a:pos x="connsiteX741" y="connsiteY741"/>
            </a:cxn>
            <a:cxn ang="0">
              <a:pos x="connsiteX742" y="connsiteY742"/>
            </a:cxn>
            <a:cxn ang="0">
              <a:pos x="connsiteX743" y="connsiteY743"/>
            </a:cxn>
            <a:cxn ang="0">
              <a:pos x="connsiteX744" y="connsiteY744"/>
            </a:cxn>
            <a:cxn ang="0">
              <a:pos x="connsiteX745" y="connsiteY745"/>
            </a:cxn>
            <a:cxn ang="0">
              <a:pos x="connsiteX746" y="connsiteY746"/>
            </a:cxn>
            <a:cxn ang="0">
              <a:pos x="connsiteX747" y="connsiteY747"/>
            </a:cxn>
            <a:cxn ang="0">
              <a:pos x="connsiteX748" y="connsiteY748"/>
            </a:cxn>
            <a:cxn ang="0">
              <a:pos x="connsiteX749" y="connsiteY749"/>
            </a:cxn>
            <a:cxn ang="0">
              <a:pos x="connsiteX750" y="connsiteY750"/>
            </a:cxn>
            <a:cxn ang="0">
              <a:pos x="connsiteX751" y="connsiteY751"/>
            </a:cxn>
            <a:cxn ang="0">
              <a:pos x="connsiteX752" y="connsiteY752"/>
            </a:cxn>
            <a:cxn ang="0">
              <a:pos x="connsiteX753" y="connsiteY753"/>
            </a:cxn>
            <a:cxn ang="0">
              <a:pos x="connsiteX754" y="connsiteY754"/>
            </a:cxn>
            <a:cxn ang="0">
              <a:pos x="connsiteX755" y="connsiteY755"/>
            </a:cxn>
            <a:cxn ang="0">
              <a:pos x="connsiteX756" y="connsiteY756"/>
            </a:cxn>
            <a:cxn ang="0">
              <a:pos x="connsiteX757" y="connsiteY757"/>
            </a:cxn>
            <a:cxn ang="0">
              <a:pos x="connsiteX758" y="connsiteY758"/>
            </a:cxn>
            <a:cxn ang="0">
              <a:pos x="connsiteX759" y="connsiteY759"/>
            </a:cxn>
            <a:cxn ang="0">
              <a:pos x="connsiteX760" y="connsiteY760"/>
            </a:cxn>
            <a:cxn ang="0">
              <a:pos x="connsiteX761" y="connsiteY761"/>
            </a:cxn>
            <a:cxn ang="0">
              <a:pos x="connsiteX762" y="connsiteY762"/>
            </a:cxn>
            <a:cxn ang="0">
              <a:pos x="connsiteX763" y="connsiteY763"/>
            </a:cxn>
            <a:cxn ang="0">
              <a:pos x="connsiteX764" y="connsiteY764"/>
            </a:cxn>
            <a:cxn ang="0">
              <a:pos x="connsiteX765" y="connsiteY765"/>
            </a:cxn>
            <a:cxn ang="0">
              <a:pos x="connsiteX766" y="connsiteY766"/>
            </a:cxn>
            <a:cxn ang="0">
              <a:pos x="connsiteX767" y="connsiteY767"/>
            </a:cxn>
            <a:cxn ang="0">
              <a:pos x="connsiteX768" y="connsiteY768"/>
            </a:cxn>
            <a:cxn ang="0">
              <a:pos x="connsiteX769" y="connsiteY769"/>
            </a:cxn>
            <a:cxn ang="0">
              <a:pos x="connsiteX770" y="connsiteY770"/>
            </a:cxn>
            <a:cxn ang="0">
              <a:pos x="connsiteX771" y="connsiteY771"/>
            </a:cxn>
            <a:cxn ang="0">
              <a:pos x="connsiteX772" y="connsiteY772"/>
            </a:cxn>
            <a:cxn ang="0">
              <a:pos x="connsiteX773" y="connsiteY773"/>
            </a:cxn>
            <a:cxn ang="0">
              <a:pos x="connsiteX774" y="connsiteY774"/>
            </a:cxn>
            <a:cxn ang="0">
              <a:pos x="connsiteX775" y="connsiteY775"/>
            </a:cxn>
            <a:cxn ang="0">
              <a:pos x="connsiteX776" y="connsiteY776"/>
            </a:cxn>
            <a:cxn ang="0">
              <a:pos x="connsiteX777" y="connsiteY777"/>
            </a:cxn>
            <a:cxn ang="0">
              <a:pos x="connsiteX778" y="connsiteY778"/>
            </a:cxn>
            <a:cxn ang="0">
              <a:pos x="connsiteX779" y="connsiteY779"/>
            </a:cxn>
            <a:cxn ang="0">
              <a:pos x="connsiteX780" y="connsiteY780"/>
            </a:cxn>
            <a:cxn ang="0">
              <a:pos x="connsiteX781" y="connsiteY781"/>
            </a:cxn>
            <a:cxn ang="0">
              <a:pos x="connsiteX782" y="connsiteY782"/>
            </a:cxn>
            <a:cxn ang="0">
              <a:pos x="connsiteX783" y="connsiteY783"/>
            </a:cxn>
            <a:cxn ang="0">
              <a:pos x="connsiteX784" y="connsiteY784"/>
            </a:cxn>
            <a:cxn ang="0">
              <a:pos x="connsiteX785" y="connsiteY785"/>
            </a:cxn>
            <a:cxn ang="0">
              <a:pos x="connsiteX786" y="connsiteY786"/>
            </a:cxn>
            <a:cxn ang="0">
              <a:pos x="connsiteX787" y="connsiteY787"/>
            </a:cxn>
            <a:cxn ang="0">
              <a:pos x="connsiteX788" y="connsiteY788"/>
            </a:cxn>
            <a:cxn ang="0">
              <a:pos x="connsiteX789" y="connsiteY789"/>
            </a:cxn>
            <a:cxn ang="0">
              <a:pos x="connsiteX790" y="connsiteY790"/>
            </a:cxn>
            <a:cxn ang="0">
              <a:pos x="connsiteX791" y="connsiteY791"/>
            </a:cxn>
            <a:cxn ang="0">
              <a:pos x="connsiteX792" y="connsiteY792"/>
            </a:cxn>
            <a:cxn ang="0">
              <a:pos x="connsiteX793" y="connsiteY793"/>
            </a:cxn>
            <a:cxn ang="0">
              <a:pos x="connsiteX794" y="connsiteY794"/>
            </a:cxn>
            <a:cxn ang="0">
              <a:pos x="connsiteX795" y="connsiteY795"/>
            </a:cxn>
            <a:cxn ang="0">
              <a:pos x="connsiteX796" y="connsiteY796"/>
            </a:cxn>
            <a:cxn ang="0">
              <a:pos x="connsiteX797" y="connsiteY797"/>
            </a:cxn>
            <a:cxn ang="0">
              <a:pos x="connsiteX798" y="connsiteY798"/>
            </a:cxn>
            <a:cxn ang="0">
              <a:pos x="connsiteX799" y="connsiteY799"/>
            </a:cxn>
            <a:cxn ang="0">
              <a:pos x="connsiteX800" y="connsiteY800"/>
            </a:cxn>
            <a:cxn ang="0">
              <a:pos x="connsiteX801" y="connsiteY801"/>
            </a:cxn>
            <a:cxn ang="0">
              <a:pos x="connsiteX802" y="connsiteY802"/>
            </a:cxn>
            <a:cxn ang="0">
              <a:pos x="connsiteX803" y="connsiteY803"/>
            </a:cxn>
            <a:cxn ang="0">
              <a:pos x="connsiteX804" y="connsiteY804"/>
            </a:cxn>
            <a:cxn ang="0">
              <a:pos x="connsiteX805" y="connsiteY805"/>
            </a:cxn>
            <a:cxn ang="0">
              <a:pos x="connsiteX806" y="connsiteY806"/>
            </a:cxn>
            <a:cxn ang="0">
              <a:pos x="connsiteX807" y="connsiteY807"/>
            </a:cxn>
            <a:cxn ang="0">
              <a:pos x="connsiteX808" y="connsiteY808"/>
            </a:cxn>
            <a:cxn ang="0">
              <a:pos x="connsiteX809" y="connsiteY809"/>
            </a:cxn>
            <a:cxn ang="0">
              <a:pos x="connsiteX810" y="connsiteY810"/>
            </a:cxn>
            <a:cxn ang="0">
              <a:pos x="connsiteX811" y="connsiteY811"/>
            </a:cxn>
            <a:cxn ang="0">
              <a:pos x="connsiteX812" y="connsiteY812"/>
            </a:cxn>
            <a:cxn ang="0">
              <a:pos x="connsiteX813" y="connsiteY813"/>
            </a:cxn>
            <a:cxn ang="0">
              <a:pos x="connsiteX814" y="connsiteY814"/>
            </a:cxn>
            <a:cxn ang="0">
              <a:pos x="connsiteX815" y="connsiteY815"/>
            </a:cxn>
            <a:cxn ang="0">
              <a:pos x="connsiteX816" y="connsiteY816"/>
            </a:cxn>
            <a:cxn ang="0">
              <a:pos x="connsiteX817" y="connsiteY817"/>
            </a:cxn>
            <a:cxn ang="0">
              <a:pos x="connsiteX818" y="connsiteY818"/>
            </a:cxn>
            <a:cxn ang="0">
              <a:pos x="connsiteX819" y="connsiteY819"/>
            </a:cxn>
            <a:cxn ang="0">
              <a:pos x="connsiteX820" y="connsiteY820"/>
            </a:cxn>
            <a:cxn ang="0">
              <a:pos x="connsiteX821" y="connsiteY821"/>
            </a:cxn>
            <a:cxn ang="0">
              <a:pos x="connsiteX822" y="connsiteY822"/>
            </a:cxn>
            <a:cxn ang="0">
              <a:pos x="connsiteX823" y="connsiteY823"/>
            </a:cxn>
            <a:cxn ang="0">
              <a:pos x="connsiteX824" y="connsiteY824"/>
            </a:cxn>
            <a:cxn ang="0">
              <a:pos x="connsiteX825" y="connsiteY825"/>
            </a:cxn>
            <a:cxn ang="0">
              <a:pos x="connsiteX826" y="connsiteY826"/>
            </a:cxn>
            <a:cxn ang="0">
              <a:pos x="connsiteX827" y="connsiteY827"/>
            </a:cxn>
            <a:cxn ang="0">
              <a:pos x="connsiteX828" y="connsiteY828"/>
            </a:cxn>
            <a:cxn ang="0">
              <a:pos x="connsiteX829" y="connsiteY829"/>
            </a:cxn>
            <a:cxn ang="0">
              <a:pos x="connsiteX830" y="connsiteY830"/>
            </a:cxn>
            <a:cxn ang="0">
              <a:pos x="connsiteX831" y="connsiteY831"/>
            </a:cxn>
            <a:cxn ang="0">
              <a:pos x="connsiteX832" y="connsiteY832"/>
            </a:cxn>
            <a:cxn ang="0">
              <a:pos x="connsiteX833" y="connsiteY833"/>
            </a:cxn>
            <a:cxn ang="0">
              <a:pos x="connsiteX834" y="connsiteY834"/>
            </a:cxn>
            <a:cxn ang="0">
              <a:pos x="connsiteX835" y="connsiteY835"/>
            </a:cxn>
            <a:cxn ang="0">
              <a:pos x="connsiteX836" y="connsiteY836"/>
            </a:cxn>
            <a:cxn ang="0">
              <a:pos x="connsiteX837" y="connsiteY837"/>
            </a:cxn>
            <a:cxn ang="0">
              <a:pos x="connsiteX838" y="connsiteY838"/>
            </a:cxn>
            <a:cxn ang="0">
              <a:pos x="connsiteX839" y="connsiteY839"/>
            </a:cxn>
            <a:cxn ang="0">
              <a:pos x="connsiteX840" y="connsiteY840"/>
            </a:cxn>
            <a:cxn ang="0">
              <a:pos x="connsiteX841" y="connsiteY841"/>
            </a:cxn>
            <a:cxn ang="0">
              <a:pos x="connsiteX842" y="connsiteY842"/>
            </a:cxn>
            <a:cxn ang="0">
              <a:pos x="connsiteX843" y="connsiteY843"/>
            </a:cxn>
            <a:cxn ang="0">
              <a:pos x="connsiteX844" y="connsiteY844"/>
            </a:cxn>
            <a:cxn ang="0">
              <a:pos x="connsiteX845" y="connsiteY845"/>
            </a:cxn>
            <a:cxn ang="0">
              <a:pos x="connsiteX846" y="connsiteY846"/>
            </a:cxn>
            <a:cxn ang="0">
              <a:pos x="connsiteX847" y="connsiteY847"/>
            </a:cxn>
            <a:cxn ang="0">
              <a:pos x="connsiteX848" y="connsiteY848"/>
            </a:cxn>
            <a:cxn ang="0">
              <a:pos x="connsiteX849" y="connsiteY849"/>
            </a:cxn>
            <a:cxn ang="0">
              <a:pos x="connsiteX850" y="connsiteY850"/>
            </a:cxn>
            <a:cxn ang="0">
              <a:pos x="connsiteX851" y="connsiteY851"/>
            </a:cxn>
            <a:cxn ang="0">
              <a:pos x="connsiteX852" y="connsiteY852"/>
            </a:cxn>
            <a:cxn ang="0">
              <a:pos x="connsiteX853" y="connsiteY853"/>
            </a:cxn>
            <a:cxn ang="0">
              <a:pos x="connsiteX854" y="connsiteY854"/>
            </a:cxn>
            <a:cxn ang="0">
              <a:pos x="connsiteX855" y="connsiteY855"/>
            </a:cxn>
            <a:cxn ang="0">
              <a:pos x="connsiteX856" y="connsiteY856"/>
            </a:cxn>
            <a:cxn ang="0">
              <a:pos x="connsiteX857" y="connsiteY857"/>
            </a:cxn>
            <a:cxn ang="0">
              <a:pos x="connsiteX858" y="connsiteY858"/>
            </a:cxn>
            <a:cxn ang="0">
              <a:pos x="connsiteX859" y="connsiteY859"/>
            </a:cxn>
            <a:cxn ang="0">
              <a:pos x="connsiteX860" y="connsiteY860"/>
            </a:cxn>
            <a:cxn ang="0">
              <a:pos x="connsiteX861" y="connsiteY861"/>
            </a:cxn>
            <a:cxn ang="0">
              <a:pos x="connsiteX862" y="connsiteY862"/>
            </a:cxn>
            <a:cxn ang="0">
              <a:pos x="connsiteX863" y="connsiteY863"/>
            </a:cxn>
            <a:cxn ang="0">
              <a:pos x="connsiteX864" y="connsiteY864"/>
            </a:cxn>
            <a:cxn ang="0">
              <a:pos x="connsiteX865" y="connsiteY865"/>
            </a:cxn>
            <a:cxn ang="0">
              <a:pos x="connsiteX866" y="connsiteY866"/>
            </a:cxn>
            <a:cxn ang="0">
              <a:pos x="connsiteX867" y="connsiteY867"/>
            </a:cxn>
            <a:cxn ang="0">
              <a:pos x="connsiteX868" y="connsiteY868"/>
            </a:cxn>
            <a:cxn ang="0">
              <a:pos x="connsiteX869" y="connsiteY869"/>
            </a:cxn>
            <a:cxn ang="0">
              <a:pos x="connsiteX870" y="connsiteY870"/>
            </a:cxn>
            <a:cxn ang="0">
              <a:pos x="connsiteX871" y="connsiteY871"/>
            </a:cxn>
            <a:cxn ang="0">
              <a:pos x="connsiteX872" y="connsiteY872"/>
            </a:cxn>
            <a:cxn ang="0">
              <a:pos x="connsiteX873" y="connsiteY873"/>
            </a:cxn>
            <a:cxn ang="0">
              <a:pos x="connsiteX874" y="connsiteY874"/>
            </a:cxn>
            <a:cxn ang="0">
              <a:pos x="connsiteX875" y="connsiteY875"/>
            </a:cxn>
            <a:cxn ang="0">
              <a:pos x="connsiteX876" y="connsiteY876"/>
            </a:cxn>
            <a:cxn ang="0">
              <a:pos x="connsiteX877" y="connsiteY877"/>
            </a:cxn>
            <a:cxn ang="0">
              <a:pos x="connsiteX878" y="connsiteY878"/>
            </a:cxn>
            <a:cxn ang="0">
              <a:pos x="connsiteX879" y="connsiteY879"/>
            </a:cxn>
            <a:cxn ang="0">
              <a:pos x="connsiteX880" y="connsiteY880"/>
            </a:cxn>
            <a:cxn ang="0">
              <a:pos x="connsiteX881" y="connsiteY881"/>
            </a:cxn>
            <a:cxn ang="0">
              <a:pos x="connsiteX882" y="connsiteY882"/>
            </a:cxn>
            <a:cxn ang="0">
              <a:pos x="connsiteX883" y="connsiteY883"/>
            </a:cxn>
            <a:cxn ang="0">
              <a:pos x="connsiteX884" y="connsiteY884"/>
            </a:cxn>
            <a:cxn ang="0">
              <a:pos x="connsiteX885" y="connsiteY885"/>
            </a:cxn>
            <a:cxn ang="0">
              <a:pos x="connsiteX886" y="connsiteY886"/>
            </a:cxn>
            <a:cxn ang="0">
              <a:pos x="connsiteX887" y="connsiteY887"/>
            </a:cxn>
            <a:cxn ang="0">
              <a:pos x="connsiteX888" y="connsiteY888"/>
            </a:cxn>
            <a:cxn ang="0">
              <a:pos x="connsiteX889" y="connsiteY889"/>
            </a:cxn>
            <a:cxn ang="0">
              <a:pos x="connsiteX890" y="connsiteY890"/>
            </a:cxn>
            <a:cxn ang="0">
              <a:pos x="connsiteX891" y="connsiteY891"/>
            </a:cxn>
            <a:cxn ang="0">
              <a:pos x="connsiteX892" y="connsiteY892"/>
            </a:cxn>
            <a:cxn ang="0">
              <a:pos x="connsiteX893" y="connsiteY893"/>
            </a:cxn>
            <a:cxn ang="0">
              <a:pos x="connsiteX894" y="connsiteY894"/>
            </a:cxn>
            <a:cxn ang="0">
              <a:pos x="connsiteX895" y="connsiteY895"/>
            </a:cxn>
            <a:cxn ang="0">
              <a:pos x="connsiteX896" y="connsiteY896"/>
            </a:cxn>
            <a:cxn ang="0">
              <a:pos x="connsiteX897" y="connsiteY897"/>
            </a:cxn>
            <a:cxn ang="0">
              <a:pos x="connsiteX898" y="connsiteY898"/>
            </a:cxn>
            <a:cxn ang="0">
              <a:pos x="connsiteX899" y="connsiteY899"/>
            </a:cxn>
            <a:cxn ang="0">
              <a:pos x="connsiteX900" y="connsiteY900"/>
            </a:cxn>
            <a:cxn ang="0">
              <a:pos x="connsiteX901" y="connsiteY901"/>
            </a:cxn>
            <a:cxn ang="0">
              <a:pos x="connsiteX902" y="connsiteY902"/>
            </a:cxn>
            <a:cxn ang="0">
              <a:pos x="connsiteX903" y="connsiteY903"/>
            </a:cxn>
            <a:cxn ang="0">
              <a:pos x="connsiteX904" y="connsiteY904"/>
            </a:cxn>
            <a:cxn ang="0">
              <a:pos x="connsiteX905" y="connsiteY905"/>
            </a:cxn>
            <a:cxn ang="0">
              <a:pos x="connsiteX906" y="connsiteY906"/>
            </a:cxn>
            <a:cxn ang="0">
              <a:pos x="connsiteX907" y="connsiteY907"/>
            </a:cxn>
            <a:cxn ang="0">
              <a:pos x="connsiteX908" y="connsiteY908"/>
            </a:cxn>
            <a:cxn ang="0">
              <a:pos x="connsiteX909" y="connsiteY909"/>
            </a:cxn>
            <a:cxn ang="0">
              <a:pos x="connsiteX910" y="connsiteY910"/>
            </a:cxn>
            <a:cxn ang="0">
              <a:pos x="connsiteX911" y="connsiteY911"/>
            </a:cxn>
            <a:cxn ang="0">
              <a:pos x="connsiteX912" y="connsiteY912"/>
            </a:cxn>
            <a:cxn ang="0">
              <a:pos x="connsiteX913" y="connsiteY913"/>
            </a:cxn>
            <a:cxn ang="0">
              <a:pos x="connsiteX914" y="connsiteY914"/>
            </a:cxn>
            <a:cxn ang="0">
              <a:pos x="connsiteX915" y="connsiteY915"/>
            </a:cxn>
            <a:cxn ang="0">
              <a:pos x="connsiteX916" y="connsiteY916"/>
            </a:cxn>
            <a:cxn ang="0">
              <a:pos x="connsiteX917" y="connsiteY917"/>
            </a:cxn>
            <a:cxn ang="0">
              <a:pos x="connsiteX918" y="connsiteY918"/>
            </a:cxn>
            <a:cxn ang="0">
              <a:pos x="connsiteX919" y="connsiteY919"/>
            </a:cxn>
            <a:cxn ang="0">
              <a:pos x="connsiteX920" y="connsiteY920"/>
            </a:cxn>
            <a:cxn ang="0">
              <a:pos x="connsiteX921" y="connsiteY921"/>
            </a:cxn>
            <a:cxn ang="0">
              <a:pos x="connsiteX922" y="connsiteY922"/>
            </a:cxn>
            <a:cxn ang="0">
              <a:pos x="connsiteX923" y="connsiteY923"/>
            </a:cxn>
            <a:cxn ang="0">
              <a:pos x="connsiteX924" y="connsiteY924"/>
            </a:cxn>
            <a:cxn ang="0">
              <a:pos x="connsiteX925" y="connsiteY925"/>
            </a:cxn>
            <a:cxn ang="0">
              <a:pos x="connsiteX926" y="connsiteY926"/>
            </a:cxn>
            <a:cxn ang="0">
              <a:pos x="connsiteX927" y="connsiteY927"/>
            </a:cxn>
            <a:cxn ang="0">
              <a:pos x="connsiteX928" y="connsiteY928"/>
            </a:cxn>
            <a:cxn ang="0">
              <a:pos x="connsiteX929" y="connsiteY929"/>
            </a:cxn>
            <a:cxn ang="0">
              <a:pos x="connsiteX930" y="connsiteY930"/>
            </a:cxn>
            <a:cxn ang="0">
              <a:pos x="connsiteX931" y="connsiteY931"/>
            </a:cxn>
            <a:cxn ang="0">
              <a:pos x="connsiteX932" y="connsiteY932"/>
            </a:cxn>
            <a:cxn ang="0">
              <a:pos x="connsiteX933" y="connsiteY933"/>
            </a:cxn>
            <a:cxn ang="0">
              <a:pos x="connsiteX934" y="connsiteY934"/>
            </a:cxn>
            <a:cxn ang="0">
              <a:pos x="connsiteX935" y="connsiteY935"/>
            </a:cxn>
            <a:cxn ang="0">
              <a:pos x="connsiteX936" y="connsiteY936"/>
            </a:cxn>
            <a:cxn ang="0">
              <a:pos x="connsiteX937" y="connsiteY937"/>
            </a:cxn>
            <a:cxn ang="0">
              <a:pos x="connsiteX938" y="connsiteY938"/>
            </a:cxn>
            <a:cxn ang="0">
              <a:pos x="connsiteX939" y="connsiteY939"/>
            </a:cxn>
            <a:cxn ang="0">
              <a:pos x="connsiteX940" y="connsiteY940"/>
            </a:cxn>
            <a:cxn ang="0">
              <a:pos x="connsiteX941" y="connsiteY941"/>
            </a:cxn>
            <a:cxn ang="0">
              <a:pos x="connsiteX942" y="connsiteY942"/>
            </a:cxn>
            <a:cxn ang="0">
              <a:pos x="connsiteX943" y="connsiteY943"/>
            </a:cxn>
            <a:cxn ang="0">
              <a:pos x="connsiteX944" y="connsiteY944"/>
            </a:cxn>
            <a:cxn ang="0">
              <a:pos x="connsiteX945" y="connsiteY945"/>
            </a:cxn>
            <a:cxn ang="0">
              <a:pos x="connsiteX946" y="connsiteY946"/>
            </a:cxn>
            <a:cxn ang="0">
              <a:pos x="connsiteX947" y="connsiteY947"/>
            </a:cxn>
            <a:cxn ang="0">
              <a:pos x="connsiteX948" y="connsiteY948"/>
            </a:cxn>
            <a:cxn ang="0">
              <a:pos x="connsiteX949" y="connsiteY949"/>
            </a:cxn>
            <a:cxn ang="0">
              <a:pos x="connsiteX950" y="connsiteY950"/>
            </a:cxn>
            <a:cxn ang="0">
              <a:pos x="connsiteX951" y="connsiteY951"/>
            </a:cxn>
            <a:cxn ang="0">
              <a:pos x="connsiteX952" y="connsiteY952"/>
            </a:cxn>
            <a:cxn ang="0">
              <a:pos x="connsiteX953" y="connsiteY953"/>
            </a:cxn>
            <a:cxn ang="0">
              <a:pos x="connsiteX954" y="connsiteY954"/>
            </a:cxn>
            <a:cxn ang="0">
              <a:pos x="connsiteX955" y="connsiteY955"/>
            </a:cxn>
            <a:cxn ang="0">
              <a:pos x="connsiteX956" y="connsiteY956"/>
            </a:cxn>
            <a:cxn ang="0">
              <a:pos x="connsiteX957" y="connsiteY957"/>
            </a:cxn>
            <a:cxn ang="0">
              <a:pos x="connsiteX958" y="connsiteY958"/>
            </a:cxn>
            <a:cxn ang="0">
              <a:pos x="connsiteX959" y="connsiteY959"/>
            </a:cxn>
            <a:cxn ang="0">
              <a:pos x="connsiteX960" y="connsiteY960"/>
            </a:cxn>
            <a:cxn ang="0">
              <a:pos x="connsiteX961" y="connsiteY961"/>
            </a:cxn>
            <a:cxn ang="0">
              <a:pos x="connsiteX962" y="connsiteY962"/>
            </a:cxn>
            <a:cxn ang="0">
              <a:pos x="connsiteX963" y="connsiteY963"/>
            </a:cxn>
            <a:cxn ang="0">
              <a:pos x="connsiteX964" y="connsiteY964"/>
            </a:cxn>
            <a:cxn ang="0">
              <a:pos x="connsiteX965" y="connsiteY965"/>
            </a:cxn>
            <a:cxn ang="0">
              <a:pos x="connsiteX966" y="connsiteY966"/>
            </a:cxn>
            <a:cxn ang="0">
              <a:pos x="connsiteX967" y="connsiteY967"/>
            </a:cxn>
            <a:cxn ang="0">
              <a:pos x="connsiteX968" y="connsiteY968"/>
            </a:cxn>
            <a:cxn ang="0">
              <a:pos x="connsiteX969" y="connsiteY969"/>
            </a:cxn>
            <a:cxn ang="0">
              <a:pos x="connsiteX970" y="connsiteY970"/>
            </a:cxn>
            <a:cxn ang="0">
              <a:pos x="connsiteX971" y="connsiteY971"/>
            </a:cxn>
            <a:cxn ang="0">
              <a:pos x="connsiteX972" y="connsiteY972"/>
            </a:cxn>
            <a:cxn ang="0">
              <a:pos x="connsiteX973" y="connsiteY973"/>
            </a:cxn>
            <a:cxn ang="0">
              <a:pos x="connsiteX974" y="connsiteY974"/>
            </a:cxn>
            <a:cxn ang="0">
              <a:pos x="connsiteX975" y="connsiteY975"/>
            </a:cxn>
            <a:cxn ang="0">
              <a:pos x="connsiteX976" y="connsiteY976"/>
            </a:cxn>
            <a:cxn ang="0">
              <a:pos x="connsiteX977" y="connsiteY977"/>
            </a:cxn>
            <a:cxn ang="0">
              <a:pos x="connsiteX978" y="connsiteY978"/>
            </a:cxn>
            <a:cxn ang="0">
              <a:pos x="connsiteX979" y="connsiteY979"/>
            </a:cxn>
            <a:cxn ang="0">
              <a:pos x="connsiteX980" y="connsiteY980"/>
            </a:cxn>
            <a:cxn ang="0">
              <a:pos x="connsiteX981" y="connsiteY981"/>
            </a:cxn>
            <a:cxn ang="0">
              <a:pos x="connsiteX982" y="connsiteY982"/>
            </a:cxn>
            <a:cxn ang="0">
              <a:pos x="connsiteX983" y="connsiteY983"/>
            </a:cxn>
            <a:cxn ang="0">
              <a:pos x="connsiteX984" y="connsiteY984"/>
            </a:cxn>
            <a:cxn ang="0">
              <a:pos x="connsiteX985" y="connsiteY985"/>
            </a:cxn>
            <a:cxn ang="0">
              <a:pos x="connsiteX986" y="connsiteY986"/>
            </a:cxn>
            <a:cxn ang="0">
              <a:pos x="connsiteX987" y="connsiteY987"/>
            </a:cxn>
            <a:cxn ang="0">
              <a:pos x="connsiteX988" y="connsiteY988"/>
            </a:cxn>
            <a:cxn ang="0">
              <a:pos x="connsiteX989" y="connsiteY989"/>
            </a:cxn>
            <a:cxn ang="0">
              <a:pos x="connsiteX990" y="connsiteY990"/>
            </a:cxn>
            <a:cxn ang="0">
              <a:pos x="connsiteX991" y="connsiteY991"/>
            </a:cxn>
            <a:cxn ang="0">
              <a:pos x="connsiteX992" y="connsiteY992"/>
            </a:cxn>
            <a:cxn ang="0">
              <a:pos x="connsiteX993" y="connsiteY993"/>
            </a:cxn>
            <a:cxn ang="0">
              <a:pos x="connsiteX994" y="connsiteY994"/>
            </a:cxn>
            <a:cxn ang="0">
              <a:pos x="connsiteX995" y="connsiteY995"/>
            </a:cxn>
            <a:cxn ang="0">
              <a:pos x="connsiteX996" y="connsiteY996"/>
            </a:cxn>
            <a:cxn ang="0">
              <a:pos x="connsiteX997" y="connsiteY997"/>
            </a:cxn>
            <a:cxn ang="0">
              <a:pos x="connsiteX998" y="connsiteY998"/>
            </a:cxn>
            <a:cxn ang="0">
              <a:pos x="connsiteX999" y="connsiteY999"/>
            </a:cxn>
            <a:cxn ang="0">
              <a:pos x="connsiteX1000" y="connsiteY1000"/>
            </a:cxn>
            <a:cxn ang="0">
              <a:pos x="connsiteX1001" y="connsiteY1001"/>
            </a:cxn>
            <a:cxn ang="0">
              <a:pos x="connsiteX1002" y="connsiteY1002"/>
            </a:cxn>
            <a:cxn ang="0">
              <a:pos x="connsiteX1003" y="connsiteY1003"/>
            </a:cxn>
            <a:cxn ang="0">
              <a:pos x="connsiteX1004" y="connsiteY1004"/>
            </a:cxn>
            <a:cxn ang="0">
              <a:pos x="connsiteX1005" y="connsiteY1005"/>
            </a:cxn>
            <a:cxn ang="0">
              <a:pos x="connsiteX1006" y="connsiteY1006"/>
            </a:cxn>
            <a:cxn ang="0">
              <a:pos x="connsiteX1007" y="connsiteY1007"/>
            </a:cxn>
            <a:cxn ang="0">
              <a:pos x="connsiteX1008" y="connsiteY1008"/>
            </a:cxn>
            <a:cxn ang="0">
              <a:pos x="connsiteX1009" y="connsiteY1009"/>
            </a:cxn>
            <a:cxn ang="0">
              <a:pos x="connsiteX1010" y="connsiteY1010"/>
            </a:cxn>
            <a:cxn ang="0">
              <a:pos x="connsiteX1011" y="connsiteY1011"/>
            </a:cxn>
            <a:cxn ang="0">
              <a:pos x="connsiteX1012" y="connsiteY1012"/>
            </a:cxn>
            <a:cxn ang="0">
              <a:pos x="connsiteX1013" y="connsiteY1013"/>
            </a:cxn>
            <a:cxn ang="0">
              <a:pos x="connsiteX1014" y="connsiteY1014"/>
            </a:cxn>
            <a:cxn ang="0">
              <a:pos x="connsiteX1015" y="connsiteY1015"/>
            </a:cxn>
            <a:cxn ang="0">
              <a:pos x="connsiteX1016" y="connsiteY1016"/>
            </a:cxn>
            <a:cxn ang="0">
              <a:pos x="connsiteX1017" y="connsiteY1017"/>
            </a:cxn>
            <a:cxn ang="0">
              <a:pos x="connsiteX1018" y="connsiteY1018"/>
            </a:cxn>
            <a:cxn ang="0">
              <a:pos x="connsiteX1019" y="connsiteY1019"/>
            </a:cxn>
            <a:cxn ang="0">
              <a:pos x="connsiteX1020" y="connsiteY1020"/>
            </a:cxn>
            <a:cxn ang="0">
              <a:pos x="connsiteX1021" y="connsiteY1021"/>
            </a:cxn>
            <a:cxn ang="0">
              <a:pos x="connsiteX1022" y="connsiteY1022"/>
            </a:cxn>
            <a:cxn ang="0">
              <a:pos x="connsiteX1023" y="connsiteY1023"/>
            </a:cxn>
            <a:cxn ang="0">
              <a:pos x="connsiteX1024" y="connsiteY1024"/>
            </a:cxn>
            <a:cxn ang="0">
              <a:pos x="connsiteX1025" y="connsiteY1025"/>
            </a:cxn>
            <a:cxn ang="0">
              <a:pos x="connsiteX1026" y="connsiteY1026"/>
            </a:cxn>
            <a:cxn ang="0">
              <a:pos x="connsiteX1027" y="connsiteY1027"/>
            </a:cxn>
            <a:cxn ang="0">
              <a:pos x="connsiteX1028" y="connsiteY1028"/>
            </a:cxn>
            <a:cxn ang="0">
              <a:pos x="connsiteX1029" y="connsiteY1029"/>
            </a:cxn>
            <a:cxn ang="0">
              <a:pos x="connsiteX1030" y="connsiteY1030"/>
            </a:cxn>
            <a:cxn ang="0">
              <a:pos x="connsiteX1031" y="connsiteY1031"/>
            </a:cxn>
            <a:cxn ang="0">
              <a:pos x="connsiteX1032" y="connsiteY1032"/>
            </a:cxn>
            <a:cxn ang="0">
              <a:pos x="connsiteX1033" y="connsiteY1033"/>
            </a:cxn>
            <a:cxn ang="0">
              <a:pos x="connsiteX1034" y="connsiteY1034"/>
            </a:cxn>
            <a:cxn ang="0">
              <a:pos x="connsiteX1035" y="connsiteY1035"/>
            </a:cxn>
            <a:cxn ang="0">
              <a:pos x="connsiteX1036" y="connsiteY1036"/>
            </a:cxn>
            <a:cxn ang="0">
              <a:pos x="connsiteX1037" y="connsiteY1037"/>
            </a:cxn>
            <a:cxn ang="0">
              <a:pos x="connsiteX1038" y="connsiteY1038"/>
            </a:cxn>
            <a:cxn ang="0">
              <a:pos x="connsiteX1039" y="connsiteY1039"/>
            </a:cxn>
            <a:cxn ang="0">
              <a:pos x="connsiteX1040" y="connsiteY1040"/>
            </a:cxn>
            <a:cxn ang="0">
              <a:pos x="connsiteX1041" y="connsiteY1041"/>
            </a:cxn>
            <a:cxn ang="0">
              <a:pos x="connsiteX1042" y="connsiteY1042"/>
            </a:cxn>
            <a:cxn ang="0">
              <a:pos x="connsiteX1043" y="connsiteY1043"/>
            </a:cxn>
            <a:cxn ang="0">
              <a:pos x="connsiteX1044" y="connsiteY1044"/>
            </a:cxn>
            <a:cxn ang="0">
              <a:pos x="connsiteX1045" y="connsiteY1045"/>
            </a:cxn>
            <a:cxn ang="0">
              <a:pos x="connsiteX1046" y="connsiteY1046"/>
            </a:cxn>
            <a:cxn ang="0">
              <a:pos x="connsiteX1047" y="connsiteY1047"/>
            </a:cxn>
            <a:cxn ang="0">
              <a:pos x="connsiteX1048" y="connsiteY1048"/>
            </a:cxn>
            <a:cxn ang="0">
              <a:pos x="connsiteX1049" y="connsiteY1049"/>
            </a:cxn>
            <a:cxn ang="0">
              <a:pos x="connsiteX1050" y="connsiteY1050"/>
            </a:cxn>
            <a:cxn ang="0">
              <a:pos x="connsiteX1051" y="connsiteY1051"/>
            </a:cxn>
            <a:cxn ang="0">
              <a:pos x="connsiteX1052" y="connsiteY1052"/>
            </a:cxn>
            <a:cxn ang="0">
              <a:pos x="connsiteX1053" y="connsiteY1053"/>
            </a:cxn>
            <a:cxn ang="0">
              <a:pos x="connsiteX1054" y="connsiteY1054"/>
            </a:cxn>
            <a:cxn ang="0">
              <a:pos x="connsiteX1055" y="connsiteY1055"/>
            </a:cxn>
            <a:cxn ang="0">
              <a:pos x="connsiteX1056" y="connsiteY1056"/>
            </a:cxn>
            <a:cxn ang="0">
              <a:pos x="connsiteX1057" y="connsiteY1057"/>
            </a:cxn>
            <a:cxn ang="0">
              <a:pos x="connsiteX1058" y="connsiteY1058"/>
            </a:cxn>
            <a:cxn ang="0">
              <a:pos x="connsiteX1059" y="connsiteY1059"/>
            </a:cxn>
            <a:cxn ang="0">
              <a:pos x="connsiteX1060" y="connsiteY1060"/>
            </a:cxn>
            <a:cxn ang="0">
              <a:pos x="connsiteX1061" y="connsiteY1061"/>
            </a:cxn>
            <a:cxn ang="0">
              <a:pos x="connsiteX1062" y="connsiteY1062"/>
            </a:cxn>
            <a:cxn ang="0">
              <a:pos x="connsiteX1063" y="connsiteY1063"/>
            </a:cxn>
            <a:cxn ang="0">
              <a:pos x="connsiteX1064" y="connsiteY1064"/>
            </a:cxn>
            <a:cxn ang="0">
              <a:pos x="connsiteX1065" y="connsiteY1065"/>
            </a:cxn>
            <a:cxn ang="0">
              <a:pos x="connsiteX1066" y="connsiteY1066"/>
            </a:cxn>
            <a:cxn ang="0">
              <a:pos x="connsiteX1067" y="connsiteY1067"/>
            </a:cxn>
            <a:cxn ang="0">
              <a:pos x="connsiteX1068" y="connsiteY1068"/>
            </a:cxn>
            <a:cxn ang="0">
              <a:pos x="connsiteX1069" y="connsiteY1069"/>
            </a:cxn>
            <a:cxn ang="0">
              <a:pos x="connsiteX1070" y="connsiteY1070"/>
            </a:cxn>
            <a:cxn ang="0">
              <a:pos x="connsiteX1071" y="connsiteY1071"/>
            </a:cxn>
            <a:cxn ang="0">
              <a:pos x="connsiteX1072" y="connsiteY1072"/>
            </a:cxn>
            <a:cxn ang="0">
              <a:pos x="connsiteX1073" y="connsiteY1073"/>
            </a:cxn>
            <a:cxn ang="0">
              <a:pos x="connsiteX1074" y="connsiteY1074"/>
            </a:cxn>
            <a:cxn ang="0">
              <a:pos x="connsiteX1075" y="connsiteY1075"/>
            </a:cxn>
            <a:cxn ang="0">
              <a:pos x="connsiteX1076" y="connsiteY1076"/>
            </a:cxn>
            <a:cxn ang="0">
              <a:pos x="connsiteX1077" y="connsiteY1077"/>
            </a:cxn>
            <a:cxn ang="0">
              <a:pos x="connsiteX1078" y="connsiteY1078"/>
            </a:cxn>
            <a:cxn ang="0">
              <a:pos x="connsiteX1079" y="connsiteY1079"/>
            </a:cxn>
            <a:cxn ang="0">
              <a:pos x="connsiteX1080" y="connsiteY1080"/>
            </a:cxn>
            <a:cxn ang="0">
              <a:pos x="connsiteX1081" y="connsiteY1081"/>
            </a:cxn>
            <a:cxn ang="0">
              <a:pos x="connsiteX1082" y="connsiteY1082"/>
            </a:cxn>
            <a:cxn ang="0">
              <a:pos x="connsiteX1083" y="connsiteY1083"/>
            </a:cxn>
            <a:cxn ang="0">
              <a:pos x="connsiteX1084" y="connsiteY1084"/>
            </a:cxn>
            <a:cxn ang="0">
              <a:pos x="connsiteX1085" y="connsiteY1085"/>
            </a:cxn>
            <a:cxn ang="0">
              <a:pos x="connsiteX1086" y="connsiteY1086"/>
            </a:cxn>
            <a:cxn ang="0">
              <a:pos x="connsiteX1087" y="connsiteY1087"/>
            </a:cxn>
            <a:cxn ang="0">
              <a:pos x="connsiteX1088" y="connsiteY1088"/>
            </a:cxn>
            <a:cxn ang="0">
              <a:pos x="connsiteX1089" y="connsiteY1089"/>
            </a:cxn>
            <a:cxn ang="0">
              <a:pos x="connsiteX1090" y="connsiteY1090"/>
            </a:cxn>
            <a:cxn ang="0">
              <a:pos x="connsiteX1091" y="connsiteY1091"/>
            </a:cxn>
            <a:cxn ang="0">
              <a:pos x="connsiteX1092" y="connsiteY1092"/>
            </a:cxn>
            <a:cxn ang="0">
              <a:pos x="connsiteX1093" y="connsiteY1093"/>
            </a:cxn>
            <a:cxn ang="0">
              <a:pos x="connsiteX1094" y="connsiteY1094"/>
            </a:cxn>
            <a:cxn ang="0">
              <a:pos x="connsiteX1095" y="connsiteY1095"/>
            </a:cxn>
            <a:cxn ang="0">
              <a:pos x="connsiteX1096" y="connsiteY1096"/>
            </a:cxn>
            <a:cxn ang="0">
              <a:pos x="connsiteX1097" y="connsiteY1097"/>
            </a:cxn>
            <a:cxn ang="0">
              <a:pos x="connsiteX1098" y="connsiteY1098"/>
            </a:cxn>
            <a:cxn ang="0">
              <a:pos x="connsiteX1099" y="connsiteY1099"/>
            </a:cxn>
            <a:cxn ang="0">
              <a:pos x="connsiteX1100" y="connsiteY1100"/>
            </a:cxn>
            <a:cxn ang="0">
              <a:pos x="connsiteX1101" y="connsiteY1101"/>
            </a:cxn>
            <a:cxn ang="0">
              <a:pos x="connsiteX1102" y="connsiteY1102"/>
            </a:cxn>
            <a:cxn ang="0">
              <a:pos x="connsiteX1103" y="connsiteY1103"/>
            </a:cxn>
            <a:cxn ang="0">
              <a:pos x="connsiteX1104" y="connsiteY1104"/>
            </a:cxn>
            <a:cxn ang="0">
              <a:pos x="connsiteX1105" y="connsiteY1105"/>
            </a:cxn>
            <a:cxn ang="0">
              <a:pos x="connsiteX1106" y="connsiteY1106"/>
            </a:cxn>
            <a:cxn ang="0">
              <a:pos x="connsiteX1107" y="connsiteY1107"/>
            </a:cxn>
            <a:cxn ang="0">
              <a:pos x="connsiteX1108" y="connsiteY1108"/>
            </a:cxn>
            <a:cxn ang="0">
              <a:pos x="connsiteX1109" y="connsiteY1109"/>
            </a:cxn>
            <a:cxn ang="0">
              <a:pos x="connsiteX1110" y="connsiteY1110"/>
            </a:cxn>
            <a:cxn ang="0">
              <a:pos x="connsiteX1111" y="connsiteY1111"/>
            </a:cxn>
            <a:cxn ang="0">
              <a:pos x="connsiteX1112" y="connsiteY1112"/>
            </a:cxn>
            <a:cxn ang="0">
              <a:pos x="connsiteX1113" y="connsiteY1113"/>
            </a:cxn>
            <a:cxn ang="0">
              <a:pos x="connsiteX1114" y="connsiteY1114"/>
            </a:cxn>
            <a:cxn ang="0">
              <a:pos x="connsiteX1115" y="connsiteY1115"/>
            </a:cxn>
            <a:cxn ang="0">
              <a:pos x="connsiteX1116" y="connsiteY1116"/>
            </a:cxn>
            <a:cxn ang="0">
              <a:pos x="connsiteX1117" y="connsiteY1117"/>
            </a:cxn>
            <a:cxn ang="0">
              <a:pos x="connsiteX1118" y="connsiteY1118"/>
            </a:cxn>
            <a:cxn ang="0">
              <a:pos x="connsiteX1119" y="connsiteY1119"/>
            </a:cxn>
            <a:cxn ang="0">
              <a:pos x="connsiteX1120" y="connsiteY1120"/>
            </a:cxn>
            <a:cxn ang="0">
              <a:pos x="connsiteX1121" y="connsiteY1121"/>
            </a:cxn>
            <a:cxn ang="0">
              <a:pos x="connsiteX1122" y="connsiteY1122"/>
            </a:cxn>
            <a:cxn ang="0">
              <a:pos x="connsiteX1123" y="connsiteY1123"/>
            </a:cxn>
            <a:cxn ang="0">
              <a:pos x="connsiteX1124" y="connsiteY1124"/>
            </a:cxn>
            <a:cxn ang="0">
              <a:pos x="connsiteX1125" y="connsiteY1125"/>
            </a:cxn>
            <a:cxn ang="0">
              <a:pos x="connsiteX1126" y="connsiteY1126"/>
            </a:cxn>
            <a:cxn ang="0">
              <a:pos x="connsiteX1127" y="connsiteY1127"/>
            </a:cxn>
            <a:cxn ang="0">
              <a:pos x="connsiteX1128" y="connsiteY1128"/>
            </a:cxn>
            <a:cxn ang="0">
              <a:pos x="connsiteX1129" y="connsiteY1129"/>
            </a:cxn>
            <a:cxn ang="0">
              <a:pos x="connsiteX1130" y="connsiteY1130"/>
            </a:cxn>
            <a:cxn ang="0">
              <a:pos x="connsiteX1131" y="connsiteY1131"/>
            </a:cxn>
            <a:cxn ang="0">
              <a:pos x="connsiteX1132" y="connsiteY1132"/>
            </a:cxn>
            <a:cxn ang="0">
              <a:pos x="connsiteX1133" y="connsiteY1133"/>
            </a:cxn>
            <a:cxn ang="0">
              <a:pos x="connsiteX1134" y="connsiteY1134"/>
            </a:cxn>
            <a:cxn ang="0">
              <a:pos x="connsiteX1135" y="connsiteY1135"/>
            </a:cxn>
            <a:cxn ang="0">
              <a:pos x="connsiteX1136" y="connsiteY1136"/>
            </a:cxn>
            <a:cxn ang="0">
              <a:pos x="connsiteX1137" y="connsiteY1137"/>
            </a:cxn>
            <a:cxn ang="0">
              <a:pos x="connsiteX1138" y="connsiteY1138"/>
            </a:cxn>
            <a:cxn ang="0">
              <a:pos x="connsiteX1139" y="connsiteY1139"/>
            </a:cxn>
            <a:cxn ang="0">
              <a:pos x="connsiteX1140" y="connsiteY1140"/>
            </a:cxn>
            <a:cxn ang="0">
              <a:pos x="connsiteX1141" y="connsiteY1141"/>
            </a:cxn>
            <a:cxn ang="0">
              <a:pos x="connsiteX1142" y="connsiteY1142"/>
            </a:cxn>
            <a:cxn ang="0">
              <a:pos x="connsiteX1143" y="connsiteY1143"/>
            </a:cxn>
            <a:cxn ang="0">
              <a:pos x="connsiteX1144" y="connsiteY1144"/>
            </a:cxn>
            <a:cxn ang="0">
              <a:pos x="connsiteX1145" y="connsiteY1145"/>
            </a:cxn>
            <a:cxn ang="0">
              <a:pos x="connsiteX1146" y="connsiteY1146"/>
            </a:cxn>
            <a:cxn ang="0">
              <a:pos x="connsiteX1147" y="connsiteY1147"/>
            </a:cxn>
            <a:cxn ang="0">
              <a:pos x="connsiteX1148" y="connsiteY1148"/>
            </a:cxn>
            <a:cxn ang="0">
              <a:pos x="connsiteX1149" y="connsiteY1149"/>
            </a:cxn>
            <a:cxn ang="0">
              <a:pos x="connsiteX1150" y="connsiteY1150"/>
            </a:cxn>
            <a:cxn ang="0">
              <a:pos x="connsiteX1151" y="connsiteY1151"/>
            </a:cxn>
            <a:cxn ang="0">
              <a:pos x="connsiteX1152" y="connsiteY1152"/>
            </a:cxn>
            <a:cxn ang="0">
              <a:pos x="connsiteX1153" y="connsiteY1153"/>
            </a:cxn>
            <a:cxn ang="0">
              <a:pos x="connsiteX1154" y="connsiteY1154"/>
            </a:cxn>
            <a:cxn ang="0">
              <a:pos x="connsiteX1155" y="connsiteY1155"/>
            </a:cxn>
            <a:cxn ang="0">
              <a:pos x="connsiteX1156" y="connsiteY1156"/>
            </a:cxn>
            <a:cxn ang="0">
              <a:pos x="connsiteX1157" y="connsiteY1157"/>
            </a:cxn>
            <a:cxn ang="0">
              <a:pos x="connsiteX1158" y="connsiteY1158"/>
            </a:cxn>
            <a:cxn ang="0">
              <a:pos x="connsiteX1159" y="connsiteY1159"/>
            </a:cxn>
            <a:cxn ang="0">
              <a:pos x="connsiteX1160" y="connsiteY1160"/>
            </a:cxn>
            <a:cxn ang="0">
              <a:pos x="connsiteX1161" y="connsiteY1161"/>
            </a:cxn>
            <a:cxn ang="0">
              <a:pos x="connsiteX1162" y="connsiteY1162"/>
            </a:cxn>
            <a:cxn ang="0">
              <a:pos x="connsiteX1163" y="connsiteY1163"/>
            </a:cxn>
            <a:cxn ang="0">
              <a:pos x="connsiteX1164" y="connsiteY1164"/>
            </a:cxn>
            <a:cxn ang="0">
              <a:pos x="connsiteX1165" y="connsiteY1165"/>
            </a:cxn>
            <a:cxn ang="0">
              <a:pos x="connsiteX1166" y="connsiteY1166"/>
            </a:cxn>
            <a:cxn ang="0">
              <a:pos x="connsiteX1167" y="connsiteY1167"/>
            </a:cxn>
            <a:cxn ang="0">
              <a:pos x="connsiteX1168" y="connsiteY1168"/>
            </a:cxn>
            <a:cxn ang="0">
              <a:pos x="connsiteX1169" y="connsiteY1169"/>
            </a:cxn>
            <a:cxn ang="0">
              <a:pos x="connsiteX1170" y="connsiteY1170"/>
            </a:cxn>
            <a:cxn ang="0">
              <a:pos x="connsiteX1171" y="connsiteY1171"/>
            </a:cxn>
            <a:cxn ang="0">
              <a:pos x="connsiteX1172" y="connsiteY1172"/>
            </a:cxn>
            <a:cxn ang="0">
              <a:pos x="connsiteX1173" y="connsiteY1173"/>
            </a:cxn>
            <a:cxn ang="0">
              <a:pos x="connsiteX1174" y="connsiteY1174"/>
            </a:cxn>
            <a:cxn ang="0">
              <a:pos x="connsiteX1175" y="connsiteY1175"/>
            </a:cxn>
            <a:cxn ang="0">
              <a:pos x="connsiteX1176" y="connsiteY1176"/>
            </a:cxn>
            <a:cxn ang="0">
              <a:pos x="connsiteX1177" y="connsiteY1177"/>
            </a:cxn>
            <a:cxn ang="0">
              <a:pos x="connsiteX1178" y="connsiteY1178"/>
            </a:cxn>
            <a:cxn ang="0">
              <a:pos x="connsiteX1179" y="connsiteY1179"/>
            </a:cxn>
            <a:cxn ang="0">
              <a:pos x="connsiteX1180" y="connsiteY1180"/>
            </a:cxn>
            <a:cxn ang="0">
              <a:pos x="connsiteX1181" y="connsiteY1181"/>
            </a:cxn>
            <a:cxn ang="0">
              <a:pos x="connsiteX1182" y="connsiteY1182"/>
            </a:cxn>
            <a:cxn ang="0">
              <a:pos x="connsiteX1183" y="connsiteY1183"/>
            </a:cxn>
            <a:cxn ang="0">
              <a:pos x="connsiteX1184" y="connsiteY1184"/>
            </a:cxn>
            <a:cxn ang="0">
              <a:pos x="connsiteX1185" y="connsiteY1185"/>
            </a:cxn>
            <a:cxn ang="0">
              <a:pos x="connsiteX1186" y="connsiteY1186"/>
            </a:cxn>
            <a:cxn ang="0">
              <a:pos x="connsiteX1187" y="connsiteY1187"/>
            </a:cxn>
            <a:cxn ang="0">
              <a:pos x="connsiteX1188" y="connsiteY1188"/>
            </a:cxn>
            <a:cxn ang="0">
              <a:pos x="connsiteX1189" y="connsiteY1189"/>
            </a:cxn>
            <a:cxn ang="0">
              <a:pos x="connsiteX1190" y="connsiteY1190"/>
            </a:cxn>
            <a:cxn ang="0">
              <a:pos x="connsiteX1191" y="connsiteY1191"/>
            </a:cxn>
            <a:cxn ang="0">
              <a:pos x="connsiteX1192" y="connsiteY1192"/>
            </a:cxn>
            <a:cxn ang="0">
              <a:pos x="connsiteX1193" y="connsiteY1193"/>
            </a:cxn>
            <a:cxn ang="0">
              <a:pos x="connsiteX1194" y="connsiteY1194"/>
            </a:cxn>
            <a:cxn ang="0">
              <a:pos x="connsiteX1195" y="connsiteY1195"/>
            </a:cxn>
            <a:cxn ang="0">
              <a:pos x="connsiteX1196" y="connsiteY1196"/>
            </a:cxn>
            <a:cxn ang="0">
              <a:pos x="connsiteX1197" y="connsiteY1197"/>
            </a:cxn>
            <a:cxn ang="0">
              <a:pos x="connsiteX1198" y="connsiteY1198"/>
            </a:cxn>
            <a:cxn ang="0">
              <a:pos x="connsiteX1199" y="connsiteY1199"/>
            </a:cxn>
            <a:cxn ang="0">
              <a:pos x="connsiteX1200" y="connsiteY1200"/>
            </a:cxn>
            <a:cxn ang="0">
              <a:pos x="connsiteX1201" y="connsiteY1201"/>
            </a:cxn>
            <a:cxn ang="0">
              <a:pos x="connsiteX1202" y="connsiteY1202"/>
            </a:cxn>
            <a:cxn ang="0">
              <a:pos x="connsiteX1203" y="connsiteY1203"/>
            </a:cxn>
            <a:cxn ang="0">
              <a:pos x="connsiteX1204" y="connsiteY1204"/>
            </a:cxn>
            <a:cxn ang="0">
              <a:pos x="connsiteX1205" y="connsiteY1205"/>
            </a:cxn>
            <a:cxn ang="0">
              <a:pos x="connsiteX1206" y="connsiteY1206"/>
            </a:cxn>
            <a:cxn ang="0">
              <a:pos x="connsiteX1207" y="connsiteY1207"/>
            </a:cxn>
            <a:cxn ang="0">
              <a:pos x="connsiteX1208" y="connsiteY1208"/>
            </a:cxn>
            <a:cxn ang="0">
              <a:pos x="connsiteX1209" y="connsiteY1209"/>
            </a:cxn>
            <a:cxn ang="0">
              <a:pos x="connsiteX1210" y="connsiteY1210"/>
            </a:cxn>
            <a:cxn ang="0">
              <a:pos x="connsiteX1211" y="connsiteY1211"/>
            </a:cxn>
            <a:cxn ang="0">
              <a:pos x="connsiteX1212" y="connsiteY1212"/>
            </a:cxn>
            <a:cxn ang="0">
              <a:pos x="connsiteX1213" y="connsiteY1213"/>
            </a:cxn>
            <a:cxn ang="0">
              <a:pos x="connsiteX1214" y="connsiteY1214"/>
            </a:cxn>
            <a:cxn ang="0">
              <a:pos x="connsiteX1215" y="connsiteY1215"/>
            </a:cxn>
            <a:cxn ang="0">
              <a:pos x="connsiteX1216" y="connsiteY1216"/>
            </a:cxn>
            <a:cxn ang="0">
              <a:pos x="connsiteX1217" y="connsiteY1217"/>
            </a:cxn>
            <a:cxn ang="0">
              <a:pos x="connsiteX1218" y="connsiteY1218"/>
            </a:cxn>
            <a:cxn ang="0">
              <a:pos x="connsiteX1219" y="connsiteY1219"/>
            </a:cxn>
            <a:cxn ang="0">
              <a:pos x="connsiteX1220" y="connsiteY1220"/>
            </a:cxn>
            <a:cxn ang="0">
              <a:pos x="connsiteX1221" y="connsiteY1221"/>
            </a:cxn>
            <a:cxn ang="0">
              <a:pos x="connsiteX1222" y="connsiteY1222"/>
            </a:cxn>
            <a:cxn ang="0">
              <a:pos x="connsiteX1223" y="connsiteY1223"/>
            </a:cxn>
            <a:cxn ang="0">
              <a:pos x="connsiteX1224" y="connsiteY1224"/>
            </a:cxn>
            <a:cxn ang="0">
              <a:pos x="connsiteX1225" y="connsiteY1225"/>
            </a:cxn>
            <a:cxn ang="0">
              <a:pos x="connsiteX1226" y="connsiteY1226"/>
            </a:cxn>
            <a:cxn ang="0">
              <a:pos x="connsiteX1227" y="connsiteY1227"/>
            </a:cxn>
            <a:cxn ang="0">
              <a:pos x="connsiteX1228" y="connsiteY1228"/>
            </a:cxn>
            <a:cxn ang="0">
              <a:pos x="connsiteX1229" y="connsiteY1229"/>
            </a:cxn>
            <a:cxn ang="0">
              <a:pos x="connsiteX1230" y="connsiteY1230"/>
            </a:cxn>
            <a:cxn ang="0">
              <a:pos x="connsiteX1231" y="connsiteY1231"/>
            </a:cxn>
            <a:cxn ang="0">
              <a:pos x="connsiteX1232" y="connsiteY1232"/>
            </a:cxn>
            <a:cxn ang="0">
              <a:pos x="connsiteX1233" y="connsiteY1233"/>
            </a:cxn>
            <a:cxn ang="0">
              <a:pos x="connsiteX1234" y="connsiteY1234"/>
            </a:cxn>
            <a:cxn ang="0">
              <a:pos x="connsiteX1235" y="connsiteY1235"/>
            </a:cxn>
            <a:cxn ang="0">
              <a:pos x="connsiteX1236" y="connsiteY1236"/>
            </a:cxn>
            <a:cxn ang="0">
              <a:pos x="connsiteX1237" y="connsiteY1237"/>
            </a:cxn>
            <a:cxn ang="0">
              <a:pos x="connsiteX1238" y="connsiteY1238"/>
            </a:cxn>
            <a:cxn ang="0">
              <a:pos x="connsiteX1239" y="connsiteY1239"/>
            </a:cxn>
            <a:cxn ang="0">
              <a:pos x="connsiteX1240" y="connsiteY1240"/>
            </a:cxn>
            <a:cxn ang="0">
              <a:pos x="connsiteX1241" y="connsiteY1241"/>
            </a:cxn>
            <a:cxn ang="0">
              <a:pos x="connsiteX1242" y="connsiteY1242"/>
            </a:cxn>
            <a:cxn ang="0">
              <a:pos x="connsiteX1243" y="connsiteY1243"/>
            </a:cxn>
            <a:cxn ang="0">
              <a:pos x="connsiteX1244" y="connsiteY1244"/>
            </a:cxn>
            <a:cxn ang="0">
              <a:pos x="connsiteX1245" y="connsiteY1245"/>
            </a:cxn>
            <a:cxn ang="0">
              <a:pos x="connsiteX1246" y="connsiteY1246"/>
            </a:cxn>
            <a:cxn ang="0">
              <a:pos x="connsiteX1247" y="connsiteY1247"/>
            </a:cxn>
            <a:cxn ang="0">
              <a:pos x="connsiteX1248" y="connsiteY1248"/>
            </a:cxn>
            <a:cxn ang="0">
              <a:pos x="connsiteX1249" y="connsiteY1249"/>
            </a:cxn>
            <a:cxn ang="0">
              <a:pos x="connsiteX1250" y="connsiteY1250"/>
            </a:cxn>
            <a:cxn ang="0">
              <a:pos x="connsiteX1251" y="connsiteY1251"/>
            </a:cxn>
            <a:cxn ang="0">
              <a:pos x="connsiteX1252" y="connsiteY1252"/>
            </a:cxn>
            <a:cxn ang="0">
              <a:pos x="connsiteX1253" y="connsiteY1253"/>
            </a:cxn>
            <a:cxn ang="0">
              <a:pos x="connsiteX1254" y="connsiteY1254"/>
            </a:cxn>
            <a:cxn ang="0">
              <a:pos x="connsiteX1255" y="connsiteY1255"/>
            </a:cxn>
            <a:cxn ang="0">
              <a:pos x="connsiteX1256" y="connsiteY1256"/>
            </a:cxn>
            <a:cxn ang="0">
              <a:pos x="connsiteX1257" y="connsiteY1257"/>
            </a:cxn>
            <a:cxn ang="0">
              <a:pos x="connsiteX1258" y="connsiteY1258"/>
            </a:cxn>
            <a:cxn ang="0">
              <a:pos x="connsiteX1259" y="connsiteY1259"/>
            </a:cxn>
            <a:cxn ang="0">
              <a:pos x="connsiteX1260" y="connsiteY1260"/>
            </a:cxn>
            <a:cxn ang="0">
              <a:pos x="connsiteX1261" y="connsiteY1261"/>
            </a:cxn>
            <a:cxn ang="0">
              <a:pos x="connsiteX1262" y="connsiteY1262"/>
            </a:cxn>
            <a:cxn ang="0">
              <a:pos x="connsiteX1263" y="connsiteY1263"/>
            </a:cxn>
            <a:cxn ang="0">
              <a:pos x="connsiteX1264" y="connsiteY1264"/>
            </a:cxn>
            <a:cxn ang="0">
              <a:pos x="connsiteX1265" y="connsiteY1265"/>
            </a:cxn>
            <a:cxn ang="0">
              <a:pos x="connsiteX1266" y="connsiteY1266"/>
            </a:cxn>
            <a:cxn ang="0">
              <a:pos x="connsiteX1267" y="connsiteY1267"/>
            </a:cxn>
            <a:cxn ang="0">
              <a:pos x="connsiteX1268" y="connsiteY1268"/>
            </a:cxn>
            <a:cxn ang="0">
              <a:pos x="connsiteX1269" y="connsiteY1269"/>
            </a:cxn>
            <a:cxn ang="0">
              <a:pos x="connsiteX1270" y="connsiteY1270"/>
            </a:cxn>
            <a:cxn ang="0">
              <a:pos x="connsiteX1271" y="connsiteY1271"/>
            </a:cxn>
            <a:cxn ang="0">
              <a:pos x="connsiteX1272" y="connsiteY1272"/>
            </a:cxn>
            <a:cxn ang="0">
              <a:pos x="connsiteX1273" y="connsiteY1273"/>
            </a:cxn>
            <a:cxn ang="0">
              <a:pos x="connsiteX1274" y="connsiteY1274"/>
            </a:cxn>
            <a:cxn ang="0">
              <a:pos x="connsiteX1275" y="connsiteY1275"/>
            </a:cxn>
            <a:cxn ang="0">
              <a:pos x="connsiteX1276" y="connsiteY1276"/>
            </a:cxn>
            <a:cxn ang="0">
              <a:pos x="connsiteX1277" y="connsiteY1277"/>
            </a:cxn>
            <a:cxn ang="0">
              <a:pos x="connsiteX1278" y="connsiteY1278"/>
            </a:cxn>
            <a:cxn ang="0">
              <a:pos x="connsiteX1279" y="connsiteY1279"/>
            </a:cxn>
            <a:cxn ang="0">
              <a:pos x="connsiteX1280" y="connsiteY1280"/>
            </a:cxn>
            <a:cxn ang="0">
              <a:pos x="connsiteX1281" y="connsiteY1281"/>
            </a:cxn>
            <a:cxn ang="0">
              <a:pos x="connsiteX1282" y="connsiteY1282"/>
            </a:cxn>
            <a:cxn ang="0">
              <a:pos x="connsiteX1283" y="connsiteY1283"/>
            </a:cxn>
            <a:cxn ang="0">
              <a:pos x="connsiteX1284" y="connsiteY1284"/>
            </a:cxn>
            <a:cxn ang="0">
              <a:pos x="connsiteX1285" y="connsiteY1285"/>
            </a:cxn>
            <a:cxn ang="0">
              <a:pos x="connsiteX1286" y="connsiteY1286"/>
            </a:cxn>
            <a:cxn ang="0">
              <a:pos x="connsiteX1287" y="connsiteY1287"/>
            </a:cxn>
            <a:cxn ang="0">
              <a:pos x="connsiteX1288" y="connsiteY1288"/>
            </a:cxn>
            <a:cxn ang="0">
              <a:pos x="connsiteX1289" y="connsiteY1289"/>
            </a:cxn>
            <a:cxn ang="0">
              <a:pos x="connsiteX1290" y="connsiteY1290"/>
            </a:cxn>
            <a:cxn ang="0">
              <a:pos x="connsiteX1291" y="connsiteY1291"/>
            </a:cxn>
            <a:cxn ang="0">
              <a:pos x="connsiteX1292" y="connsiteY1292"/>
            </a:cxn>
            <a:cxn ang="0">
              <a:pos x="connsiteX1293" y="connsiteY1293"/>
            </a:cxn>
            <a:cxn ang="0">
              <a:pos x="connsiteX1294" y="connsiteY1294"/>
            </a:cxn>
            <a:cxn ang="0">
              <a:pos x="connsiteX1295" y="connsiteY1295"/>
            </a:cxn>
            <a:cxn ang="0">
              <a:pos x="connsiteX1296" y="connsiteY1296"/>
            </a:cxn>
            <a:cxn ang="0">
              <a:pos x="connsiteX1297" y="connsiteY1297"/>
            </a:cxn>
            <a:cxn ang="0">
              <a:pos x="connsiteX1298" y="connsiteY1298"/>
            </a:cxn>
            <a:cxn ang="0">
              <a:pos x="connsiteX1299" y="connsiteY1299"/>
            </a:cxn>
            <a:cxn ang="0">
              <a:pos x="connsiteX1300" y="connsiteY1300"/>
            </a:cxn>
            <a:cxn ang="0">
              <a:pos x="connsiteX1301" y="connsiteY1301"/>
            </a:cxn>
            <a:cxn ang="0">
              <a:pos x="connsiteX1302" y="connsiteY1302"/>
            </a:cxn>
            <a:cxn ang="0">
              <a:pos x="connsiteX1303" y="connsiteY1303"/>
            </a:cxn>
            <a:cxn ang="0">
              <a:pos x="connsiteX1304" y="connsiteY1304"/>
            </a:cxn>
            <a:cxn ang="0">
              <a:pos x="connsiteX1305" y="connsiteY1305"/>
            </a:cxn>
            <a:cxn ang="0">
              <a:pos x="connsiteX1306" y="connsiteY1306"/>
            </a:cxn>
            <a:cxn ang="0">
              <a:pos x="connsiteX1307" y="connsiteY1307"/>
            </a:cxn>
            <a:cxn ang="0">
              <a:pos x="connsiteX1308" y="connsiteY1308"/>
            </a:cxn>
            <a:cxn ang="0">
              <a:pos x="connsiteX1309" y="connsiteY1309"/>
            </a:cxn>
            <a:cxn ang="0">
              <a:pos x="connsiteX1310" y="connsiteY1310"/>
            </a:cxn>
            <a:cxn ang="0">
              <a:pos x="connsiteX1311" y="connsiteY1311"/>
            </a:cxn>
            <a:cxn ang="0">
              <a:pos x="connsiteX1312" y="connsiteY1312"/>
            </a:cxn>
            <a:cxn ang="0">
              <a:pos x="connsiteX1313" y="connsiteY1313"/>
            </a:cxn>
            <a:cxn ang="0">
              <a:pos x="connsiteX1314" y="connsiteY1314"/>
            </a:cxn>
            <a:cxn ang="0">
              <a:pos x="connsiteX1315" y="connsiteY1315"/>
            </a:cxn>
            <a:cxn ang="0">
              <a:pos x="connsiteX1316" y="connsiteY1316"/>
            </a:cxn>
            <a:cxn ang="0">
              <a:pos x="connsiteX1317" y="connsiteY1317"/>
            </a:cxn>
            <a:cxn ang="0">
              <a:pos x="connsiteX1318" y="connsiteY1318"/>
            </a:cxn>
            <a:cxn ang="0">
              <a:pos x="connsiteX1319" y="connsiteY1319"/>
            </a:cxn>
            <a:cxn ang="0">
              <a:pos x="connsiteX1320" y="connsiteY1320"/>
            </a:cxn>
            <a:cxn ang="0">
              <a:pos x="connsiteX1321" y="connsiteY1321"/>
            </a:cxn>
            <a:cxn ang="0">
              <a:pos x="connsiteX1322" y="connsiteY1322"/>
            </a:cxn>
            <a:cxn ang="0">
              <a:pos x="connsiteX1323" y="connsiteY1323"/>
            </a:cxn>
            <a:cxn ang="0">
              <a:pos x="connsiteX1324" y="connsiteY1324"/>
            </a:cxn>
            <a:cxn ang="0">
              <a:pos x="connsiteX1325" y="connsiteY1325"/>
            </a:cxn>
            <a:cxn ang="0">
              <a:pos x="connsiteX1326" y="connsiteY1326"/>
            </a:cxn>
            <a:cxn ang="0">
              <a:pos x="connsiteX1327" y="connsiteY1327"/>
            </a:cxn>
            <a:cxn ang="0">
              <a:pos x="connsiteX1328" y="connsiteY1328"/>
            </a:cxn>
            <a:cxn ang="0">
              <a:pos x="connsiteX1329" y="connsiteY1329"/>
            </a:cxn>
            <a:cxn ang="0">
              <a:pos x="connsiteX1330" y="connsiteY1330"/>
            </a:cxn>
            <a:cxn ang="0">
              <a:pos x="connsiteX1331" y="connsiteY1331"/>
            </a:cxn>
            <a:cxn ang="0">
              <a:pos x="connsiteX1332" y="connsiteY1332"/>
            </a:cxn>
            <a:cxn ang="0">
              <a:pos x="connsiteX1333" y="connsiteY1333"/>
            </a:cxn>
            <a:cxn ang="0">
              <a:pos x="connsiteX1334" y="connsiteY1334"/>
            </a:cxn>
            <a:cxn ang="0">
              <a:pos x="connsiteX1335" y="connsiteY1335"/>
            </a:cxn>
            <a:cxn ang="0">
              <a:pos x="connsiteX1336" y="connsiteY1336"/>
            </a:cxn>
            <a:cxn ang="0">
              <a:pos x="connsiteX1337" y="connsiteY1337"/>
            </a:cxn>
            <a:cxn ang="0">
              <a:pos x="connsiteX1338" y="connsiteY1338"/>
            </a:cxn>
            <a:cxn ang="0">
              <a:pos x="connsiteX1339" y="connsiteY1339"/>
            </a:cxn>
            <a:cxn ang="0">
              <a:pos x="connsiteX1340" y="connsiteY1340"/>
            </a:cxn>
            <a:cxn ang="0">
              <a:pos x="connsiteX1341" y="connsiteY1341"/>
            </a:cxn>
            <a:cxn ang="0">
              <a:pos x="connsiteX1342" y="connsiteY1342"/>
            </a:cxn>
            <a:cxn ang="0">
              <a:pos x="connsiteX1343" y="connsiteY1343"/>
            </a:cxn>
            <a:cxn ang="0">
              <a:pos x="connsiteX1344" y="connsiteY1344"/>
            </a:cxn>
            <a:cxn ang="0">
              <a:pos x="connsiteX1345" y="connsiteY1345"/>
            </a:cxn>
            <a:cxn ang="0">
              <a:pos x="connsiteX1346" y="connsiteY1346"/>
            </a:cxn>
            <a:cxn ang="0">
              <a:pos x="connsiteX1347" y="connsiteY1347"/>
            </a:cxn>
            <a:cxn ang="0">
              <a:pos x="connsiteX1348" y="connsiteY1348"/>
            </a:cxn>
            <a:cxn ang="0">
              <a:pos x="connsiteX1349" y="connsiteY1349"/>
            </a:cxn>
            <a:cxn ang="0">
              <a:pos x="connsiteX1350" y="connsiteY1350"/>
            </a:cxn>
            <a:cxn ang="0">
              <a:pos x="connsiteX1351" y="connsiteY1351"/>
            </a:cxn>
            <a:cxn ang="0">
              <a:pos x="connsiteX1352" y="connsiteY1352"/>
            </a:cxn>
            <a:cxn ang="0">
              <a:pos x="connsiteX1353" y="connsiteY1353"/>
            </a:cxn>
            <a:cxn ang="0">
              <a:pos x="connsiteX1354" y="connsiteY1354"/>
            </a:cxn>
            <a:cxn ang="0">
              <a:pos x="connsiteX1355" y="connsiteY1355"/>
            </a:cxn>
            <a:cxn ang="0">
              <a:pos x="connsiteX1356" y="connsiteY1356"/>
            </a:cxn>
            <a:cxn ang="0">
              <a:pos x="connsiteX1357" y="connsiteY1357"/>
            </a:cxn>
            <a:cxn ang="0">
              <a:pos x="connsiteX1358" y="connsiteY1358"/>
            </a:cxn>
            <a:cxn ang="0">
              <a:pos x="connsiteX1359" y="connsiteY1359"/>
            </a:cxn>
            <a:cxn ang="0">
              <a:pos x="connsiteX1360" y="connsiteY1360"/>
            </a:cxn>
            <a:cxn ang="0">
              <a:pos x="connsiteX1361" y="connsiteY1361"/>
            </a:cxn>
            <a:cxn ang="0">
              <a:pos x="connsiteX1362" y="connsiteY1362"/>
            </a:cxn>
            <a:cxn ang="0">
              <a:pos x="connsiteX1363" y="connsiteY1363"/>
            </a:cxn>
            <a:cxn ang="0">
              <a:pos x="connsiteX1364" y="connsiteY1364"/>
            </a:cxn>
            <a:cxn ang="0">
              <a:pos x="connsiteX1365" y="connsiteY1365"/>
            </a:cxn>
            <a:cxn ang="0">
              <a:pos x="connsiteX1366" y="connsiteY1366"/>
            </a:cxn>
            <a:cxn ang="0">
              <a:pos x="connsiteX1367" y="connsiteY1367"/>
            </a:cxn>
            <a:cxn ang="0">
              <a:pos x="connsiteX1368" y="connsiteY1368"/>
            </a:cxn>
            <a:cxn ang="0">
              <a:pos x="connsiteX1369" y="connsiteY1369"/>
            </a:cxn>
            <a:cxn ang="0">
              <a:pos x="connsiteX1370" y="connsiteY1370"/>
            </a:cxn>
            <a:cxn ang="0">
              <a:pos x="connsiteX1371" y="connsiteY1371"/>
            </a:cxn>
            <a:cxn ang="0">
              <a:pos x="connsiteX1372" y="connsiteY1372"/>
            </a:cxn>
            <a:cxn ang="0">
              <a:pos x="connsiteX1373" y="connsiteY1373"/>
            </a:cxn>
            <a:cxn ang="0">
              <a:pos x="connsiteX1374" y="connsiteY1374"/>
            </a:cxn>
            <a:cxn ang="0">
              <a:pos x="connsiteX1375" y="connsiteY1375"/>
            </a:cxn>
            <a:cxn ang="0">
              <a:pos x="connsiteX1376" y="connsiteY1376"/>
            </a:cxn>
            <a:cxn ang="0">
              <a:pos x="connsiteX1377" y="connsiteY1377"/>
            </a:cxn>
            <a:cxn ang="0">
              <a:pos x="connsiteX1378" y="connsiteY1378"/>
            </a:cxn>
            <a:cxn ang="0">
              <a:pos x="connsiteX1379" y="connsiteY1379"/>
            </a:cxn>
            <a:cxn ang="0">
              <a:pos x="connsiteX1380" y="connsiteY1380"/>
            </a:cxn>
            <a:cxn ang="0">
              <a:pos x="connsiteX1381" y="connsiteY1381"/>
            </a:cxn>
            <a:cxn ang="0">
              <a:pos x="connsiteX1382" y="connsiteY1382"/>
            </a:cxn>
            <a:cxn ang="0">
              <a:pos x="connsiteX1383" y="connsiteY1383"/>
            </a:cxn>
            <a:cxn ang="0">
              <a:pos x="connsiteX1384" y="connsiteY1384"/>
            </a:cxn>
            <a:cxn ang="0">
              <a:pos x="connsiteX1385" y="connsiteY1385"/>
            </a:cxn>
            <a:cxn ang="0">
              <a:pos x="connsiteX1386" y="connsiteY1386"/>
            </a:cxn>
            <a:cxn ang="0">
              <a:pos x="connsiteX1387" y="connsiteY1387"/>
            </a:cxn>
            <a:cxn ang="0">
              <a:pos x="connsiteX1388" y="connsiteY1388"/>
            </a:cxn>
            <a:cxn ang="0">
              <a:pos x="connsiteX1389" y="connsiteY1389"/>
            </a:cxn>
            <a:cxn ang="0">
              <a:pos x="connsiteX1390" y="connsiteY1390"/>
            </a:cxn>
            <a:cxn ang="0">
              <a:pos x="connsiteX1391" y="connsiteY1391"/>
            </a:cxn>
            <a:cxn ang="0">
              <a:pos x="connsiteX1392" y="connsiteY1392"/>
            </a:cxn>
            <a:cxn ang="0">
              <a:pos x="connsiteX1393" y="connsiteY1393"/>
            </a:cxn>
            <a:cxn ang="0">
              <a:pos x="connsiteX1394" y="connsiteY1394"/>
            </a:cxn>
            <a:cxn ang="0">
              <a:pos x="connsiteX1395" y="connsiteY1395"/>
            </a:cxn>
            <a:cxn ang="0">
              <a:pos x="connsiteX1396" y="connsiteY1396"/>
            </a:cxn>
            <a:cxn ang="0">
              <a:pos x="connsiteX1397" y="connsiteY1397"/>
            </a:cxn>
            <a:cxn ang="0">
              <a:pos x="connsiteX1398" y="connsiteY1398"/>
            </a:cxn>
            <a:cxn ang="0">
              <a:pos x="connsiteX1399" y="connsiteY1399"/>
            </a:cxn>
            <a:cxn ang="0">
              <a:pos x="connsiteX1400" y="connsiteY1400"/>
            </a:cxn>
            <a:cxn ang="0">
              <a:pos x="connsiteX1401" y="connsiteY1401"/>
            </a:cxn>
            <a:cxn ang="0">
              <a:pos x="connsiteX1402" y="connsiteY1402"/>
            </a:cxn>
            <a:cxn ang="0">
              <a:pos x="connsiteX1403" y="connsiteY1403"/>
            </a:cxn>
            <a:cxn ang="0">
              <a:pos x="connsiteX1404" y="connsiteY1404"/>
            </a:cxn>
            <a:cxn ang="0">
              <a:pos x="connsiteX1405" y="connsiteY1405"/>
            </a:cxn>
            <a:cxn ang="0">
              <a:pos x="connsiteX1406" y="connsiteY1406"/>
            </a:cxn>
            <a:cxn ang="0">
              <a:pos x="connsiteX1407" y="connsiteY1407"/>
            </a:cxn>
            <a:cxn ang="0">
              <a:pos x="connsiteX1408" y="connsiteY1408"/>
            </a:cxn>
            <a:cxn ang="0">
              <a:pos x="connsiteX1409" y="connsiteY1409"/>
            </a:cxn>
            <a:cxn ang="0">
              <a:pos x="connsiteX1410" y="connsiteY1410"/>
            </a:cxn>
            <a:cxn ang="0">
              <a:pos x="connsiteX1411" y="connsiteY1411"/>
            </a:cxn>
            <a:cxn ang="0">
              <a:pos x="connsiteX1412" y="connsiteY1412"/>
            </a:cxn>
            <a:cxn ang="0">
              <a:pos x="connsiteX1413" y="connsiteY1413"/>
            </a:cxn>
            <a:cxn ang="0">
              <a:pos x="connsiteX1414" y="connsiteY1414"/>
            </a:cxn>
            <a:cxn ang="0">
              <a:pos x="connsiteX1415" y="connsiteY1415"/>
            </a:cxn>
            <a:cxn ang="0">
              <a:pos x="connsiteX1416" y="connsiteY1416"/>
            </a:cxn>
            <a:cxn ang="0">
              <a:pos x="connsiteX1417" y="connsiteY1417"/>
            </a:cxn>
            <a:cxn ang="0">
              <a:pos x="connsiteX1418" y="connsiteY1418"/>
            </a:cxn>
            <a:cxn ang="0">
              <a:pos x="connsiteX1419" y="connsiteY1419"/>
            </a:cxn>
            <a:cxn ang="0">
              <a:pos x="connsiteX1420" y="connsiteY1420"/>
            </a:cxn>
            <a:cxn ang="0">
              <a:pos x="connsiteX1421" y="connsiteY1421"/>
            </a:cxn>
            <a:cxn ang="0">
              <a:pos x="connsiteX1422" y="connsiteY1422"/>
            </a:cxn>
            <a:cxn ang="0">
              <a:pos x="connsiteX1423" y="connsiteY1423"/>
            </a:cxn>
            <a:cxn ang="0">
              <a:pos x="connsiteX1424" y="connsiteY1424"/>
            </a:cxn>
            <a:cxn ang="0">
              <a:pos x="connsiteX1425" y="connsiteY1425"/>
            </a:cxn>
            <a:cxn ang="0">
              <a:pos x="connsiteX1426" y="connsiteY1426"/>
            </a:cxn>
            <a:cxn ang="0">
              <a:pos x="connsiteX1427" y="connsiteY1427"/>
            </a:cxn>
            <a:cxn ang="0">
              <a:pos x="connsiteX1428" y="connsiteY1428"/>
            </a:cxn>
            <a:cxn ang="0">
              <a:pos x="connsiteX1429" y="connsiteY1429"/>
            </a:cxn>
            <a:cxn ang="0">
              <a:pos x="connsiteX1430" y="connsiteY1430"/>
            </a:cxn>
            <a:cxn ang="0">
              <a:pos x="connsiteX1431" y="connsiteY1431"/>
            </a:cxn>
            <a:cxn ang="0">
              <a:pos x="connsiteX1432" y="connsiteY1432"/>
            </a:cxn>
            <a:cxn ang="0">
              <a:pos x="connsiteX1433" y="connsiteY1433"/>
            </a:cxn>
            <a:cxn ang="0">
              <a:pos x="connsiteX1434" y="connsiteY1434"/>
            </a:cxn>
            <a:cxn ang="0">
              <a:pos x="connsiteX1435" y="connsiteY1435"/>
            </a:cxn>
            <a:cxn ang="0">
              <a:pos x="connsiteX1436" y="connsiteY1436"/>
            </a:cxn>
            <a:cxn ang="0">
              <a:pos x="connsiteX1437" y="connsiteY1437"/>
            </a:cxn>
            <a:cxn ang="0">
              <a:pos x="connsiteX1438" y="connsiteY1438"/>
            </a:cxn>
            <a:cxn ang="0">
              <a:pos x="connsiteX1439" y="connsiteY1439"/>
            </a:cxn>
            <a:cxn ang="0">
              <a:pos x="connsiteX1440" y="connsiteY1440"/>
            </a:cxn>
            <a:cxn ang="0">
              <a:pos x="connsiteX1441" y="connsiteY1441"/>
            </a:cxn>
            <a:cxn ang="0">
              <a:pos x="connsiteX1442" y="connsiteY1442"/>
            </a:cxn>
            <a:cxn ang="0">
              <a:pos x="connsiteX1443" y="connsiteY1443"/>
            </a:cxn>
            <a:cxn ang="0">
              <a:pos x="connsiteX1444" y="connsiteY1444"/>
            </a:cxn>
            <a:cxn ang="0">
              <a:pos x="connsiteX1445" y="connsiteY1445"/>
            </a:cxn>
            <a:cxn ang="0">
              <a:pos x="connsiteX1446" y="connsiteY1446"/>
            </a:cxn>
            <a:cxn ang="0">
              <a:pos x="connsiteX1447" y="connsiteY1447"/>
            </a:cxn>
            <a:cxn ang="0">
              <a:pos x="connsiteX1448" y="connsiteY1448"/>
            </a:cxn>
            <a:cxn ang="0">
              <a:pos x="connsiteX1449" y="connsiteY1449"/>
            </a:cxn>
            <a:cxn ang="0">
              <a:pos x="connsiteX1450" y="connsiteY1450"/>
            </a:cxn>
            <a:cxn ang="0">
              <a:pos x="connsiteX1451" y="connsiteY1451"/>
            </a:cxn>
            <a:cxn ang="0">
              <a:pos x="connsiteX1452" y="connsiteY1452"/>
            </a:cxn>
            <a:cxn ang="0">
              <a:pos x="connsiteX1453" y="connsiteY1453"/>
            </a:cxn>
            <a:cxn ang="0">
              <a:pos x="connsiteX1454" y="connsiteY1454"/>
            </a:cxn>
            <a:cxn ang="0">
              <a:pos x="connsiteX1455" y="connsiteY1455"/>
            </a:cxn>
            <a:cxn ang="0">
              <a:pos x="connsiteX1456" y="connsiteY1456"/>
            </a:cxn>
            <a:cxn ang="0">
              <a:pos x="connsiteX1457" y="connsiteY1457"/>
            </a:cxn>
            <a:cxn ang="0">
              <a:pos x="connsiteX1458" y="connsiteY1458"/>
            </a:cxn>
            <a:cxn ang="0">
              <a:pos x="connsiteX1459" y="connsiteY1459"/>
            </a:cxn>
            <a:cxn ang="0">
              <a:pos x="connsiteX1460" y="connsiteY1460"/>
            </a:cxn>
            <a:cxn ang="0">
              <a:pos x="connsiteX1461" y="connsiteY1461"/>
            </a:cxn>
            <a:cxn ang="0">
              <a:pos x="connsiteX1462" y="connsiteY1462"/>
            </a:cxn>
            <a:cxn ang="0">
              <a:pos x="connsiteX1463" y="connsiteY1463"/>
            </a:cxn>
            <a:cxn ang="0">
              <a:pos x="connsiteX1464" y="connsiteY1464"/>
            </a:cxn>
            <a:cxn ang="0">
              <a:pos x="connsiteX1465" y="connsiteY1465"/>
            </a:cxn>
            <a:cxn ang="0">
              <a:pos x="connsiteX1466" y="connsiteY1466"/>
            </a:cxn>
            <a:cxn ang="0">
              <a:pos x="connsiteX1467" y="connsiteY1467"/>
            </a:cxn>
            <a:cxn ang="0">
              <a:pos x="connsiteX1468" y="connsiteY1468"/>
            </a:cxn>
            <a:cxn ang="0">
              <a:pos x="connsiteX1469" y="connsiteY1469"/>
            </a:cxn>
            <a:cxn ang="0">
              <a:pos x="connsiteX1470" y="connsiteY1470"/>
            </a:cxn>
            <a:cxn ang="0">
              <a:pos x="connsiteX1471" y="connsiteY1471"/>
            </a:cxn>
            <a:cxn ang="0">
              <a:pos x="connsiteX1472" y="connsiteY1472"/>
            </a:cxn>
            <a:cxn ang="0">
              <a:pos x="connsiteX1473" y="connsiteY1473"/>
            </a:cxn>
            <a:cxn ang="0">
              <a:pos x="connsiteX1474" y="connsiteY1474"/>
            </a:cxn>
            <a:cxn ang="0">
              <a:pos x="connsiteX1475" y="connsiteY1475"/>
            </a:cxn>
            <a:cxn ang="0">
              <a:pos x="connsiteX1476" y="connsiteY1476"/>
            </a:cxn>
            <a:cxn ang="0">
              <a:pos x="connsiteX1477" y="connsiteY1477"/>
            </a:cxn>
            <a:cxn ang="0">
              <a:pos x="connsiteX1478" y="connsiteY1478"/>
            </a:cxn>
            <a:cxn ang="0">
              <a:pos x="connsiteX1479" y="connsiteY1479"/>
            </a:cxn>
            <a:cxn ang="0">
              <a:pos x="connsiteX1480" y="connsiteY1480"/>
            </a:cxn>
            <a:cxn ang="0">
              <a:pos x="connsiteX1481" y="connsiteY1481"/>
            </a:cxn>
            <a:cxn ang="0">
              <a:pos x="connsiteX1482" y="connsiteY1482"/>
            </a:cxn>
            <a:cxn ang="0">
              <a:pos x="connsiteX1483" y="connsiteY1483"/>
            </a:cxn>
            <a:cxn ang="0">
              <a:pos x="connsiteX1484" y="connsiteY1484"/>
            </a:cxn>
            <a:cxn ang="0">
              <a:pos x="connsiteX1485" y="connsiteY1485"/>
            </a:cxn>
            <a:cxn ang="0">
              <a:pos x="connsiteX1486" y="connsiteY1486"/>
            </a:cxn>
            <a:cxn ang="0">
              <a:pos x="connsiteX1487" y="connsiteY1487"/>
            </a:cxn>
            <a:cxn ang="0">
              <a:pos x="connsiteX1488" y="connsiteY1488"/>
            </a:cxn>
            <a:cxn ang="0">
              <a:pos x="connsiteX1489" y="connsiteY1489"/>
            </a:cxn>
            <a:cxn ang="0">
              <a:pos x="connsiteX1490" y="connsiteY1490"/>
            </a:cxn>
            <a:cxn ang="0">
              <a:pos x="connsiteX1491" y="connsiteY1491"/>
            </a:cxn>
            <a:cxn ang="0">
              <a:pos x="connsiteX1492" y="connsiteY1492"/>
            </a:cxn>
            <a:cxn ang="0">
              <a:pos x="connsiteX1493" y="connsiteY1493"/>
            </a:cxn>
            <a:cxn ang="0">
              <a:pos x="connsiteX1494" y="connsiteY1494"/>
            </a:cxn>
            <a:cxn ang="0">
              <a:pos x="connsiteX1495" y="connsiteY1495"/>
            </a:cxn>
            <a:cxn ang="0">
              <a:pos x="connsiteX1496" y="connsiteY1496"/>
            </a:cxn>
            <a:cxn ang="0">
              <a:pos x="connsiteX1497" y="connsiteY1497"/>
            </a:cxn>
            <a:cxn ang="0">
              <a:pos x="connsiteX1498" y="connsiteY1498"/>
            </a:cxn>
            <a:cxn ang="0">
              <a:pos x="connsiteX1499" y="connsiteY1499"/>
            </a:cxn>
            <a:cxn ang="0">
              <a:pos x="connsiteX1500" y="connsiteY1500"/>
            </a:cxn>
            <a:cxn ang="0">
              <a:pos x="connsiteX1501" y="connsiteY1501"/>
            </a:cxn>
            <a:cxn ang="0">
              <a:pos x="connsiteX1502" y="connsiteY1502"/>
            </a:cxn>
            <a:cxn ang="0">
              <a:pos x="connsiteX1503" y="connsiteY1503"/>
            </a:cxn>
            <a:cxn ang="0">
              <a:pos x="connsiteX1504" y="connsiteY1504"/>
            </a:cxn>
            <a:cxn ang="0">
              <a:pos x="connsiteX1505" y="connsiteY1505"/>
            </a:cxn>
            <a:cxn ang="0">
              <a:pos x="connsiteX1506" y="connsiteY1506"/>
            </a:cxn>
            <a:cxn ang="0">
              <a:pos x="connsiteX1507" y="connsiteY1507"/>
            </a:cxn>
            <a:cxn ang="0">
              <a:pos x="connsiteX1508" y="connsiteY1508"/>
            </a:cxn>
            <a:cxn ang="0">
              <a:pos x="connsiteX1509" y="connsiteY1509"/>
            </a:cxn>
            <a:cxn ang="0">
              <a:pos x="connsiteX1510" y="connsiteY1510"/>
            </a:cxn>
            <a:cxn ang="0">
              <a:pos x="connsiteX1511" y="connsiteY1511"/>
            </a:cxn>
            <a:cxn ang="0">
              <a:pos x="connsiteX1512" y="connsiteY1512"/>
            </a:cxn>
            <a:cxn ang="0">
              <a:pos x="connsiteX1513" y="connsiteY1513"/>
            </a:cxn>
            <a:cxn ang="0">
              <a:pos x="connsiteX1514" y="connsiteY1514"/>
            </a:cxn>
            <a:cxn ang="0">
              <a:pos x="connsiteX1515" y="connsiteY1515"/>
            </a:cxn>
            <a:cxn ang="0">
              <a:pos x="connsiteX1516" y="connsiteY1516"/>
            </a:cxn>
            <a:cxn ang="0">
              <a:pos x="connsiteX1517" y="connsiteY1517"/>
            </a:cxn>
            <a:cxn ang="0">
              <a:pos x="connsiteX1518" y="connsiteY1518"/>
            </a:cxn>
            <a:cxn ang="0">
              <a:pos x="connsiteX1519" y="connsiteY1519"/>
            </a:cxn>
            <a:cxn ang="0">
              <a:pos x="connsiteX1520" y="connsiteY1520"/>
            </a:cxn>
            <a:cxn ang="0">
              <a:pos x="connsiteX1521" y="connsiteY1521"/>
            </a:cxn>
            <a:cxn ang="0">
              <a:pos x="connsiteX1522" y="connsiteY1522"/>
            </a:cxn>
            <a:cxn ang="0">
              <a:pos x="connsiteX1523" y="connsiteY1523"/>
            </a:cxn>
            <a:cxn ang="0">
              <a:pos x="connsiteX1524" y="connsiteY1524"/>
            </a:cxn>
            <a:cxn ang="0">
              <a:pos x="connsiteX1525" y="connsiteY1525"/>
            </a:cxn>
            <a:cxn ang="0">
              <a:pos x="connsiteX1526" y="connsiteY1526"/>
            </a:cxn>
            <a:cxn ang="0">
              <a:pos x="connsiteX1527" y="connsiteY1527"/>
            </a:cxn>
            <a:cxn ang="0">
              <a:pos x="connsiteX1528" y="connsiteY1528"/>
            </a:cxn>
            <a:cxn ang="0">
              <a:pos x="connsiteX1529" y="connsiteY1529"/>
            </a:cxn>
            <a:cxn ang="0">
              <a:pos x="connsiteX1530" y="connsiteY1530"/>
            </a:cxn>
            <a:cxn ang="0">
              <a:pos x="connsiteX1531" y="connsiteY1531"/>
            </a:cxn>
            <a:cxn ang="0">
              <a:pos x="connsiteX1532" y="connsiteY1532"/>
            </a:cxn>
            <a:cxn ang="0">
              <a:pos x="connsiteX1533" y="connsiteY1533"/>
            </a:cxn>
            <a:cxn ang="0">
              <a:pos x="connsiteX1534" y="connsiteY1534"/>
            </a:cxn>
            <a:cxn ang="0">
              <a:pos x="connsiteX1535" y="connsiteY1535"/>
            </a:cxn>
            <a:cxn ang="0">
              <a:pos x="connsiteX1536" y="connsiteY1536"/>
            </a:cxn>
            <a:cxn ang="0">
              <a:pos x="connsiteX1537" y="connsiteY1537"/>
            </a:cxn>
            <a:cxn ang="0">
              <a:pos x="connsiteX1538" y="connsiteY1538"/>
            </a:cxn>
            <a:cxn ang="0">
              <a:pos x="connsiteX1539" y="connsiteY1539"/>
            </a:cxn>
            <a:cxn ang="0">
              <a:pos x="connsiteX1540" y="connsiteY1540"/>
            </a:cxn>
            <a:cxn ang="0">
              <a:pos x="connsiteX1541" y="connsiteY1541"/>
            </a:cxn>
            <a:cxn ang="0">
              <a:pos x="connsiteX1542" y="connsiteY1542"/>
            </a:cxn>
            <a:cxn ang="0">
              <a:pos x="connsiteX1543" y="connsiteY1543"/>
            </a:cxn>
            <a:cxn ang="0">
              <a:pos x="connsiteX1544" y="connsiteY1544"/>
            </a:cxn>
            <a:cxn ang="0">
              <a:pos x="connsiteX1545" y="connsiteY1545"/>
            </a:cxn>
            <a:cxn ang="0">
              <a:pos x="connsiteX1546" y="connsiteY1546"/>
            </a:cxn>
            <a:cxn ang="0">
              <a:pos x="connsiteX1547" y="connsiteY1547"/>
            </a:cxn>
            <a:cxn ang="0">
              <a:pos x="connsiteX1548" y="connsiteY1548"/>
            </a:cxn>
            <a:cxn ang="0">
              <a:pos x="connsiteX1549" y="connsiteY1549"/>
            </a:cxn>
            <a:cxn ang="0">
              <a:pos x="connsiteX1550" y="connsiteY1550"/>
            </a:cxn>
            <a:cxn ang="0">
              <a:pos x="connsiteX1551" y="connsiteY1551"/>
            </a:cxn>
            <a:cxn ang="0">
              <a:pos x="connsiteX1552" y="connsiteY1552"/>
            </a:cxn>
            <a:cxn ang="0">
              <a:pos x="connsiteX1553" y="connsiteY1553"/>
            </a:cxn>
            <a:cxn ang="0">
              <a:pos x="connsiteX1554" y="connsiteY1554"/>
            </a:cxn>
            <a:cxn ang="0">
              <a:pos x="connsiteX1555" y="connsiteY1555"/>
            </a:cxn>
            <a:cxn ang="0">
              <a:pos x="connsiteX1556" y="connsiteY1556"/>
            </a:cxn>
            <a:cxn ang="0">
              <a:pos x="connsiteX1557" y="connsiteY1557"/>
            </a:cxn>
            <a:cxn ang="0">
              <a:pos x="connsiteX1558" y="connsiteY1558"/>
            </a:cxn>
            <a:cxn ang="0">
              <a:pos x="connsiteX1559" y="connsiteY1559"/>
            </a:cxn>
            <a:cxn ang="0">
              <a:pos x="connsiteX1560" y="connsiteY1560"/>
            </a:cxn>
            <a:cxn ang="0">
              <a:pos x="connsiteX1561" y="connsiteY1561"/>
            </a:cxn>
            <a:cxn ang="0">
              <a:pos x="connsiteX1562" y="connsiteY1562"/>
            </a:cxn>
            <a:cxn ang="0">
              <a:pos x="connsiteX1563" y="connsiteY1563"/>
            </a:cxn>
            <a:cxn ang="0">
              <a:pos x="connsiteX1564" y="connsiteY1564"/>
            </a:cxn>
            <a:cxn ang="0">
              <a:pos x="connsiteX1565" y="connsiteY1565"/>
            </a:cxn>
            <a:cxn ang="0">
              <a:pos x="connsiteX1566" y="connsiteY1566"/>
            </a:cxn>
            <a:cxn ang="0">
              <a:pos x="connsiteX1567" y="connsiteY1567"/>
            </a:cxn>
            <a:cxn ang="0">
              <a:pos x="connsiteX1568" y="connsiteY1568"/>
            </a:cxn>
            <a:cxn ang="0">
              <a:pos x="connsiteX1569" y="connsiteY1569"/>
            </a:cxn>
            <a:cxn ang="0">
              <a:pos x="connsiteX1570" y="connsiteY1570"/>
            </a:cxn>
            <a:cxn ang="0">
              <a:pos x="connsiteX1571" y="connsiteY1571"/>
            </a:cxn>
            <a:cxn ang="0">
              <a:pos x="connsiteX1572" y="connsiteY1572"/>
            </a:cxn>
            <a:cxn ang="0">
              <a:pos x="connsiteX1573" y="connsiteY1573"/>
            </a:cxn>
            <a:cxn ang="0">
              <a:pos x="connsiteX1574" y="connsiteY1574"/>
            </a:cxn>
            <a:cxn ang="0">
              <a:pos x="connsiteX1575" y="connsiteY1575"/>
            </a:cxn>
            <a:cxn ang="0">
              <a:pos x="connsiteX1576" y="connsiteY1576"/>
            </a:cxn>
            <a:cxn ang="0">
              <a:pos x="connsiteX1577" y="connsiteY1577"/>
            </a:cxn>
            <a:cxn ang="0">
              <a:pos x="connsiteX1578" y="connsiteY1578"/>
            </a:cxn>
            <a:cxn ang="0">
              <a:pos x="connsiteX1579" y="connsiteY1579"/>
            </a:cxn>
            <a:cxn ang="0">
              <a:pos x="connsiteX1580" y="connsiteY1580"/>
            </a:cxn>
            <a:cxn ang="0">
              <a:pos x="connsiteX1581" y="connsiteY1581"/>
            </a:cxn>
            <a:cxn ang="0">
              <a:pos x="connsiteX1582" y="connsiteY1582"/>
            </a:cxn>
            <a:cxn ang="0">
              <a:pos x="connsiteX1583" y="connsiteY1583"/>
            </a:cxn>
            <a:cxn ang="0">
              <a:pos x="connsiteX1584" y="connsiteY1584"/>
            </a:cxn>
            <a:cxn ang="0">
              <a:pos x="connsiteX1585" y="connsiteY1585"/>
            </a:cxn>
            <a:cxn ang="0">
              <a:pos x="connsiteX1586" y="connsiteY1586"/>
            </a:cxn>
            <a:cxn ang="0">
              <a:pos x="connsiteX1587" y="connsiteY1587"/>
            </a:cxn>
            <a:cxn ang="0">
              <a:pos x="connsiteX1588" y="connsiteY1588"/>
            </a:cxn>
            <a:cxn ang="0">
              <a:pos x="connsiteX1589" y="connsiteY1589"/>
            </a:cxn>
            <a:cxn ang="0">
              <a:pos x="connsiteX1590" y="connsiteY1590"/>
            </a:cxn>
            <a:cxn ang="0">
              <a:pos x="connsiteX1591" y="connsiteY1591"/>
            </a:cxn>
            <a:cxn ang="0">
              <a:pos x="connsiteX1592" y="connsiteY1592"/>
            </a:cxn>
            <a:cxn ang="0">
              <a:pos x="connsiteX1593" y="connsiteY1593"/>
            </a:cxn>
            <a:cxn ang="0">
              <a:pos x="connsiteX1594" y="connsiteY1594"/>
            </a:cxn>
            <a:cxn ang="0">
              <a:pos x="connsiteX1595" y="connsiteY1595"/>
            </a:cxn>
            <a:cxn ang="0">
              <a:pos x="connsiteX1596" y="connsiteY1596"/>
            </a:cxn>
            <a:cxn ang="0">
              <a:pos x="connsiteX1597" y="connsiteY1597"/>
            </a:cxn>
            <a:cxn ang="0">
              <a:pos x="connsiteX1598" y="connsiteY1598"/>
            </a:cxn>
            <a:cxn ang="0">
              <a:pos x="connsiteX1599" y="connsiteY1599"/>
            </a:cxn>
            <a:cxn ang="0">
              <a:pos x="connsiteX1600" y="connsiteY1600"/>
            </a:cxn>
            <a:cxn ang="0">
              <a:pos x="connsiteX1601" y="connsiteY1601"/>
            </a:cxn>
            <a:cxn ang="0">
              <a:pos x="connsiteX1602" y="connsiteY1602"/>
            </a:cxn>
            <a:cxn ang="0">
              <a:pos x="connsiteX1603" y="connsiteY1603"/>
            </a:cxn>
            <a:cxn ang="0">
              <a:pos x="connsiteX1604" y="connsiteY1604"/>
            </a:cxn>
            <a:cxn ang="0">
              <a:pos x="connsiteX1605" y="connsiteY1605"/>
            </a:cxn>
            <a:cxn ang="0">
              <a:pos x="connsiteX1606" y="connsiteY1606"/>
            </a:cxn>
            <a:cxn ang="0">
              <a:pos x="connsiteX1607" y="connsiteY1607"/>
            </a:cxn>
            <a:cxn ang="0">
              <a:pos x="connsiteX1608" y="connsiteY1608"/>
            </a:cxn>
            <a:cxn ang="0">
              <a:pos x="connsiteX1609" y="connsiteY1609"/>
            </a:cxn>
            <a:cxn ang="0">
              <a:pos x="connsiteX1610" y="connsiteY1610"/>
            </a:cxn>
            <a:cxn ang="0">
              <a:pos x="connsiteX1611" y="connsiteY1611"/>
            </a:cxn>
            <a:cxn ang="0">
              <a:pos x="connsiteX1612" y="connsiteY1612"/>
            </a:cxn>
            <a:cxn ang="0">
              <a:pos x="connsiteX1613" y="connsiteY1613"/>
            </a:cxn>
            <a:cxn ang="0">
              <a:pos x="connsiteX1614" y="connsiteY1614"/>
            </a:cxn>
            <a:cxn ang="0">
              <a:pos x="connsiteX1615" y="connsiteY1615"/>
            </a:cxn>
            <a:cxn ang="0">
              <a:pos x="connsiteX1616" y="connsiteY1616"/>
            </a:cxn>
            <a:cxn ang="0">
              <a:pos x="connsiteX1617" y="connsiteY1617"/>
            </a:cxn>
            <a:cxn ang="0">
              <a:pos x="connsiteX1618" y="connsiteY1618"/>
            </a:cxn>
            <a:cxn ang="0">
              <a:pos x="connsiteX1619" y="connsiteY1619"/>
            </a:cxn>
            <a:cxn ang="0">
              <a:pos x="connsiteX1620" y="connsiteY1620"/>
            </a:cxn>
            <a:cxn ang="0">
              <a:pos x="connsiteX1621" y="connsiteY1621"/>
            </a:cxn>
            <a:cxn ang="0">
              <a:pos x="connsiteX1622" y="connsiteY1622"/>
            </a:cxn>
            <a:cxn ang="0">
              <a:pos x="connsiteX1623" y="connsiteY1623"/>
            </a:cxn>
            <a:cxn ang="0">
              <a:pos x="connsiteX1624" y="connsiteY1624"/>
            </a:cxn>
            <a:cxn ang="0">
              <a:pos x="connsiteX1625" y="connsiteY1625"/>
            </a:cxn>
            <a:cxn ang="0">
              <a:pos x="connsiteX1626" y="connsiteY1626"/>
            </a:cxn>
            <a:cxn ang="0">
              <a:pos x="connsiteX1627" y="connsiteY1627"/>
            </a:cxn>
            <a:cxn ang="0">
              <a:pos x="connsiteX1628" y="connsiteY1628"/>
            </a:cxn>
            <a:cxn ang="0">
              <a:pos x="connsiteX1629" y="connsiteY1629"/>
            </a:cxn>
            <a:cxn ang="0">
              <a:pos x="connsiteX1630" y="connsiteY1630"/>
            </a:cxn>
            <a:cxn ang="0">
              <a:pos x="connsiteX1631" y="connsiteY1631"/>
            </a:cxn>
            <a:cxn ang="0">
              <a:pos x="connsiteX1632" y="connsiteY1632"/>
            </a:cxn>
            <a:cxn ang="0">
              <a:pos x="connsiteX1633" y="connsiteY1633"/>
            </a:cxn>
            <a:cxn ang="0">
              <a:pos x="connsiteX1634" y="connsiteY1634"/>
            </a:cxn>
            <a:cxn ang="0">
              <a:pos x="connsiteX1635" y="connsiteY1635"/>
            </a:cxn>
            <a:cxn ang="0">
              <a:pos x="connsiteX1636" y="connsiteY1636"/>
            </a:cxn>
            <a:cxn ang="0">
              <a:pos x="connsiteX1637" y="connsiteY1637"/>
            </a:cxn>
            <a:cxn ang="0">
              <a:pos x="connsiteX1638" y="connsiteY1638"/>
            </a:cxn>
            <a:cxn ang="0">
              <a:pos x="connsiteX1639" y="connsiteY1639"/>
            </a:cxn>
            <a:cxn ang="0">
              <a:pos x="connsiteX1640" y="connsiteY1640"/>
            </a:cxn>
            <a:cxn ang="0">
              <a:pos x="connsiteX1641" y="connsiteY1641"/>
            </a:cxn>
            <a:cxn ang="0">
              <a:pos x="connsiteX1642" y="connsiteY1642"/>
            </a:cxn>
            <a:cxn ang="0">
              <a:pos x="connsiteX1643" y="connsiteY1643"/>
            </a:cxn>
            <a:cxn ang="0">
              <a:pos x="connsiteX1644" y="connsiteY1644"/>
            </a:cxn>
            <a:cxn ang="0">
              <a:pos x="connsiteX1645" y="connsiteY1645"/>
            </a:cxn>
            <a:cxn ang="0">
              <a:pos x="connsiteX1646" y="connsiteY1646"/>
            </a:cxn>
            <a:cxn ang="0">
              <a:pos x="connsiteX1647" y="connsiteY1647"/>
            </a:cxn>
            <a:cxn ang="0">
              <a:pos x="connsiteX1648" y="connsiteY1648"/>
            </a:cxn>
            <a:cxn ang="0">
              <a:pos x="connsiteX1649" y="connsiteY1649"/>
            </a:cxn>
            <a:cxn ang="0">
              <a:pos x="connsiteX1650" y="connsiteY1650"/>
            </a:cxn>
            <a:cxn ang="0">
              <a:pos x="connsiteX1651" y="connsiteY1651"/>
            </a:cxn>
            <a:cxn ang="0">
              <a:pos x="connsiteX1652" y="connsiteY1652"/>
            </a:cxn>
            <a:cxn ang="0">
              <a:pos x="connsiteX1653" y="connsiteY1653"/>
            </a:cxn>
            <a:cxn ang="0">
              <a:pos x="connsiteX1654" y="connsiteY1654"/>
            </a:cxn>
            <a:cxn ang="0">
              <a:pos x="connsiteX1655" y="connsiteY1655"/>
            </a:cxn>
            <a:cxn ang="0">
              <a:pos x="connsiteX1656" y="connsiteY1656"/>
            </a:cxn>
            <a:cxn ang="0">
              <a:pos x="connsiteX1657" y="connsiteY1657"/>
            </a:cxn>
            <a:cxn ang="0">
              <a:pos x="connsiteX1658" y="connsiteY1658"/>
            </a:cxn>
            <a:cxn ang="0">
              <a:pos x="connsiteX1659" y="connsiteY1659"/>
            </a:cxn>
            <a:cxn ang="0">
              <a:pos x="connsiteX1660" y="connsiteY1660"/>
            </a:cxn>
            <a:cxn ang="0">
              <a:pos x="connsiteX1661" y="connsiteY1661"/>
            </a:cxn>
            <a:cxn ang="0">
              <a:pos x="connsiteX1662" y="connsiteY1662"/>
            </a:cxn>
            <a:cxn ang="0">
              <a:pos x="connsiteX1663" y="connsiteY1663"/>
            </a:cxn>
            <a:cxn ang="0">
              <a:pos x="connsiteX1664" y="connsiteY1664"/>
            </a:cxn>
            <a:cxn ang="0">
              <a:pos x="connsiteX1665" y="connsiteY1665"/>
            </a:cxn>
            <a:cxn ang="0">
              <a:pos x="connsiteX1666" y="connsiteY1666"/>
            </a:cxn>
            <a:cxn ang="0">
              <a:pos x="connsiteX1667" y="connsiteY1667"/>
            </a:cxn>
            <a:cxn ang="0">
              <a:pos x="connsiteX1668" y="connsiteY1668"/>
            </a:cxn>
            <a:cxn ang="0">
              <a:pos x="connsiteX1669" y="connsiteY1669"/>
            </a:cxn>
            <a:cxn ang="0">
              <a:pos x="connsiteX1670" y="connsiteY1670"/>
            </a:cxn>
            <a:cxn ang="0">
              <a:pos x="connsiteX1671" y="connsiteY1671"/>
            </a:cxn>
            <a:cxn ang="0">
              <a:pos x="connsiteX1672" y="connsiteY1672"/>
            </a:cxn>
            <a:cxn ang="0">
              <a:pos x="connsiteX1673" y="connsiteY1673"/>
            </a:cxn>
            <a:cxn ang="0">
              <a:pos x="connsiteX1674" y="connsiteY1674"/>
            </a:cxn>
            <a:cxn ang="0">
              <a:pos x="connsiteX1675" y="connsiteY1675"/>
            </a:cxn>
            <a:cxn ang="0">
              <a:pos x="connsiteX1676" y="connsiteY1676"/>
            </a:cxn>
            <a:cxn ang="0">
              <a:pos x="connsiteX1677" y="connsiteY1677"/>
            </a:cxn>
            <a:cxn ang="0">
              <a:pos x="connsiteX1678" y="connsiteY1678"/>
            </a:cxn>
            <a:cxn ang="0">
              <a:pos x="connsiteX1679" y="connsiteY1679"/>
            </a:cxn>
            <a:cxn ang="0">
              <a:pos x="connsiteX1680" y="connsiteY1680"/>
            </a:cxn>
            <a:cxn ang="0">
              <a:pos x="connsiteX1681" y="connsiteY1681"/>
            </a:cxn>
            <a:cxn ang="0">
              <a:pos x="connsiteX1682" y="connsiteY1682"/>
            </a:cxn>
            <a:cxn ang="0">
              <a:pos x="connsiteX1683" y="connsiteY1683"/>
            </a:cxn>
            <a:cxn ang="0">
              <a:pos x="connsiteX1684" y="connsiteY1684"/>
            </a:cxn>
            <a:cxn ang="0">
              <a:pos x="connsiteX1685" y="connsiteY1685"/>
            </a:cxn>
            <a:cxn ang="0">
              <a:pos x="connsiteX1686" y="connsiteY1686"/>
            </a:cxn>
            <a:cxn ang="0">
              <a:pos x="connsiteX1687" y="connsiteY1687"/>
            </a:cxn>
            <a:cxn ang="0">
              <a:pos x="connsiteX1688" y="connsiteY1688"/>
            </a:cxn>
            <a:cxn ang="0">
              <a:pos x="connsiteX1689" y="connsiteY1689"/>
            </a:cxn>
            <a:cxn ang="0">
              <a:pos x="connsiteX1690" y="connsiteY1690"/>
            </a:cxn>
            <a:cxn ang="0">
              <a:pos x="connsiteX1691" y="connsiteY1691"/>
            </a:cxn>
            <a:cxn ang="0">
              <a:pos x="connsiteX1692" y="connsiteY1692"/>
            </a:cxn>
            <a:cxn ang="0">
              <a:pos x="connsiteX1693" y="connsiteY1693"/>
            </a:cxn>
            <a:cxn ang="0">
              <a:pos x="connsiteX1694" y="connsiteY1694"/>
            </a:cxn>
            <a:cxn ang="0">
              <a:pos x="connsiteX1695" y="connsiteY1695"/>
            </a:cxn>
            <a:cxn ang="0">
              <a:pos x="connsiteX1696" y="connsiteY1696"/>
            </a:cxn>
            <a:cxn ang="0">
              <a:pos x="connsiteX1697" y="connsiteY1697"/>
            </a:cxn>
            <a:cxn ang="0">
              <a:pos x="connsiteX1698" y="connsiteY1698"/>
            </a:cxn>
            <a:cxn ang="0">
              <a:pos x="connsiteX1699" y="connsiteY1699"/>
            </a:cxn>
            <a:cxn ang="0">
              <a:pos x="connsiteX1700" y="connsiteY1700"/>
            </a:cxn>
            <a:cxn ang="0">
              <a:pos x="connsiteX1701" y="connsiteY1701"/>
            </a:cxn>
            <a:cxn ang="0">
              <a:pos x="connsiteX1702" y="connsiteY1702"/>
            </a:cxn>
            <a:cxn ang="0">
              <a:pos x="connsiteX1703" y="connsiteY1703"/>
            </a:cxn>
            <a:cxn ang="0">
              <a:pos x="connsiteX1704" y="connsiteY1704"/>
            </a:cxn>
            <a:cxn ang="0">
              <a:pos x="connsiteX1705" y="connsiteY1705"/>
            </a:cxn>
            <a:cxn ang="0">
              <a:pos x="connsiteX1706" y="connsiteY1706"/>
            </a:cxn>
            <a:cxn ang="0">
              <a:pos x="connsiteX1707" y="connsiteY1707"/>
            </a:cxn>
            <a:cxn ang="0">
              <a:pos x="connsiteX1708" y="connsiteY1708"/>
            </a:cxn>
            <a:cxn ang="0">
              <a:pos x="connsiteX1709" y="connsiteY1709"/>
            </a:cxn>
            <a:cxn ang="0">
              <a:pos x="connsiteX1710" y="connsiteY1710"/>
            </a:cxn>
            <a:cxn ang="0">
              <a:pos x="connsiteX1711" y="connsiteY1711"/>
            </a:cxn>
            <a:cxn ang="0">
              <a:pos x="connsiteX1712" y="connsiteY1712"/>
            </a:cxn>
            <a:cxn ang="0">
              <a:pos x="connsiteX1713" y="connsiteY1713"/>
            </a:cxn>
            <a:cxn ang="0">
              <a:pos x="connsiteX1714" y="connsiteY1714"/>
            </a:cxn>
            <a:cxn ang="0">
              <a:pos x="connsiteX1715" y="connsiteY1715"/>
            </a:cxn>
            <a:cxn ang="0">
              <a:pos x="connsiteX1716" y="connsiteY1716"/>
            </a:cxn>
            <a:cxn ang="0">
              <a:pos x="connsiteX1717" y="connsiteY1717"/>
            </a:cxn>
            <a:cxn ang="0">
              <a:pos x="connsiteX1718" y="connsiteY1718"/>
            </a:cxn>
            <a:cxn ang="0">
              <a:pos x="connsiteX1719" y="connsiteY1719"/>
            </a:cxn>
            <a:cxn ang="0">
              <a:pos x="connsiteX1720" y="connsiteY1720"/>
            </a:cxn>
            <a:cxn ang="0">
              <a:pos x="connsiteX1721" y="connsiteY1721"/>
            </a:cxn>
            <a:cxn ang="0">
              <a:pos x="connsiteX1722" y="connsiteY1722"/>
            </a:cxn>
            <a:cxn ang="0">
              <a:pos x="connsiteX1723" y="connsiteY1723"/>
            </a:cxn>
            <a:cxn ang="0">
              <a:pos x="connsiteX1724" y="connsiteY1724"/>
            </a:cxn>
            <a:cxn ang="0">
              <a:pos x="connsiteX1725" y="connsiteY1725"/>
            </a:cxn>
            <a:cxn ang="0">
              <a:pos x="connsiteX1726" y="connsiteY1726"/>
            </a:cxn>
            <a:cxn ang="0">
              <a:pos x="connsiteX1727" y="connsiteY1727"/>
            </a:cxn>
            <a:cxn ang="0">
              <a:pos x="connsiteX1728" y="connsiteY1728"/>
            </a:cxn>
            <a:cxn ang="0">
              <a:pos x="connsiteX1729" y="connsiteY1729"/>
            </a:cxn>
            <a:cxn ang="0">
              <a:pos x="connsiteX1730" y="connsiteY1730"/>
            </a:cxn>
            <a:cxn ang="0">
              <a:pos x="connsiteX1731" y="connsiteY1731"/>
            </a:cxn>
            <a:cxn ang="0">
              <a:pos x="connsiteX1732" y="connsiteY1732"/>
            </a:cxn>
            <a:cxn ang="0">
              <a:pos x="connsiteX1733" y="connsiteY1733"/>
            </a:cxn>
            <a:cxn ang="0">
              <a:pos x="connsiteX1734" y="connsiteY1734"/>
            </a:cxn>
            <a:cxn ang="0">
              <a:pos x="connsiteX1735" y="connsiteY1735"/>
            </a:cxn>
            <a:cxn ang="0">
              <a:pos x="connsiteX1736" y="connsiteY1736"/>
            </a:cxn>
            <a:cxn ang="0">
              <a:pos x="connsiteX1737" y="connsiteY1737"/>
            </a:cxn>
            <a:cxn ang="0">
              <a:pos x="connsiteX1738" y="connsiteY1738"/>
            </a:cxn>
            <a:cxn ang="0">
              <a:pos x="connsiteX1739" y="connsiteY1739"/>
            </a:cxn>
            <a:cxn ang="0">
              <a:pos x="connsiteX1740" y="connsiteY1740"/>
            </a:cxn>
            <a:cxn ang="0">
              <a:pos x="connsiteX1741" y="connsiteY1741"/>
            </a:cxn>
            <a:cxn ang="0">
              <a:pos x="connsiteX1742" y="connsiteY1742"/>
            </a:cxn>
            <a:cxn ang="0">
              <a:pos x="connsiteX1743" y="connsiteY1743"/>
            </a:cxn>
            <a:cxn ang="0">
              <a:pos x="connsiteX1744" y="connsiteY1744"/>
            </a:cxn>
            <a:cxn ang="0">
              <a:pos x="connsiteX1745" y="connsiteY1745"/>
            </a:cxn>
            <a:cxn ang="0">
              <a:pos x="connsiteX1746" y="connsiteY1746"/>
            </a:cxn>
            <a:cxn ang="0">
              <a:pos x="connsiteX1747" y="connsiteY1747"/>
            </a:cxn>
            <a:cxn ang="0">
              <a:pos x="connsiteX1748" y="connsiteY1748"/>
            </a:cxn>
            <a:cxn ang="0">
              <a:pos x="connsiteX1749" y="connsiteY1749"/>
            </a:cxn>
            <a:cxn ang="0">
              <a:pos x="connsiteX1750" y="connsiteY1750"/>
            </a:cxn>
            <a:cxn ang="0">
              <a:pos x="connsiteX1751" y="connsiteY1751"/>
            </a:cxn>
            <a:cxn ang="0">
              <a:pos x="connsiteX1752" y="connsiteY1752"/>
            </a:cxn>
            <a:cxn ang="0">
              <a:pos x="connsiteX1753" y="connsiteY1753"/>
            </a:cxn>
            <a:cxn ang="0">
              <a:pos x="connsiteX1754" y="connsiteY1754"/>
            </a:cxn>
            <a:cxn ang="0">
              <a:pos x="connsiteX1755" y="connsiteY1755"/>
            </a:cxn>
            <a:cxn ang="0">
              <a:pos x="connsiteX1756" y="connsiteY1756"/>
            </a:cxn>
            <a:cxn ang="0">
              <a:pos x="connsiteX1757" y="connsiteY1757"/>
            </a:cxn>
            <a:cxn ang="0">
              <a:pos x="connsiteX1758" y="connsiteY1758"/>
            </a:cxn>
            <a:cxn ang="0">
              <a:pos x="connsiteX1759" y="connsiteY1759"/>
            </a:cxn>
            <a:cxn ang="0">
              <a:pos x="connsiteX1760" y="connsiteY1760"/>
            </a:cxn>
            <a:cxn ang="0">
              <a:pos x="connsiteX1761" y="connsiteY1761"/>
            </a:cxn>
            <a:cxn ang="0">
              <a:pos x="connsiteX1762" y="connsiteY1762"/>
            </a:cxn>
            <a:cxn ang="0">
              <a:pos x="connsiteX1763" y="connsiteY1763"/>
            </a:cxn>
            <a:cxn ang="0">
              <a:pos x="connsiteX1764" y="connsiteY1764"/>
            </a:cxn>
            <a:cxn ang="0">
              <a:pos x="connsiteX1765" y="connsiteY1765"/>
            </a:cxn>
            <a:cxn ang="0">
              <a:pos x="connsiteX1766" y="connsiteY1766"/>
            </a:cxn>
            <a:cxn ang="0">
              <a:pos x="connsiteX1767" y="connsiteY1767"/>
            </a:cxn>
            <a:cxn ang="0">
              <a:pos x="connsiteX1768" y="connsiteY1768"/>
            </a:cxn>
            <a:cxn ang="0">
              <a:pos x="connsiteX1769" y="connsiteY1769"/>
            </a:cxn>
            <a:cxn ang="0">
              <a:pos x="connsiteX1770" y="connsiteY1770"/>
            </a:cxn>
            <a:cxn ang="0">
              <a:pos x="connsiteX1771" y="connsiteY1771"/>
            </a:cxn>
            <a:cxn ang="0">
              <a:pos x="connsiteX1772" y="connsiteY1772"/>
            </a:cxn>
            <a:cxn ang="0">
              <a:pos x="connsiteX1773" y="connsiteY1773"/>
            </a:cxn>
            <a:cxn ang="0">
              <a:pos x="connsiteX1774" y="connsiteY1774"/>
            </a:cxn>
            <a:cxn ang="0">
              <a:pos x="connsiteX1775" y="connsiteY1775"/>
            </a:cxn>
            <a:cxn ang="0">
              <a:pos x="connsiteX1776" y="connsiteY1776"/>
            </a:cxn>
            <a:cxn ang="0">
              <a:pos x="connsiteX1777" y="connsiteY1777"/>
            </a:cxn>
            <a:cxn ang="0">
              <a:pos x="connsiteX1778" y="connsiteY1778"/>
            </a:cxn>
            <a:cxn ang="0">
              <a:pos x="connsiteX1779" y="connsiteY1779"/>
            </a:cxn>
            <a:cxn ang="0">
              <a:pos x="connsiteX1780" y="connsiteY1780"/>
            </a:cxn>
            <a:cxn ang="0">
              <a:pos x="connsiteX1781" y="connsiteY1781"/>
            </a:cxn>
            <a:cxn ang="0">
              <a:pos x="connsiteX1782" y="connsiteY1782"/>
            </a:cxn>
            <a:cxn ang="0">
              <a:pos x="connsiteX1783" y="connsiteY1783"/>
            </a:cxn>
            <a:cxn ang="0">
              <a:pos x="connsiteX1784" y="connsiteY1784"/>
            </a:cxn>
            <a:cxn ang="0">
              <a:pos x="connsiteX1785" y="connsiteY1785"/>
            </a:cxn>
            <a:cxn ang="0">
              <a:pos x="connsiteX1786" y="connsiteY1786"/>
            </a:cxn>
            <a:cxn ang="0">
              <a:pos x="connsiteX1787" y="connsiteY1787"/>
            </a:cxn>
            <a:cxn ang="0">
              <a:pos x="connsiteX1788" y="connsiteY1788"/>
            </a:cxn>
            <a:cxn ang="0">
              <a:pos x="connsiteX1789" y="connsiteY1789"/>
            </a:cxn>
            <a:cxn ang="0">
              <a:pos x="connsiteX1790" y="connsiteY1790"/>
            </a:cxn>
            <a:cxn ang="0">
              <a:pos x="connsiteX1791" y="connsiteY1791"/>
            </a:cxn>
            <a:cxn ang="0">
              <a:pos x="connsiteX1792" y="connsiteY1792"/>
            </a:cxn>
            <a:cxn ang="0">
              <a:pos x="connsiteX1793" y="connsiteY1793"/>
            </a:cxn>
            <a:cxn ang="0">
              <a:pos x="connsiteX1794" y="connsiteY1794"/>
            </a:cxn>
            <a:cxn ang="0">
              <a:pos x="connsiteX1795" y="connsiteY1795"/>
            </a:cxn>
            <a:cxn ang="0">
              <a:pos x="connsiteX1796" y="connsiteY1796"/>
            </a:cxn>
            <a:cxn ang="0">
              <a:pos x="connsiteX1797" y="connsiteY1797"/>
            </a:cxn>
            <a:cxn ang="0">
              <a:pos x="connsiteX1798" y="connsiteY1798"/>
            </a:cxn>
            <a:cxn ang="0">
              <a:pos x="connsiteX1799" y="connsiteY1799"/>
            </a:cxn>
            <a:cxn ang="0">
              <a:pos x="connsiteX1800" y="connsiteY1800"/>
            </a:cxn>
            <a:cxn ang="0">
              <a:pos x="connsiteX1801" y="connsiteY1801"/>
            </a:cxn>
            <a:cxn ang="0">
              <a:pos x="connsiteX1802" y="connsiteY1802"/>
            </a:cxn>
            <a:cxn ang="0">
              <a:pos x="connsiteX1803" y="connsiteY1803"/>
            </a:cxn>
            <a:cxn ang="0">
              <a:pos x="connsiteX1804" y="connsiteY1804"/>
            </a:cxn>
            <a:cxn ang="0">
              <a:pos x="connsiteX1805" y="connsiteY1805"/>
            </a:cxn>
            <a:cxn ang="0">
              <a:pos x="connsiteX1806" y="connsiteY1806"/>
            </a:cxn>
            <a:cxn ang="0">
              <a:pos x="connsiteX1807" y="connsiteY1807"/>
            </a:cxn>
            <a:cxn ang="0">
              <a:pos x="connsiteX1808" y="connsiteY1808"/>
            </a:cxn>
            <a:cxn ang="0">
              <a:pos x="connsiteX1809" y="connsiteY1809"/>
            </a:cxn>
            <a:cxn ang="0">
              <a:pos x="connsiteX1810" y="connsiteY1810"/>
            </a:cxn>
            <a:cxn ang="0">
              <a:pos x="connsiteX1811" y="connsiteY1811"/>
            </a:cxn>
            <a:cxn ang="0">
              <a:pos x="connsiteX1812" y="connsiteY1812"/>
            </a:cxn>
            <a:cxn ang="0">
              <a:pos x="connsiteX1813" y="connsiteY1813"/>
            </a:cxn>
            <a:cxn ang="0">
              <a:pos x="connsiteX1814" y="connsiteY1814"/>
            </a:cxn>
            <a:cxn ang="0">
              <a:pos x="connsiteX1815" y="connsiteY1815"/>
            </a:cxn>
            <a:cxn ang="0">
              <a:pos x="connsiteX1816" y="connsiteY1816"/>
            </a:cxn>
            <a:cxn ang="0">
              <a:pos x="connsiteX1817" y="connsiteY1817"/>
            </a:cxn>
            <a:cxn ang="0">
              <a:pos x="connsiteX1818" y="connsiteY1818"/>
            </a:cxn>
            <a:cxn ang="0">
              <a:pos x="connsiteX1819" y="connsiteY1819"/>
            </a:cxn>
            <a:cxn ang="0">
              <a:pos x="connsiteX1820" y="connsiteY1820"/>
            </a:cxn>
            <a:cxn ang="0">
              <a:pos x="connsiteX1821" y="connsiteY1821"/>
            </a:cxn>
            <a:cxn ang="0">
              <a:pos x="connsiteX1822" y="connsiteY1822"/>
            </a:cxn>
            <a:cxn ang="0">
              <a:pos x="connsiteX1823" y="connsiteY1823"/>
            </a:cxn>
            <a:cxn ang="0">
              <a:pos x="connsiteX1824" y="connsiteY1824"/>
            </a:cxn>
            <a:cxn ang="0">
              <a:pos x="connsiteX1825" y="connsiteY1825"/>
            </a:cxn>
            <a:cxn ang="0">
              <a:pos x="connsiteX1826" y="connsiteY1826"/>
            </a:cxn>
            <a:cxn ang="0">
              <a:pos x="connsiteX1827" y="connsiteY1827"/>
            </a:cxn>
            <a:cxn ang="0">
              <a:pos x="connsiteX1828" y="connsiteY1828"/>
            </a:cxn>
            <a:cxn ang="0">
              <a:pos x="connsiteX1829" y="connsiteY1829"/>
            </a:cxn>
            <a:cxn ang="0">
              <a:pos x="connsiteX1830" y="connsiteY1830"/>
            </a:cxn>
            <a:cxn ang="0">
              <a:pos x="connsiteX1831" y="connsiteY1831"/>
            </a:cxn>
            <a:cxn ang="0">
              <a:pos x="connsiteX1832" y="connsiteY1832"/>
            </a:cxn>
            <a:cxn ang="0">
              <a:pos x="connsiteX1833" y="connsiteY1833"/>
            </a:cxn>
            <a:cxn ang="0">
              <a:pos x="connsiteX1834" y="connsiteY1834"/>
            </a:cxn>
            <a:cxn ang="0">
              <a:pos x="connsiteX1835" y="connsiteY1835"/>
            </a:cxn>
            <a:cxn ang="0">
              <a:pos x="connsiteX1836" y="connsiteY1836"/>
            </a:cxn>
            <a:cxn ang="0">
              <a:pos x="connsiteX1837" y="connsiteY1837"/>
            </a:cxn>
            <a:cxn ang="0">
              <a:pos x="connsiteX1838" y="connsiteY1838"/>
            </a:cxn>
            <a:cxn ang="0">
              <a:pos x="connsiteX1839" y="connsiteY1839"/>
            </a:cxn>
            <a:cxn ang="0">
              <a:pos x="connsiteX1840" y="connsiteY1840"/>
            </a:cxn>
            <a:cxn ang="0">
              <a:pos x="connsiteX1841" y="connsiteY1841"/>
            </a:cxn>
            <a:cxn ang="0">
              <a:pos x="connsiteX1842" y="connsiteY1842"/>
            </a:cxn>
            <a:cxn ang="0">
              <a:pos x="connsiteX1843" y="connsiteY1843"/>
            </a:cxn>
            <a:cxn ang="0">
              <a:pos x="connsiteX1844" y="connsiteY1844"/>
            </a:cxn>
            <a:cxn ang="0">
              <a:pos x="connsiteX1845" y="connsiteY1845"/>
            </a:cxn>
            <a:cxn ang="0">
              <a:pos x="connsiteX1846" y="connsiteY1846"/>
            </a:cxn>
            <a:cxn ang="0">
              <a:pos x="connsiteX1847" y="connsiteY1847"/>
            </a:cxn>
            <a:cxn ang="0">
              <a:pos x="connsiteX1848" y="connsiteY1848"/>
            </a:cxn>
            <a:cxn ang="0">
              <a:pos x="connsiteX1849" y="connsiteY1849"/>
            </a:cxn>
            <a:cxn ang="0">
              <a:pos x="connsiteX1850" y="connsiteY1850"/>
            </a:cxn>
            <a:cxn ang="0">
              <a:pos x="connsiteX1851" y="connsiteY1851"/>
            </a:cxn>
            <a:cxn ang="0">
              <a:pos x="connsiteX1852" y="connsiteY1852"/>
            </a:cxn>
            <a:cxn ang="0">
              <a:pos x="connsiteX1853" y="connsiteY1853"/>
            </a:cxn>
            <a:cxn ang="0">
              <a:pos x="connsiteX1854" y="connsiteY1854"/>
            </a:cxn>
            <a:cxn ang="0">
              <a:pos x="connsiteX1855" y="connsiteY1855"/>
            </a:cxn>
            <a:cxn ang="0">
              <a:pos x="connsiteX1856" y="connsiteY1856"/>
            </a:cxn>
            <a:cxn ang="0">
              <a:pos x="connsiteX1857" y="connsiteY1857"/>
            </a:cxn>
            <a:cxn ang="0">
              <a:pos x="connsiteX1858" y="connsiteY1858"/>
            </a:cxn>
            <a:cxn ang="0">
              <a:pos x="connsiteX1859" y="connsiteY1859"/>
            </a:cxn>
            <a:cxn ang="0">
              <a:pos x="connsiteX1860" y="connsiteY1860"/>
            </a:cxn>
            <a:cxn ang="0">
              <a:pos x="connsiteX1861" y="connsiteY1861"/>
            </a:cxn>
            <a:cxn ang="0">
              <a:pos x="connsiteX1862" y="connsiteY1862"/>
            </a:cxn>
            <a:cxn ang="0">
              <a:pos x="connsiteX1863" y="connsiteY1863"/>
            </a:cxn>
            <a:cxn ang="0">
              <a:pos x="connsiteX1864" y="connsiteY1864"/>
            </a:cxn>
            <a:cxn ang="0">
              <a:pos x="connsiteX1865" y="connsiteY1865"/>
            </a:cxn>
            <a:cxn ang="0">
              <a:pos x="connsiteX1866" y="connsiteY1866"/>
            </a:cxn>
            <a:cxn ang="0">
              <a:pos x="connsiteX1867" y="connsiteY1867"/>
            </a:cxn>
            <a:cxn ang="0">
              <a:pos x="connsiteX1868" y="connsiteY1868"/>
            </a:cxn>
            <a:cxn ang="0">
              <a:pos x="connsiteX1869" y="connsiteY1869"/>
            </a:cxn>
            <a:cxn ang="0">
              <a:pos x="connsiteX1870" y="connsiteY1870"/>
            </a:cxn>
            <a:cxn ang="0">
              <a:pos x="connsiteX1871" y="connsiteY1871"/>
            </a:cxn>
            <a:cxn ang="0">
              <a:pos x="connsiteX1872" y="connsiteY1872"/>
            </a:cxn>
            <a:cxn ang="0">
              <a:pos x="connsiteX1873" y="connsiteY1873"/>
            </a:cxn>
            <a:cxn ang="0">
              <a:pos x="connsiteX1874" y="connsiteY1874"/>
            </a:cxn>
            <a:cxn ang="0">
              <a:pos x="connsiteX1875" y="connsiteY1875"/>
            </a:cxn>
            <a:cxn ang="0">
              <a:pos x="connsiteX1876" y="connsiteY1876"/>
            </a:cxn>
            <a:cxn ang="0">
              <a:pos x="connsiteX1877" y="connsiteY1877"/>
            </a:cxn>
            <a:cxn ang="0">
              <a:pos x="connsiteX1878" y="connsiteY1878"/>
            </a:cxn>
            <a:cxn ang="0">
              <a:pos x="connsiteX1879" y="connsiteY1879"/>
            </a:cxn>
            <a:cxn ang="0">
              <a:pos x="connsiteX1880" y="connsiteY1880"/>
            </a:cxn>
            <a:cxn ang="0">
              <a:pos x="connsiteX1881" y="connsiteY1881"/>
            </a:cxn>
            <a:cxn ang="0">
              <a:pos x="connsiteX1882" y="connsiteY1882"/>
            </a:cxn>
            <a:cxn ang="0">
              <a:pos x="connsiteX1883" y="connsiteY1883"/>
            </a:cxn>
            <a:cxn ang="0">
              <a:pos x="connsiteX1884" y="connsiteY1884"/>
            </a:cxn>
            <a:cxn ang="0">
              <a:pos x="connsiteX1885" y="connsiteY1885"/>
            </a:cxn>
            <a:cxn ang="0">
              <a:pos x="connsiteX1886" y="connsiteY1886"/>
            </a:cxn>
            <a:cxn ang="0">
              <a:pos x="connsiteX1887" y="connsiteY1887"/>
            </a:cxn>
            <a:cxn ang="0">
              <a:pos x="connsiteX1888" y="connsiteY1888"/>
            </a:cxn>
            <a:cxn ang="0">
              <a:pos x="connsiteX1889" y="connsiteY1889"/>
            </a:cxn>
            <a:cxn ang="0">
              <a:pos x="connsiteX1890" y="connsiteY1890"/>
            </a:cxn>
            <a:cxn ang="0">
              <a:pos x="connsiteX1891" y="connsiteY1891"/>
            </a:cxn>
            <a:cxn ang="0">
              <a:pos x="connsiteX1892" y="connsiteY1892"/>
            </a:cxn>
            <a:cxn ang="0">
              <a:pos x="connsiteX1893" y="connsiteY1893"/>
            </a:cxn>
            <a:cxn ang="0">
              <a:pos x="connsiteX1894" y="connsiteY1894"/>
            </a:cxn>
            <a:cxn ang="0">
              <a:pos x="connsiteX1895" y="connsiteY1895"/>
            </a:cxn>
            <a:cxn ang="0">
              <a:pos x="connsiteX1896" y="connsiteY1896"/>
            </a:cxn>
            <a:cxn ang="0">
              <a:pos x="connsiteX1897" y="connsiteY1897"/>
            </a:cxn>
            <a:cxn ang="0">
              <a:pos x="connsiteX1898" y="connsiteY1898"/>
            </a:cxn>
            <a:cxn ang="0">
              <a:pos x="connsiteX1899" y="connsiteY1899"/>
            </a:cxn>
            <a:cxn ang="0">
              <a:pos x="connsiteX1900" y="connsiteY1900"/>
            </a:cxn>
            <a:cxn ang="0">
              <a:pos x="connsiteX1901" y="connsiteY1901"/>
            </a:cxn>
            <a:cxn ang="0">
              <a:pos x="connsiteX1902" y="connsiteY1902"/>
            </a:cxn>
            <a:cxn ang="0">
              <a:pos x="connsiteX1903" y="connsiteY1903"/>
            </a:cxn>
            <a:cxn ang="0">
              <a:pos x="connsiteX1904" y="connsiteY1904"/>
            </a:cxn>
            <a:cxn ang="0">
              <a:pos x="connsiteX1905" y="connsiteY1905"/>
            </a:cxn>
            <a:cxn ang="0">
              <a:pos x="connsiteX1906" y="connsiteY1906"/>
            </a:cxn>
            <a:cxn ang="0">
              <a:pos x="connsiteX1907" y="connsiteY1907"/>
            </a:cxn>
            <a:cxn ang="0">
              <a:pos x="connsiteX1908" y="connsiteY1908"/>
            </a:cxn>
            <a:cxn ang="0">
              <a:pos x="connsiteX1909" y="connsiteY1909"/>
            </a:cxn>
            <a:cxn ang="0">
              <a:pos x="connsiteX1910" y="connsiteY1910"/>
            </a:cxn>
            <a:cxn ang="0">
              <a:pos x="connsiteX1911" y="connsiteY1911"/>
            </a:cxn>
            <a:cxn ang="0">
              <a:pos x="connsiteX1912" y="connsiteY1912"/>
            </a:cxn>
            <a:cxn ang="0">
              <a:pos x="connsiteX1913" y="connsiteY1913"/>
            </a:cxn>
            <a:cxn ang="0">
              <a:pos x="connsiteX1914" y="connsiteY1914"/>
            </a:cxn>
            <a:cxn ang="0">
              <a:pos x="connsiteX1915" y="connsiteY1915"/>
            </a:cxn>
            <a:cxn ang="0">
              <a:pos x="connsiteX1916" y="connsiteY1916"/>
            </a:cxn>
            <a:cxn ang="0">
              <a:pos x="connsiteX1917" y="connsiteY1917"/>
            </a:cxn>
            <a:cxn ang="0">
              <a:pos x="connsiteX1918" y="connsiteY1918"/>
            </a:cxn>
            <a:cxn ang="0">
              <a:pos x="connsiteX1919" y="connsiteY1919"/>
            </a:cxn>
            <a:cxn ang="0">
              <a:pos x="connsiteX1920" y="connsiteY1920"/>
            </a:cxn>
            <a:cxn ang="0">
              <a:pos x="connsiteX1921" y="connsiteY1921"/>
            </a:cxn>
            <a:cxn ang="0">
              <a:pos x="connsiteX1922" y="connsiteY1922"/>
            </a:cxn>
            <a:cxn ang="0">
              <a:pos x="connsiteX1923" y="connsiteY1923"/>
            </a:cxn>
            <a:cxn ang="0">
              <a:pos x="connsiteX1924" y="connsiteY1924"/>
            </a:cxn>
            <a:cxn ang="0">
              <a:pos x="connsiteX1925" y="connsiteY1925"/>
            </a:cxn>
            <a:cxn ang="0">
              <a:pos x="connsiteX1926" y="connsiteY1926"/>
            </a:cxn>
            <a:cxn ang="0">
              <a:pos x="connsiteX1927" y="connsiteY1927"/>
            </a:cxn>
            <a:cxn ang="0">
              <a:pos x="connsiteX1928" y="connsiteY1928"/>
            </a:cxn>
            <a:cxn ang="0">
              <a:pos x="connsiteX1929" y="connsiteY1929"/>
            </a:cxn>
            <a:cxn ang="0">
              <a:pos x="connsiteX1930" y="connsiteY1930"/>
            </a:cxn>
            <a:cxn ang="0">
              <a:pos x="connsiteX1931" y="connsiteY1931"/>
            </a:cxn>
            <a:cxn ang="0">
              <a:pos x="connsiteX1932" y="connsiteY1932"/>
            </a:cxn>
            <a:cxn ang="0">
              <a:pos x="connsiteX1933" y="connsiteY1933"/>
            </a:cxn>
            <a:cxn ang="0">
              <a:pos x="connsiteX1934" y="connsiteY1934"/>
            </a:cxn>
            <a:cxn ang="0">
              <a:pos x="connsiteX1935" y="connsiteY1935"/>
            </a:cxn>
            <a:cxn ang="0">
              <a:pos x="connsiteX1936" y="connsiteY1936"/>
            </a:cxn>
            <a:cxn ang="0">
              <a:pos x="connsiteX1937" y="connsiteY1937"/>
            </a:cxn>
            <a:cxn ang="0">
              <a:pos x="connsiteX1938" y="connsiteY1938"/>
            </a:cxn>
            <a:cxn ang="0">
              <a:pos x="connsiteX1939" y="connsiteY1939"/>
            </a:cxn>
            <a:cxn ang="0">
              <a:pos x="connsiteX1940" y="connsiteY1940"/>
            </a:cxn>
            <a:cxn ang="0">
              <a:pos x="connsiteX1941" y="connsiteY1941"/>
            </a:cxn>
            <a:cxn ang="0">
              <a:pos x="connsiteX1942" y="connsiteY1942"/>
            </a:cxn>
            <a:cxn ang="0">
              <a:pos x="connsiteX1943" y="connsiteY1943"/>
            </a:cxn>
            <a:cxn ang="0">
              <a:pos x="connsiteX1944" y="connsiteY1944"/>
            </a:cxn>
            <a:cxn ang="0">
              <a:pos x="connsiteX1945" y="connsiteY1945"/>
            </a:cxn>
            <a:cxn ang="0">
              <a:pos x="connsiteX1946" y="connsiteY1946"/>
            </a:cxn>
            <a:cxn ang="0">
              <a:pos x="connsiteX1947" y="connsiteY1947"/>
            </a:cxn>
            <a:cxn ang="0">
              <a:pos x="connsiteX1948" y="connsiteY1948"/>
            </a:cxn>
            <a:cxn ang="0">
              <a:pos x="connsiteX1949" y="connsiteY1949"/>
            </a:cxn>
            <a:cxn ang="0">
              <a:pos x="connsiteX1950" y="connsiteY1950"/>
            </a:cxn>
            <a:cxn ang="0">
              <a:pos x="connsiteX1951" y="connsiteY1951"/>
            </a:cxn>
            <a:cxn ang="0">
              <a:pos x="connsiteX1952" y="connsiteY1952"/>
            </a:cxn>
            <a:cxn ang="0">
              <a:pos x="connsiteX1953" y="connsiteY1953"/>
            </a:cxn>
            <a:cxn ang="0">
              <a:pos x="connsiteX1954" y="connsiteY1954"/>
            </a:cxn>
            <a:cxn ang="0">
              <a:pos x="connsiteX1955" y="connsiteY1955"/>
            </a:cxn>
            <a:cxn ang="0">
              <a:pos x="connsiteX1956" y="connsiteY1956"/>
            </a:cxn>
            <a:cxn ang="0">
              <a:pos x="connsiteX1957" y="connsiteY1957"/>
            </a:cxn>
            <a:cxn ang="0">
              <a:pos x="connsiteX1958" y="connsiteY1958"/>
            </a:cxn>
            <a:cxn ang="0">
              <a:pos x="connsiteX1959" y="connsiteY1959"/>
            </a:cxn>
            <a:cxn ang="0">
              <a:pos x="connsiteX1960" y="connsiteY1960"/>
            </a:cxn>
            <a:cxn ang="0">
              <a:pos x="connsiteX1961" y="connsiteY1961"/>
            </a:cxn>
            <a:cxn ang="0">
              <a:pos x="connsiteX1962" y="connsiteY1962"/>
            </a:cxn>
            <a:cxn ang="0">
              <a:pos x="connsiteX1963" y="connsiteY1963"/>
            </a:cxn>
            <a:cxn ang="0">
              <a:pos x="connsiteX1964" y="connsiteY1964"/>
            </a:cxn>
            <a:cxn ang="0">
              <a:pos x="connsiteX1965" y="connsiteY1965"/>
            </a:cxn>
            <a:cxn ang="0">
              <a:pos x="connsiteX1966" y="connsiteY1966"/>
            </a:cxn>
            <a:cxn ang="0">
              <a:pos x="connsiteX1967" y="connsiteY1967"/>
            </a:cxn>
            <a:cxn ang="0">
              <a:pos x="connsiteX1968" y="connsiteY1968"/>
            </a:cxn>
            <a:cxn ang="0">
              <a:pos x="connsiteX1969" y="connsiteY1969"/>
            </a:cxn>
            <a:cxn ang="0">
              <a:pos x="connsiteX1970" y="connsiteY1970"/>
            </a:cxn>
            <a:cxn ang="0">
              <a:pos x="connsiteX1971" y="connsiteY1971"/>
            </a:cxn>
            <a:cxn ang="0">
              <a:pos x="connsiteX1972" y="connsiteY1972"/>
            </a:cxn>
            <a:cxn ang="0">
              <a:pos x="connsiteX1973" y="connsiteY1973"/>
            </a:cxn>
            <a:cxn ang="0">
              <a:pos x="connsiteX1974" y="connsiteY1974"/>
            </a:cxn>
            <a:cxn ang="0">
              <a:pos x="connsiteX1975" y="connsiteY1975"/>
            </a:cxn>
            <a:cxn ang="0">
              <a:pos x="connsiteX1976" y="connsiteY1976"/>
            </a:cxn>
            <a:cxn ang="0">
              <a:pos x="connsiteX1977" y="connsiteY1977"/>
            </a:cxn>
            <a:cxn ang="0">
              <a:pos x="connsiteX1978" y="connsiteY1978"/>
            </a:cxn>
            <a:cxn ang="0">
              <a:pos x="connsiteX1979" y="connsiteY1979"/>
            </a:cxn>
            <a:cxn ang="0">
              <a:pos x="connsiteX1980" y="connsiteY1980"/>
            </a:cxn>
            <a:cxn ang="0">
              <a:pos x="connsiteX1981" y="connsiteY1981"/>
            </a:cxn>
            <a:cxn ang="0">
              <a:pos x="connsiteX1982" y="connsiteY1982"/>
            </a:cxn>
            <a:cxn ang="0">
              <a:pos x="connsiteX1983" y="connsiteY1983"/>
            </a:cxn>
            <a:cxn ang="0">
              <a:pos x="connsiteX1984" y="connsiteY1984"/>
            </a:cxn>
            <a:cxn ang="0">
              <a:pos x="connsiteX1985" y="connsiteY1985"/>
            </a:cxn>
            <a:cxn ang="0">
              <a:pos x="connsiteX1986" y="connsiteY1986"/>
            </a:cxn>
            <a:cxn ang="0">
              <a:pos x="connsiteX1987" y="connsiteY1987"/>
            </a:cxn>
            <a:cxn ang="0">
              <a:pos x="connsiteX1988" y="connsiteY1988"/>
            </a:cxn>
            <a:cxn ang="0">
              <a:pos x="connsiteX1989" y="connsiteY1989"/>
            </a:cxn>
            <a:cxn ang="0">
              <a:pos x="connsiteX1990" y="connsiteY1990"/>
            </a:cxn>
            <a:cxn ang="0">
              <a:pos x="connsiteX1991" y="connsiteY1991"/>
            </a:cxn>
            <a:cxn ang="0">
              <a:pos x="connsiteX1992" y="connsiteY1992"/>
            </a:cxn>
            <a:cxn ang="0">
              <a:pos x="connsiteX1993" y="connsiteY1993"/>
            </a:cxn>
            <a:cxn ang="0">
              <a:pos x="connsiteX1994" y="connsiteY1994"/>
            </a:cxn>
            <a:cxn ang="0">
              <a:pos x="connsiteX1995" y="connsiteY1995"/>
            </a:cxn>
            <a:cxn ang="0">
              <a:pos x="connsiteX1996" y="connsiteY1996"/>
            </a:cxn>
            <a:cxn ang="0">
              <a:pos x="connsiteX1997" y="connsiteY1997"/>
            </a:cxn>
            <a:cxn ang="0">
              <a:pos x="connsiteX1998" y="connsiteY1998"/>
            </a:cxn>
            <a:cxn ang="0">
              <a:pos x="connsiteX1999" y="connsiteY1999"/>
            </a:cxn>
            <a:cxn ang="0">
              <a:pos x="connsiteX2000" y="connsiteY2000"/>
            </a:cxn>
            <a:cxn ang="0">
              <a:pos x="connsiteX2001" y="connsiteY2001"/>
            </a:cxn>
            <a:cxn ang="0">
              <a:pos x="connsiteX2002" y="connsiteY2002"/>
            </a:cxn>
            <a:cxn ang="0">
              <a:pos x="connsiteX2003" y="connsiteY2003"/>
            </a:cxn>
          </a:cxnLst>
          <a:rect l="l" t="t" r="r" b="b"/>
          <a:pathLst>
            <a:path w="11022602" h="9326349">
              <a:moveTo>
                <a:pt x="760227" y="8902149"/>
              </a:moveTo>
              <a:cubicBezTo>
                <a:pt x="760227" y="8949858"/>
                <a:pt x="720494" y="8988534"/>
                <a:pt x="671479" y="8988534"/>
              </a:cubicBezTo>
              <a:cubicBezTo>
                <a:pt x="622465" y="8988534"/>
                <a:pt x="582731" y="8949858"/>
                <a:pt x="582731" y="8902149"/>
              </a:cubicBezTo>
              <a:close/>
              <a:moveTo>
                <a:pt x="1816015" y="8902149"/>
              </a:moveTo>
              <a:cubicBezTo>
                <a:pt x="1816015" y="8949858"/>
                <a:pt x="1776281" y="8988534"/>
                <a:pt x="1727266" y="8988534"/>
              </a:cubicBezTo>
              <a:cubicBezTo>
                <a:pt x="1678252" y="8988534"/>
                <a:pt x="1638518" y="8949858"/>
                <a:pt x="1638518" y="8902149"/>
              </a:cubicBezTo>
              <a:close/>
              <a:moveTo>
                <a:pt x="2871800" y="8902149"/>
              </a:moveTo>
              <a:cubicBezTo>
                <a:pt x="2871800" y="8949858"/>
                <a:pt x="2832066" y="8988534"/>
                <a:pt x="2783052" y="8988534"/>
              </a:cubicBezTo>
              <a:cubicBezTo>
                <a:pt x="2734038" y="8988534"/>
                <a:pt x="2694304" y="8949858"/>
                <a:pt x="2694304" y="8902149"/>
              </a:cubicBezTo>
              <a:close/>
              <a:moveTo>
                <a:pt x="3927586" y="8902149"/>
              </a:moveTo>
              <a:cubicBezTo>
                <a:pt x="3927586" y="8949858"/>
                <a:pt x="3887852" y="8988534"/>
                <a:pt x="3838838" y="8988534"/>
              </a:cubicBezTo>
              <a:cubicBezTo>
                <a:pt x="3789824" y="8988534"/>
                <a:pt x="3750090" y="8949858"/>
                <a:pt x="3750090" y="8902149"/>
              </a:cubicBezTo>
              <a:close/>
              <a:moveTo>
                <a:pt x="4983372" y="8902149"/>
              </a:moveTo>
              <a:cubicBezTo>
                <a:pt x="4983372" y="8949858"/>
                <a:pt x="4943638" y="8988534"/>
                <a:pt x="4894624" y="8988534"/>
              </a:cubicBezTo>
              <a:cubicBezTo>
                <a:pt x="4845610" y="8988534"/>
                <a:pt x="4805876" y="8949858"/>
                <a:pt x="4805876" y="8902149"/>
              </a:cubicBezTo>
              <a:close/>
              <a:moveTo>
                <a:pt x="6039158" y="8902149"/>
              </a:moveTo>
              <a:cubicBezTo>
                <a:pt x="6039158" y="8949858"/>
                <a:pt x="5999424" y="8988534"/>
                <a:pt x="5950410" y="8988534"/>
              </a:cubicBezTo>
              <a:cubicBezTo>
                <a:pt x="5901396" y="8988534"/>
                <a:pt x="5861662" y="8949858"/>
                <a:pt x="5861662" y="8902149"/>
              </a:cubicBezTo>
              <a:close/>
              <a:moveTo>
                <a:pt x="7094944" y="8902149"/>
              </a:moveTo>
              <a:cubicBezTo>
                <a:pt x="7094944" y="8949858"/>
                <a:pt x="7055210" y="8988534"/>
                <a:pt x="7006195" y="8988534"/>
              </a:cubicBezTo>
              <a:cubicBezTo>
                <a:pt x="6957182" y="8988534"/>
                <a:pt x="6917447" y="8949858"/>
                <a:pt x="6917447" y="8902149"/>
              </a:cubicBezTo>
              <a:close/>
              <a:moveTo>
                <a:pt x="8150730" y="8902149"/>
              </a:moveTo>
              <a:cubicBezTo>
                <a:pt x="8150730" y="8949858"/>
                <a:pt x="8110996" y="8988534"/>
                <a:pt x="8061982" y="8988534"/>
              </a:cubicBezTo>
              <a:cubicBezTo>
                <a:pt x="8012967" y="8988534"/>
                <a:pt x="7973234" y="8949858"/>
                <a:pt x="7973234" y="8902149"/>
              </a:cubicBezTo>
              <a:close/>
              <a:moveTo>
                <a:pt x="9206514" y="8902149"/>
              </a:moveTo>
              <a:cubicBezTo>
                <a:pt x="9206514" y="8949858"/>
                <a:pt x="9166781" y="8988534"/>
                <a:pt x="9117767" y="8988534"/>
              </a:cubicBezTo>
              <a:cubicBezTo>
                <a:pt x="9068753" y="8988534"/>
                <a:pt x="9029019" y="8949858"/>
                <a:pt x="9029019" y="8902149"/>
              </a:cubicBezTo>
              <a:close/>
              <a:moveTo>
                <a:pt x="10262301" y="8902149"/>
              </a:moveTo>
              <a:cubicBezTo>
                <a:pt x="10262301" y="8949858"/>
                <a:pt x="10222567" y="8988534"/>
                <a:pt x="10173553" y="8988534"/>
              </a:cubicBezTo>
              <a:cubicBezTo>
                <a:pt x="10124539" y="8988534"/>
                <a:pt x="10084804" y="8949858"/>
                <a:pt x="10084804" y="8902149"/>
              </a:cubicBezTo>
              <a:close/>
              <a:moveTo>
                <a:pt x="935308" y="7460127"/>
              </a:moveTo>
              <a:lnTo>
                <a:pt x="935463" y="7460158"/>
              </a:lnTo>
              <a:lnTo>
                <a:pt x="937754" y="7460158"/>
              </a:lnTo>
              <a:lnTo>
                <a:pt x="937754" y="7460608"/>
              </a:lnTo>
              <a:lnTo>
                <a:pt x="991953" y="7471257"/>
              </a:lnTo>
              <a:cubicBezTo>
                <a:pt x="1026772" y="7485590"/>
                <a:pt x="1054666" y="7512737"/>
                <a:pt x="1069393" y="7546624"/>
              </a:cubicBezTo>
              <a:lnTo>
                <a:pt x="1078625" y="7591126"/>
              </a:lnTo>
              <a:lnTo>
                <a:pt x="1080787" y="7591126"/>
              </a:lnTo>
              <a:lnTo>
                <a:pt x="1080787" y="7601545"/>
              </a:lnTo>
              <a:lnTo>
                <a:pt x="1080830" y="7601750"/>
              </a:lnTo>
              <a:lnTo>
                <a:pt x="1080787" y="7601956"/>
              </a:lnTo>
              <a:lnTo>
                <a:pt x="1080787" y="8149133"/>
              </a:lnTo>
              <a:lnTo>
                <a:pt x="937754" y="8149133"/>
              </a:lnTo>
              <a:lnTo>
                <a:pt x="937754" y="8149134"/>
              </a:lnTo>
              <a:lnTo>
                <a:pt x="1080830" y="8149134"/>
              </a:lnTo>
              <a:cubicBezTo>
                <a:pt x="1080830" y="8188249"/>
                <a:pt x="1048254" y="8219958"/>
                <a:pt x="1008070" y="8219958"/>
              </a:cubicBezTo>
              <a:cubicBezTo>
                <a:pt x="977931" y="8219958"/>
                <a:pt x="952073" y="8202122"/>
                <a:pt x="941027" y="8176702"/>
              </a:cubicBezTo>
              <a:lnTo>
                <a:pt x="937754" y="8160928"/>
              </a:lnTo>
              <a:lnTo>
                <a:pt x="937754" y="8902134"/>
              </a:lnTo>
              <a:cubicBezTo>
                <a:pt x="937754" y="8949851"/>
                <a:pt x="898013" y="8988534"/>
                <a:pt x="848991" y="8988534"/>
              </a:cubicBezTo>
              <a:cubicBezTo>
                <a:pt x="799968" y="8988534"/>
                <a:pt x="760227" y="8949851"/>
                <a:pt x="760227" y="8902134"/>
              </a:cubicBezTo>
              <a:lnTo>
                <a:pt x="760227" y="8902119"/>
              </a:lnTo>
              <a:lnTo>
                <a:pt x="582716" y="8902119"/>
              </a:lnTo>
              <a:lnTo>
                <a:pt x="582716" y="8161210"/>
              </a:lnTo>
              <a:lnTo>
                <a:pt x="579502" y="8176702"/>
              </a:lnTo>
              <a:cubicBezTo>
                <a:pt x="568456" y="8202122"/>
                <a:pt x="542598" y="8219958"/>
                <a:pt x="512459" y="8219958"/>
              </a:cubicBezTo>
              <a:cubicBezTo>
                <a:pt x="472275" y="8219958"/>
                <a:pt x="439699" y="8188249"/>
                <a:pt x="439699" y="8149134"/>
              </a:cubicBezTo>
              <a:lnTo>
                <a:pt x="582716" y="8149134"/>
              </a:lnTo>
              <a:lnTo>
                <a:pt x="582716" y="8149133"/>
              </a:lnTo>
              <a:lnTo>
                <a:pt x="439699" y="8149133"/>
              </a:lnTo>
              <a:lnTo>
                <a:pt x="439699" y="7591126"/>
              </a:lnTo>
              <a:lnTo>
                <a:pt x="441904" y="7591126"/>
              </a:lnTo>
              <a:lnTo>
                <a:pt x="451136" y="7546624"/>
              </a:lnTo>
              <a:cubicBezTo>
                <a:pt x="465863" y="7512737"/>
                <a:pt x="493757" y="7485590"/>
                <a:pt x="528576" y="7471257"/>
              </a:cubicBezTo>
              <a:lnTo>
                <a:pt x="582716" y="7460620"/>
              </a:lnTo>
              <a:lnTo>
                <a:pt x="582716" y="7460158"/>
              </a:lnTo>
              <a:lnTo>
                <a:pt x="585065" y="7460158"/>
              </a:lnTo>
              <a:lnTo>
                <a:pt x="585220" y="7460127"/>
              </a:lnTo>
              <a:lnTo>
                <a:pt x="585220" y="7460158"/>
              </a:lnTo>
              <a:lnTo>
                <a:pt x="760227" y="7460158"/>
              </a:lnTo>
              <a:lnTo>
                <a:pt x="760243" y="7460158"/>
              </a:lnTo>
              <a:lnTo>
                <a:pt x="935308" y="7460158"/>
              </a:lnTo>
              <a:close/>
              <a:moveTo>
                <a:pt x="1991095" y="7460127"/>
              </a:moveTo>
              <a:lnTo>
                <a:pt x="1991250" y="7460158"/>
              </a:lnTo>
              <a:lnTo>
                <a:pt x="1993541" y="7460158"/>
              </a:lnTo>
              <a:lnTo>
                <a:pt x="1993541" y="7460608"/>
              </a:lnTo>
              <a:lnTo>
                <a:pt x="2047739" y="7471257"/>
              </a:lnTo>
              <a:cubicBezTo>
                <a:pt x="2082559" y="7485590"/>
                <a:pt x="2110453" y="7512737"/>
                <a:pt x="2125181" y="7546624"/>
              </a:cubicBezTo>
              <a:lnTo>
                <a:pt x="2134412" y="7591126"/>
              </a:lnTo>
              <a:lnTo>
                <a:pt x="2136574" y="7591126"/>
              </a:lnTo>
              <a:lnTo>
                <a:pt x="2136574" y="7601545"/>
              </a:lnTo>
              <a:lnTo>
                <a:pt x="2136617" y="7601750"/>
              </a:lnTo>
              <a:lnTo>
                <a:pt x="2136574" y="7601956"/>
              </a:lnTo>
              <a:lnTo>
                <a:pt x="2136574" y="8149133"/>
              </a:lnTo>
              <a:lnTo>
                <a:pt x="1993541" y="8149133"/>
              </a:lnTo>
              <a:lnTo>
                <a:pt x="1993541" y="8149134"/>
              </a:lnTo>
              <a:lnTo>
                <a:pt x="2136617" y="8149134"/>
              </a:lnTo>
              <a:cubicBezTo>
                <a:pt x="2136617" y="8188249"/>
                <a:pt x="2104041" y="8219958"/>
                <a:pt x="2063857" y="8219958"/>
              </a:cubicBezTo>
              <a:cubicBezTo>
                <a:pt x="2033718" y="8219958"/>
                <a:pt x="2007860" y="8202122"/>
                <a:pt x="1996814" y="8176702"/>
              </a:cubicBezTo>
              <a:lnTo>
                <a:pt x="1993541" y="8160928"/>
              </a:lnTo>
              <a:lnTo>
                <a:pt x="1993541" y="8902134"/>
              </a:lnTo>
              <a:cubicBezTo>
                <a:pt x="1993541" y="8949851"/>
                <a:pt x="1953800" y="8988534"/>
                <a:pt x="1904778" y="8988534"/>
              </a:cubicBezTo>
              <a:cubicBezTo>
                <a:pt x="1855755" y="8988534"/>
                <a:pt x="1816015" y="8949851"/>
                <a:pt x="1816015" y="8902134"/>
              </a:cubicBezTo>
              <a:lnTo>
                <a:pt x="1816015" y="8902119"/>
              </a:lnTo>
              <a:lnTo>
                <a:pt x="1638503" y="8902119"/>
              </a:lnTo>
              <a:lnTo>
                <a:pt x="1638503" y="8161210"/>
              </a:lnTo>
              <a:lnTo>
                <a:pt x="1635289" y="8176702"/>
              </a:lnTo>
              <a:cubicBezTo>
                <a:pt x="1624243" y="8202122"/>
                <a:pt x="1598385" y="8219958"/>
                <a:pt x="1568246" y="8219958"/>
              </a:cubicBezTo>
              <a:cubicBezTo>
                <a:pt x="1528062" y="8219958"/>
                <a:pt x="1495486" y="8188249"/>
                <a:pt x="1495486" y="8149134"/>
              </a:cubicBezTo>
              <a:lnTo>
                <a:pt x="1638503" y="8149134"/>
              </a:lnTo>
              <a:lnTo>
                <a:pt x="1638503" y="8149133"/>
              </a:lnTo>
              <a:lnTo>
                <a:pt x="1495486" y="8149133"/>
              </a:lnTo>
              <a:lnTo>
                <a:pt x="1495486" y="7591126"/>
              </a:lnTo>
              <a:lnTo>
                <a:pt x="1497691" y="7591126"/>
              </a:lnTo>
              <a:lnTo>
                <a:pt x="1506923" y="7546624"/>
              </a:lnTo>
              <a:cubicBezTo>
                <a:pt x="1521650" y="7512737"/>
                <a:pt x="1549544" y="7485590"/>
                <a:pt x="1584363" y="7471257"/>
              </a:cubicBezTo>
              <a:lnTo>
                <a:pt x="1638503" y="7460620"/>
              </a:lnTo>
              <a:lnTo>
                <a:pt x="1638503" y="7460158"/>
              </a:lnTo>
              <a:lnTo>
                <a:pt x="1640852" y="7460158"/>
              </a:lnTo>
              <a:lnTo>
                <a:pt x="1641007" y="7460127"/>
              </a:lnTo>
              <a:lnTo>
                <a:pt x="1641007" y="7460158"/>
              </a:lnTo>
              <a:lnTo>
                <a:pt x="1816015" y="7460158"/>
              </a:lnTo>
              <a:lnTo>
                <a:pt x="1816030" y="7460158"/>
              </a:lnTo>
              <a:lnTo>
                <a:pt x="1991095" y="7460158"/>
              </a:lnTo>
              <a:close/>
              <a:moveTo>
                <a:pt x="3046881" y="7460127"/>
              </a:moveTo>
              <a:lnTo>
                <a:pt x="3047036" y="7460158"/>
              </a:lnTo>
              <a:lnTo>
                <a:pt x="3049327" y="7460158"/>
              </a:lnTo>
              <a:lnTo>
                <a:pt x="3049327" y="7460608"/>
              </a:lnTo>
              <a:lnTo>
                <a:pt x="3103525" y="7471257"/>
              </a:lnTo>
              <a:cubicBezTo>
                <a:pt x="3138344" y="7485590"/>
                <a:pt x="3166239" y="7512737"/>
                <a:pt x="3180966" y="7546624"/>
              </a:cubicBezTo>
              <a:lnTo>
                <a:pt x="3190198" y="7591126"/>
              </a:lnTo>
              <a:lnTo>
                <a:pt x="3192360" y="7591126"/>
              </a:lnTo>
              <a:lnTo>
                <a:pt x="3192360" y="7601545"/>
              </a:lnTo>
              <a:lnTo>
                <a:pt x="3192403" y="7601750"/>
              </a:lnTo>
              <a:lnTo>
                <a:pt x="3192360" y="7601956"/>
              </a:lnTo>
              <a:lnTo>
                <a:pt x="3192360" y="8149133"/>
              </a:lnTo>
              <a:lnTo>
                <a:pt x="3049327" y="8149133"/>
              </a:lnTo>
              <a:lnTo>
                <a:pt x="3049327" y="8149134"/>
              </a:lnTo>
              <a:lnTo>
                <a:pt x="3192403" y="8149134"/>
              </a:lnTo>
              <a:cubicBezTo>
                <a:pt x="3192403" y="8188249"/>
                <a:pt x="3159826" y="8219958"/>
                <a:pt x="3119642" y="8219958"/>
              </a:cubicBezTo>
              <a:cubicBezTo>
                <a:pt x="3089504" y="8219958"/>
                <a:pt x="3063645" y="8202122"/>
                <a:pt x="3052599" y="8176702"/>
              </a:cubicBezTo>
              <a:lnTo>
                <a:pt x="3049327" y="8160928"/>
              </a:lnTo>
              <a:lnTo>
                <a:pt x="3049327" y="8902134"/>
              </a:lnTo>
              <a:cubicBezTo>
                <a:pt x="3049327" y="8949851"/>
                <a:pt x="3009586" y="8988534"/>
                <a:pt x="2960564" y="8988534"/>
              </a:cubicBezTo>
              <a:cubicBezTo>
                <a:pt x="2911540" y="8988534"/>
                <a:pt x="2871800" y="8949851"/>
                <a:pt x="2871800" y="8902134"/>
              </a:cubicBezTo>
              <a:lnTo>
                <a:pt x="2871800" y="8902119"/>
              </a:lnTo>
              <a:lnTo>
                <a:pt x="2694289" y="8902119"/>
              </a:lnTo>
              <a:lnTo>
                <a:pt x="2694289" y="8161210"/>
              </a:lnTo>
              <a:lnTo>
                <a:pt x="2691075" y="8176702"/>
              </a:lnTo>
              <a:cubicBezTo>
                <a:pt x="2680029" y="8202122"/>
                <a:pt x="2654171" y="8219958"/>
                <a:pt x="2624032" y="8219958"/>
              </a:cubicBezTo>
              <a:cubicBezTo>
                <a:pt x="2583848" y="8219958"/>
                <a:pt x="2551272" y="8188249"/>
                <a:pt x="2551272" y="8149134"/>
              </a:cubicBezTo>
              <a:lnTo>
                <a:pt x="2694289" y="8149134"/>
              </a:lnTo>
              <a:lnTo>
                <a:pt x="2694289" y="8149133"/>
              </a:lnTo>
              <a:lnTo>
                <a:pt x="2551272" y="8149133"/>
              </a:lnTo>
              <a:lnTo>
                <a:pt x="2551272" y="7591126"/>
              </a:lnTo>
              <a:lnTo>
                <a:pt x="2553477" y="7591126"/>
              </a:lnTo>
              <a:lnTo>
                <a:pt x="2562709" y="7546624"/>
              </a:lnTo>
              <a:cubicBezTo>
                <a:pt x="2577436" y="7512737"/>
                <a:pt x="2605330" y="7485590"/>
                <a:pt x="2640149" y="7471257"/>
              </a:cubicBezTo>
              <a:lnTo>
                <a:pt x="2694289" y="7460620"/>
              </a:lnTo>
              <a:lnTo>
                <a:pt x="2694289" y="7460158"/>
              </a:lnTo>
              <a:lnTo>
                <a:pt x="2696638" y="7460158"/>
              </a:lnTo>
              <a:lnTo>
                <a:pt x="2696793" y="7460127"/>
              </a:lnTo>
              <a:lnTo>
                <a:pt x="2696793" y="7460158"/>
              </a:lnTo>
              <a:lnTo>
                <a:pt x="2871800" y="7460158"/>
              </a:lnTo>
              <a:lnTo>
                <a:pt x="2871816" y="7460158"/>
              </a:lnTo>
              <a:lnTo>
                <a:pt x="3046881" y="7460158"/>
              </a:lnTo>
              <a:close/>
              <a:moveTo>
                <a:pt x="4102667" y="7460127"/>
              </a:moveTo>
              <a:lnTo>
                <a:pt x="4102822" y="7460158"/>
              </a:lnTo>
              <a:lnTo>
                <a:pt x="4105113" y="7460158"/>
              </a:lnTo>
              <a:lnTo>
                <a:pt x="4105113" y="7460608"/>
              </a:lnTo>
              <a:lnTo>
                <a:pt x="4159311" y="7471257"/>
              </a:lnTo>
              <a:cubicBezTo>
                <a:pt x="4194130" y="7485590"/>
                <a:pt x="4222025" y="7512737"/>
                <a:pt x="4236752" y="7546624"/>
              </a:cubicBezTo>
              <a:lnTo>
                <a:pt x="4245984" y="7591126"/>
              </a:lnTo>
              <a:lnTo>
                <a:pt x="4248146" y="7591126"/>
              </a:lnTo>
              <a:lnTo>
                <a:pt x="4248146" y="7601545"/>
              </a:lnTo>
              <a:lnTo>
                <a:pt x="4248189" y="7601750"/>
              </a:lnTo>
              <a:lnTo>
                <a:pt x="4248146" y="7601956"/>
              </a:lnTo>
              <a:lnTo>
                <a:pt x="4248146" y="8149133"/>
              </a:lnTo>
              <a:lnTo>
                <a:pt x="4105113" y="8149133"/>
              </a:lnTo>
              <a:lnTo>
                <a:pt x="4105113" y="8149134"/>
              </a:lnTo>
              <a:lnTo>
                <a:pt x="4248189" y="8149134"/>
              </a:lnTo>
              <a:cubicBezTo>
                <a:pt x="4248189" y="8188249"/>
                <a:pt x="4215612" y="8219958"/>
                <a:pt x="4175428" y="8219958"/>
              </a:cubicBezTo>
              <a:cubicBezTo>
                <a:pt x="4145290" y="8219958"/>
                <a:pt x="4119431" y="8202122"/>
                <a:pt x="4108385" y="8176702"/>
              </a:cubicBezTo>
              <a:lnTo>
                <a:pt x="4105113" y="8160928"/>
              </a:lnTo>
              <a:lnTo>
                <a:pt x="4105113" y="8902134"/>
              </a:lnTo>
              <a:cubicBezTo>
                <a:pt x="4105113" y="8949851"/>
                <a:pt x="4065372" y="8988534"/>
                <a:pt x="4016350" y="8988534"/>
              </a:cubicBezTo>
              <a:cubicBezTo>
                <a:pt x="3967326" y="8988534"/>
                <a:pt x="3927586" y="8949851"/>
                <a:pt x="3927586" y="8902134"/>
              </a:cubicBezTo>
              <a:lnTo>
                <a:pt x="3927586" y="8902119"/>
              </a:lnTo>
              <a:lnTo>
                <a:pt x="3750075" y="8902119"/>
              </a:lnTo>
              <a:lnTo>
                <a:pt x="3750075" y="8161210"/>
              </a:lnTo>
              <a:lnTo>
                <a:pt x="3746861" y="8176702"/>
              </a:lnTo>
              <a:cubicBezTo>
                <a:pt x="3735815" y="8202122"/>
                <a:pt x="3709957" y="8219958"/>
                <a:pt x="3679818" y="8219958"/>
              </a:cubicBezTo>
              <a:cubicBezTo>
                <a:pt x="3639634" y="8219958"/>
                <a:pt x="3607058" y="8188249"/>
                <a:pt x="3607058" y="8149134"/>
              </a:cubicBezTo>
              <a:lnTo>
                <a:pt x="3750075" y="8149134"/>
              </a:lnTo>
              <a:lnTo>
                <a:pt x="3750075" y="8149133"/>
              </a:lnTo>
              <a:lnTo>
                <a:pt x="3607058" y="8149133"/>
              </a:lnTo>
              <a:lnTo>
                <a:pt x="3607058" y="7591126"/>
              </a:lnTo>
              <a:lnTo>
                <a:pt x="3609262" y="7591126"/>
              </a:lnTo>
              <a:lnTo>
                <a:pt x="3618494" y="7546624"/>
              </a:lnTo>
              <a:cubicBezTo>
                <a:pt x="3633221" y="7512737"/>
                <a:pt x="3661116" y="7485590"/>
                <a:pt x="3695935" y="7471257"/>
              </a:cubicBezTo>
              <a:lnTo>
                <a:pt x="3750075" y="7460620"/>
              </a:lnTo>
              <a:lnTo>
                <a:pt x="3750075" y="7460158"/>
              </a:lnTo>
              <a:lnTo>
                <a:pt x="3752423" y="7460158"/>
              </a:lnTo>
              <a:lnTo>
                <a:pt x="3752578" y="7460127"/>
              </a:lnTo>
              <a:lnTo>
                <a:pt x="3752578" y="7460158"/>
              </a:lnTo>
              <a:lnTo>
                <a:pt x="3927586" y="7460158"/>
              </a:lnTo>
              <a:lnTo>
                <a:pt x="3927602" y="7460158"/>
              </a:lnTo>
              <a:lnTo>
                <a:pt x="4102667" y="7460158"/>
              </a:lnTo>
              <a:close/>
              <a:moveTo>
                <a:pt x="5158453" y="7460127"/>
              </a:moveTo>
              <a:lnTo>
                <a:pt x="5158608" y="7460158"/>
              </a:lnTo>
              <a:lnTo>
                <a:pt x="5160899" y="7460158"/>
              </a:lnTo>
              <a:lnTo>
                <a:pt x="5160899" y="7460608"/>
              </a:lnTo>
              <a:lnTo>
                <a:pt x="5215097" y="7471257"/>
              </a:lnTo>
              <a:cubicBezTo>
                <a:pt x="5249916" y="7485590"/>
                <a:pt x="5277811" y="7512737"/>
                <a:pt x="5292538" y="7546624"/>
              </a:cubicBezTo>
              <a:lnTo>
                <a:pt x="5301770" y="7591126"/>
              </a:lnTo>
              <a:lnTo>
                <a:pt x="5303932" y="7591126"/>
              </a:lnTo>
              <a:lnTo>
                <a:pt x="5303932" y="7601545"/>
              </a:lnTo>
              <a:lnTo>
                <a:pt x="5303975" y="7601750"/>
              </a:lnTo>
              <a:lnTo>
                <a:pt x="5303932" y="7601956"/>
              </a:lnTo>
              <a:lnTo>
                <a:pt x="5303932" y="8149133"/>
              </a:lnTo>
              <a:lnTo>
                <a:pt x="5160899" y="8149133"/>
              </a:lnTo>
              <a:lnTo>
                <a:pt x="5160899" y="8149134"/>
              </a:lnTo>
              <a:lnTo>
                <a:pt x="5303975" y="8149134"/>
              </a:lnTo>
              <a:cubicBezTo>
                <a:pt x="5303975" y="8188249"/>
                <a:pt x="5271398" y="8219958"/>
                <a:pt x="5231214" y="8219958"/>
              </a:cubicBezTo>
              <a:cubicBezTo>
                <a:pt x="5201076" y="8219958"/>
                <a:pt x="5175217" y="8202122"/>
                <a:pt x="5164171" y="8176702"/>
              </a:cubicBezTo>
              <a:lnTo>
                <a:pt x="5160899" y="8160928"/>
              </a:lnTo>
              <a:lnTo>
                <a:pt x="5160899" y="8902134"/>
              </a:lnTo>
              <a:cubicBezTo>
                <a:pt x="5160899" y="8949851"/>
                <a:pt x="5121158" y="8988534"/>
                <a:pt x="5072136" y="8988534"/>
              </a:cubicBezTo>
              <a:cubicBezTo>
                <a:pt x="5023112" y="8988534"/>
                <a:pt x="4983372" y="8949851"/>
                <a:pt x="4983372" y="8902134"/>
              </a:cubicBezTo>
              <a:lnTo>
                <a:pt x="4983372" y="8902119"/>
              </a:lnTo>
              <a:lnTo>
                <a:pt x="4805861" y="8902119"/>
              </a:lnTo>
              <a:lnTo>
                <a:pt x="4805861" y="8161210"/>
              </a:lnTo>
              <a:lnTo>
                <a:pt x="4802647" y="8176702"/>
              </a:lnTo>
              <a:cubicBezTo>
                <a:pt x="4791601" y="8202122"/>
                <a:pt x="4765743" y="8219958"/>
                <a:pt x="4735604" y="8219958"/>
              </a:cubicBezTo>
              <a:cubicBezTo>
                <a:pt x="4695420" y="8219958"/>
                <a:pt x="4662844" y="8188249"/>
                <a:pt x="4662844" y="8149134"/>
              </a:cubicBezTo>
              <a:lnTo>
                <a:pt x="4805861" y="8149134"/>
              </a:lnTo>
              <a:lnTo>
                <a:pt x="4805861" y="8149133"/>
              </a:lnTo>
              <a:lnTo>
                <a:pt x="4662844" y="8149133"/>
              </a:lnTo>
              <a:lnTo>
                <a:pt x="4662844" y="7591126"/>
              </a:lnTo>
              <a:lnTo>
                <a:pt x="4665048" y="7591126"/>
              </a:lnTo>
              <a:lnTo>
                <a:pt x="4674280" y="7546624"/>
              </a:lnTo>
              <a:cubicBezTo>
                <a:pt x="4689007" y="7512737"/>
                <a:pt x="4716902" y="7485590"/>
                <a:pt x="4751721" y="7471257"/>
              </a:cubicBezTo>
              <a:lnTo>
                <a:pt x="4805861" y="7460620"/>
              </a:lnTo>
              <a:lnTo>
                <a:pt x="4805861" y="7460158"/>
              </a:lnTo>
              <a:lnTo>
                <a:pt x="4808209" y="7460158"/>
              </a:lnTo>
              <a:lnTo>
                <a:pt x="4808364" y="7460127"/>
              </a:lnTo>
              <a:lnTo>
                <a:pt x="4808364" y="7460158"/>
              </a:lnTo>
              <a:lnTo>
                <a:pt x="4983372" y="7460158"/>
              </a:lnTo>
              <a:lnTo>
                <a:pt x="4983388" y="7460158"/>
              </a:lnTo>
              <a:lnTo>
                <a:pt x="5158453" y="7460158"/>
              </a:lnTo>
              <a:close/>
              <a:moveTo>
                <a:pt x="6214239" y="7460127"/>
              </a:moveTo>
              <a:lnTo>
                <a:pt x="6214394" y="7460158"/>
              </a:lnTo>
              <a:lnTo>
                <a:pt x="6216685" y="7460158"/>
              </a:lnTo>
              <a:lnTo>
                <a:pt x="6216685" y="7460608"/>
              </a:lnTo>
              <a:lnTo>
                <a:pt x="6270883" y="7471257"/>
              </a:lnTo>
              <a:cubicBezTo>
                <a:pt x="6305702" y="7485590"/>
                <a:pt x="6333597" y="7512737"/>
                <a:pt x="6348324" y="7546624"/>
              </a:cubicBezTo>
              <a:lnTo>
                <a:pt x="6357556" y="7591126"/>
              </a:lnTo>
              <a:lnTo>
                <a:pt x="6359718" y="7591126"/>
              </a:lnTo>
              <a:lnTo>
                <a:pt x="6359718" y="7601545"/>
              </a:lnTo>
              <a:lnTo>
                <a:pt x="6359761" y="7601750"/>
              </a:lnTo>
              <a:lnTo>
                <a:pt x="6359718" y="7601956"/>
              </a:lnTo>
              <a:lnTo>
                <a:pt x="6359718" y="8149133"/>
              </a:lnTo>
              <a:lnTo>
                <a:pt x="6216685" y="8149133"/>
              </a:lnTo>
              <a:lnTo>
                <a:pt x="6216685" y="8149134"/>
              </a:lnTo>
              <a:lnTo>
                <a:pt x="6359761" y="8149134"/>
              </a:lnTo>
              <a:cubicBezTo>
                <a:pt x="6359761" y="8188249"/>
                <a:pt x="6327184" y="8219958"/>
                <a:pt x="6287000" y="8219958"/>
              </a:cubicBezTo>
              <a:cubicBezTo>
                <a:pt x="6256862" y="8219958"/>
                <a:pt x="6231003" y="8202122"/>
                <a:pt x="6219957" y="8176702"/>
              </a:cubicBezTo>
              <a:lnTo>
                <a:pt x="6216685" y="8160928"/>
              </a:lnTo>
              <a:lnTo>
                <a:pt x="6216685" y="8902134"/>
              </a:lnTo>
              <a:cubicBezTo>
                <a:pt x="6216685" y="8949851"/>
                <a:pt x="6176944" y="8988534"/>
                <a:pt x="6127922" y="8988534"/>
              </a:cubicBezTo>
              <a:cubicBezTo>
                <a:pt x="6078898" y="8988534"/>
                <a:pt x="6039158" y="8949851"/>
                <a:pt x="6039158" y="8902134"/>
              </a:cubicBezTo>
              <a:lnTo>
                <a:pt x="6039158" y="8902119"/>
              </a:lnTo>
              <a:lnTo>
                <a:pt x="5861647" y="8902119"/>
              </a:lnTo>
              <a:lnTo>
                <a:pt x="5861647" y="8161210"/>
              </a:lnTo>
              <a:lnTo>
                <a:pt x="5858433" y="8176702"/>
              </a:lnTo>
              <a:cubicBezTo>
                <a:pt x="5847387" y="8202122"/>
                <a:pt x="5821529" y="8219958"/>
                <a:pt x="5791390" y="8219958"/>
              </a:cubicBezTo>
              <a:cubicBezTo>
                <a:pt x="5751206" y="8219958"/>
                <a:pt x="5718630" y="8188249"/>
                <a:pt x="5718630" y="8149134"/>
              </a:cubicBezTo>
              <a:lnTo>
                <a:pt x="5861647" y="8149134"/>
              </a:lnTo>
              <a:lnTo>
                <a:pt x="5861647" y="8149133"/>
              </a:lnTo>
              <a:lnTo>
                <a:pt x="5718630" y="8149133"/>
              </a:lnTo>
              <a:lnTo>
                <a:pt x="5718630" y="7591126"/>
              </a:lnTo>
              <a:lnTo>
                <a:pt x="5720834" y="7591126"/>
              </a:lnTo>
              <a:lnTo>
                <a:pt x="5730066" y="7546624"/>
              </a:lnTo>
              <a:cubicBezTo>
                <a:pt x="5744793" y="7512737"/>
                <a:pt x="5772688" y="7485590"/>
                <a:pt x="5807507" y="7471257"/>
              </a:cubicBezTo>
              <a:lnTo>
                <a:pt x="5861647" y="7460620"/>
              </a:lnTo>
              <a:lnTo>
                <a:pt x="5861647" y="7460158"/>
              </a:lnTo>
              <a:lnTo>
                <a:pt x="5863995" y="7460158"/>
              </a:lnTo>
              <a:lnTo>
                <a:pt x="5864150" y="7460127"/>
              </a:lnTo>
              <a:lnTo>
                <a:pt x="5864150" y="7460158"/>
              </a:lnTo>
              <a:lnTo>
                <a:pt x="6039158" y="7460158"/>
              </a:lnTo>
              <a:lnTo>
                <a:pt x="6039174" y="7460158"/>
              </a:lnTo>
              <a:lnTo>
                <a:pt x="6214239" y="7460158"/>
              </a:lnTo>
              <a:close/>
              <a:moveTo>
                <a:pt x="7270023" y="7460127"/>
              </a:moveTo>
              <a:lnTo>
                <a:pt x="7270179" y="7460158"/>
              </a:lnTo>
              <a:lnTo>
                <a:pt x="7272471" y="7460158"/>
              </a:lnTo>
              <a:lnTo>
                <a:pt x="7272471" y="7460608"/>
              </a:lnTo>
              <a:lnTo>
                <a:pt x="7326669" y="7471257"/>
              </a:lnTo>
              <a:cubicBezTo>
                <a:pt x="7361488" y="7485590"/>
                <a:pt x="7389382" y="7512737"/>
                <a:pt x="7404110" y="7546624"/>
              </a:cubicBezTo>
              <a:lnTo>
                <a:pt x="7413341" y="7591126"/>
              </a:lnTo>
              <a:lnTo>
                <a:pt x="7415503" y="7591126"/>
              </a:lnTo>
              <a:lnTo>
                <a:pt x="7415503" y="7601545"/>
              </a:lnTo>
              <a:lnTo>
                <a:pt x="7415545" y="7601750"/>
              </a:lnTo>
              <a:lnTo>
                <a:pt x="7415503" y="7601956"/>
              </a:lnTo>
              <a:lnTo>
                <a:pt x="7415503" y="8149133"/>
              </a:lnTo>
              <a:lnTo>
                <a:pt x="7272471" y="8149133"/>
              </a:lnTo>
              <a:lnTo>
                <a:pt x="7272471" y="8149134"/>
              </a:lnTo>
              <a:lnTo>
                <a:pt x="7415545" y="8149134"/>
              </a:lnTo>
              <a:cubicBezTo>
                <a:pt x="7415545" y="8188249"/>
                <a:pt x="7382970" y="8219958"/>
                <a:pt x="7342786" y="8219958"/>
              </a:cubicBezTo>
              <a:cubicBezTo>
                <a:pt x="7312648" y="8219958"/>
                <a:pt x="7286789" y="8202122"/>
                <a:pt x="7275743" y="8176702"/>
              </a:cubicBezTo>
              <a:lnTo>
                <a:pt x="7272471" y="8160928"/>
              </a:lnTo>
              <a:lnTo>
                <a:pt x="7272471" y="8902134"/>
              </a:lnTo>
              <a:cubicBezTo>
                <a:pt x="7272471" y="8949851"/>
                <a:pt x="7232728" y="8988534"/>
                <a:pt x="7183707" y="8988534"/>
              </a:cubicBezTo>
              <a:cubicBezTo>
                <a:pt x="7134684" y="8988534"/>
                <a:pt x="7094944" y="8949851"/>
                <a:pt x="7094944" y="8902134"/>
              </a:cubicBezTo>
              <a:lnTo>
                <a:pt x="7094944" y="8902119"/>
              </a:lnTo>
              <a:lnTo>
                <a:pt x="6917432" y="8902119"/>
              </a:lnTo>
              <a:lnTo>
                <a:pt x="6917432" y="8161210"/>
              </a:lnTo>
              <a:lnTo>
                <a:pt x="6914219" y="8176702"/>
              </a:lnTo>
              <a:cubicBezTo>
                <a:pt x="6903173" y="8202122"/>
                <a:pt x="6877315" y="8219958"/>
                <a:pt x="6847176" y="8219958"/>
              </a:cubicBezTo>
              <a:cubicBezTo>
                <a:pt x="6806992" y="8219958"/>
                <a:pt x="6774415" y="8188249"/>
                <a:pt x="6774415" y="8149134"/>
              </a:cubicBezTo>
              <a:lnTo>
                <a:pt x="6917432" y="8149134"/>
              </a:lnTo>
              <a:lnTo>
                <a:pt x="6917432" y="8149133"/>
              </a:lnTo>
              <a:lnTo>
                <a:pt x="6774415" y="8149133"/>
              </a:lnTo>
              <a:lnTo>
                <a:pt x="6774415" y="7591126"/>
              </a:lnTo>
              <a:lnTo>
                <a:pt x="6776619" y="7591126"/>
              </a:lnTo>
              <a:lnTo>
                <a:pt x="6785852" y="7546624"/>
              </a:lnTo>
              <a:cubicBezTo>
                <a:pt x="6800579" y="7512737"/>
                <a:pt x="6828474" y="7485590"/>
                <a:pt x="6863293" y="7471257"/>
              </a:cubicBezTo>
              <a:lnTo>
                <a:pt x="6917432" y="7460620"/>
              </a:lnTo>
              <a:lnTo>
                <a:pt x="6917432" y="7460158"/>
              </a:lnTo>
              <a:lnTo>
                <a:pt x="6919781" y="7460158"/>
              </a:lnTo>
              <a:lnTo>
                <a:pt x="6919936" y="7460127"/>
              </a:lnTo>
              <a:lnTo>
                <a:pt x="6919936" y="7460158"/>
              </a:lnTo>
              <a:lnTo>
                <a:pt x="7094944" y="7460158"/>
              </a:lnTo>
              <a:lnTo>
                <a:pt x="7094959" y="7460158"/>
              </a:lnTo>
              <a:lnTo>
                <a:pt x="7270023" y="7460158"/>
              </a:lnTo>
              <a:close/>
              <a:moveTo>
                <a:pt x="8325811" y="7460127"/>
              </a:moveTo>
              <a:lnTo>
                <a:pt x="8325965" y="7460158"/>
              </a:lnTo>
              <a:lnTo>
                <a:pt x="8328256" y="7460158"/>
              </a:lnTo>
              <a:lnTo>
                <a:pt x="8328256" y="7460608"/>
              </a:lnTo>
              <a:lnTo>
                <a:pt x="8382455" y="7471257"/>
              </a:lnTo>
              <a:cubicBezTo>
                <a:pt x="8417274" y="7485590"/>
                <a:pt x="8445169" y="7512737"/>
                <a:pt x="8459896" y="7546624"/>
              </a:cubicBezTo>
              <a:lnTo>
                <a:pt x="8469127" y="7591126"/>
              </a:lnTo>
              <a:lnTo>
                <a:pt x="8471289" y="7591126"/>
              </a:lnTo>
              <a:lnTo>
                <a:pt x="8471289" y="7601545"/>
              </a:lnTo>
              <a:lnTo>
                <a:pt x="8471332" y="7601750"/>
              </a:lnTo>
              <a:lnTo>
                <a:pt x="8471289" y="7601956"/>
              </a:lnTo>
              <a:lnTo>
                <a:pt x="8471289" y="8149133"/>
              </a:lnTo>
              <a:lnTo>
                <a:pt x="8328256" y="8149133"/>
              </a:lnTo>
              <a:lnTo>
                <a:pt x="8328256" y="8149134"/>
              </a:lnTo>
              <a:lnTo>
                <a:pt x="8471332" y="8149134"/>
              </a:lnTo>
              <a:cubicBezTo>
                <a:pt x="8471332" y="8188249"/>
                <a:pt x="8438755" y="8219958"/>
                <a:pt x="8398572" y="8219958"/>
              </a:cubicBezTo>
              <a:cubicBezTo>
                <a:pt x="8368433" y="8219958"/>
                <a:pt x="8342575" y="8202122"/>
                <a:pt x="8331529" y="8176702"/>
              </a:cubicBezTo>
              <a:lnTo>
                <a:pt x="8328256" y="8160928"/>
              </a:lnTo>
              <a:lnTo>
                <a:pt x="8328256" y="8902134"/>
              </a:lnTo>
              <a:cubicBezTo>
                <a:pt x="8328256" y="8949851"/>
                <a:pt x="8288515" y="8988534"/>
                <a:pt x="8239494" y="8988534"/>
              </a:cubicBezTo>
              <a:cubicBezTo>
                <a:pt x="8190470" y="8988534"/>
                <a:pt x="8150730" y="8949851"/>
                <a:pt x="8150730" y="8902134"/>
              </a:cubicBezTo>
              <a:lnTo>
                <a:pt x="8150730" y="8902119"/>
              </a:lnTo>
              <a:lnTo>
                <a:pt x="7973217" y="8902119"/>
              </a:lnTo>
              <a:lnTo>
                <a:pt x="7973217" y="8161210"/>
              </a:lnTo>
              <a:lnTo>
                <a:pt x="7970005" y="8176702"/>
              </a:lnTo>
              <a:cubicBezTo>
                <a:pt x="7958958" y="8202122"/>
                <a:pt x="7933100" y="8219958"/>
                <a:pt x="7902962" y="8219958"/>
              </a:cubicBezTo>
              <a:cubicBezTo>
                <a:pt x="7862778" y="8219958"/>
                <a:pt x="7830201" y="8188249"/>
                <a:pt x="7830201" y="8149134"/>
              </a:cubicBezTo>
              <a:lnTo>
                <a:pt x="7973217" y="8149134"/>
              </a:lnTo>
              <a:lnTo>
                <a:pt x="7973217" y="8149133"/>
              </a:lnTo>
              <a:lnTo>
                <a:pt x="7830201" y="8149133"/>
              </a:lnTo>
              <a:lnTo>
                <a:pt x="7830201" y="7591126"/>
              </a:lnTo>
              <a:lnTo>
                <a:pt x="7832405" y="7591126"/>
              </a:lnTo>
              <a:lnTo>
                <a:pt x="7841638" y="7546624"/>
              </a:lnTo>
              <a:cubicBezTo>
                <a:pt x="7856365" y="7512737"/>
                <a:pt x="7884260" y="7485590"/>
                <a:pt x="7919079" y="7471257"/>
              </a:cubicBezTo>
              <a:lnTo>
                <a:pt x="7973217" y="7460620"/>
              </a:lnTo>
              <a:lnTo>
                <a:pt x="7973217" y="7460158"/>
              </a:lnTo>
              <a:lnTo>
                <a:pt x="7975567" y="7460158"/>
              </a:lnTo>
              <a:lnTo>
                <a:pt x="7975722" y="7460127"/>
              </a:lnTo>
              <a:lnTo>
                <a:pt x="7975722" y="7460158"/>
              </a:lnTo>
              <a:lnTo>
                <a:pt x="8150730" y="7460158"/>
              </a:lnTo>
              <a:lnTo>
                <a:pt x="8150745" y="7460158"/>
              </a:lnTo>
              <a:lnTo>
                <a:pt x="8325811" y="7460158"/>
              </a:lnTo>
              <a:close/>
              <a:moveTo>
                <a:pt x="9381595" y="7460127"/>
              </a:moveTo>
              <a:lnTo>
                <a:pt x="9381750" y="7460158"/>
              </a:lnTo>
              <a:lnTo>
                <a:pt x="9384042" y="7460158"/>
              </a:lnTo>
              <a:lnTo>
                <a:pt x="9384042" y="7460608"/>
              </a:lnTo>
              <a:lnTo>
                <a:pt x="9438240" y="7471257"/>
              </a:lnTo>
              <a:cubicBezTo>
                <a:pt x="9473059" y="7485590"/>
                <a:pt x="9500955" y="7512737"/>
                <a:pt x="9515681" y="7546624"/>
              </a:cubicBezTo>
              <a:lnTo>
                <a:pt x="9524913" y="7591126"/>
              </a:lnTo>
              <a:lnTo>
                <a:pt x="9527074" y="7591126"/>
              </a:lnTo>
              <a:lnTo>
                <a:pt x="9527074" y="7601545"/>
              </a:lnTo>
              <a:lnTo>
                <a:pt x="9527117" y="7601750"/>
              </a:lnTo>
              <a:lnTo>
                <a:pt x="9527074" y="7601956"/>
              </a:lnTo>
              <a:lnTo>
                <a:pt x="9527074" y="8149133"/>
              </a:lnTo>
              <a:lnTo>
                <a:pt x="9384042" y="8149133"/>
              </a:lnTo>
              <a:lnTo>
                <a:pt x="9384042" y="8149134"/>
              </a:lnTo>
              <a:lnTo>
                <a:pt x="9527117" y="8149134"/>
              </a:lnTo>
              <a:cubicBezTo>
                <a:pt x="9527117" y="8188249"/>
                <a:pt x="9494541" y="8219958"/>
                <a:pt x="9454357" y="8219958"/>
              </a:cubicBezTo>
              <a:cubicBezTo>
                <a:pt x="9424219" y="8219958"/>
                <a:pt x="9398360" y="8202122"/>
                <a:pt x="9387314" y="8176702"/>
              </a:cubicBezTo>
              <a:lnTo>
                <a:pt x="9384042" y="8160928"/>
              </a:lnTo>
              <a:lnTo>
                <a:pt x="9384042" y="8902134"/>
              </a:lnTo>
              <a:cubicBezTo>
                <a:pt x="9384042" y="8949851"/>
                <a:pt x="9344300" y="8988534"/>
                <a:pt x="9295279" y="8988534"/>
              </a:cubicBezTo>
              <a:cubicBezTo>
                <a:pt x="9246255" y="8988534"/>
                <a:pt x="9206514" y="8949851"/>
                <a:pt x="9206514" y="8902134"/>
              </a:cubicBezTo>
              <a:lnTo>
                <a:pt x="9206514" y="8902119"/>
              </a:lnTo>
              <a:lnTo>
                <a:pt x="9029003" y="8902119"/>
              </a:lnTo>
              <a:lnTo>
                <a:pt x="9029003" y="8161210"/>
              </a:lnTo>
              <a:lnTo>
                <a:pt x="9025790" y="8176702"/>
              </a:lnTo>
              <a:cubicBezTo>
                <a:pt x="9014744" y="8202122"/>
                <a:pt x="8988886" y="8219958"/>
                <a:pt x="8958747" y="8219958"/>
              </a:cubicBezTo>
              <a:cubicBezTo>
                <a:pt x="8918563" y="8219958"/>
                <a:pt x="8885986" y="8188249"/>
                <a:pt x="8885986" y="8149134"/>
              </a:cubicBezTo>
              <a:lnTo>
                <a:pt x="9029003" y="8149134"/>
              </a:lnTo>
              <a:lnTo>
                <a:pt x="9029003" y="8149133"/>
              </a:lnTo>
              <a:lnTo>
                <a:pt x="8885986" y="8149133"/>
              </a:lnTo>
              <a:lnTo>
                <a:pt x="8885986" y="7591126"/>
              </a:lnTo>
              <a:lnTo>
                <a:pt x="8888191" y="7591126"/>
              </a:lnTo>
              <a:lnTo>
                <a:pt x="8897423" y="7546624"/>
              </a:lnTo>
              <a:cubicBezTo>
                <a:pt x="8912150" y="7512737"/>
                <a:pt x="8940045" y="7485590"/>
                <a:pt x="8974864" y="7471257"/>
              </a:cubicBezTo>
              <a:lnTo>
                <a:pt x="9029003" y="7460620"/>
              </a:lnTo>
              <a:lnTo>
                <a:pt x="9029003" y="7460158"/>
              </a:lnTo>
              <a:lnTo>
                <a:pt x="9031352" y="7460158"/>
              </a:lnTo>
              <a:lnTo>
                <a:pt x="9031507" y="7460127"/>
              </a:lnTo>
              <a:lnTo>
                <a:pt x="9031507" y="7460158"/>
              </a:lnTo>
              <a:lnTo>
                <a:pt x="9206514" y="7460158"/>
              </a:lnTo>
              <a:lnTo>
                <a:pt x="9206530" y="7460158"/>
              </a:lnTo>
              <a:lnTo>
                <a:pt x="9381595" y="7460158"/>
              </a:lnTo>
              <a:close/>
              <a:moveTo>
                <a:pt x="10437381" y="7460127"/>
              </a:moveTo>
              <a:lnTo>
                <a:pt x="10437536" y="7460158"/>
              </a:lnTo>
              <a:lnTo>
                <a:pt x="10439828" y="7460158"/>
              </a:lnTo>
              <a:lnTo>
                <a:pt x="10439828" y="7460608"/>
              </a:lnTo>
              <a:lnTo>
                <a:pt x="10494026" y="7471257"/>
              </a:lnTo>
              <a:cubicBezTo>
                <a:pt x="10528845" y="7485590"/>
                <a:pt x="10556739" y="7512737"/>
                <a:pt x="10571467" y="7546624"/>
              </a:cubicBezTo>
              <a:lnTo>
                <a:pt x="10580699" y="7591126"/>
              </a:lnTo>
              <a:lnTo>
                <a:pt x="10582860" y="7591126"/>
              </a:lnTo>
              <a:lnTo>
                <a:pt x="10582860" y="7601545"/>
              </a:lnTo>
              <a:lnTo>
                <a:pt x="10582903" y="7601750"/>
              </a:lnTo>
              <a:lnTo>
                <a:pt x="10582860" y="7601956"/>
              </a:lnTo>
              <a:lnTo>
                <a:pt x="10582860" y="8149133"/>
              </a:lnTo>
              <a:lnTo>
                <a:pt x="10439828" y="8149133"/>
              </a:lnTo>
              <a:lnTo>
                <a:pt x="10439828" y="8149134"/>
              </a:lnTo>
              <a:lnTo>
                <a:pt x="10582903" y="8149134"/>
              </a:lnTo>
              <a:cubicBezTo>
                <a:pt x="10582903" y="8188249"/>
                <a:pt x="10550327" y="8219958"/>
                <a:pt x="10510143" y="8219958"/>
              </a:cubicBezTo>
              <a:cubicBezTo>
                <a:pt x="10480005" y="8219958"/>
                <a:pt x="10454146" y="8202122"/>
                <a:pt x="10443100" y="8176702"/>
              </a:cubicBezTo>
              <a:lnTo>
                <a:pt x="10439828" y="8160928"/>
              </a:lnTo>
              <a:lnTo>
                <a:pt x="10439828" y="8902134"/>
              </a:lnTo>
              <a:cubicBezTo>
                <a:pt x="10439828" y="8949851"/>
                <a:pt x="10400087" y="8988534"/>
                <a:pt x="10351064" y="8988534"/>
              </a:cubicBezTo>
              <a:cubicBezTo>
                <a:pt x="10302041" y="8988534"/>
                <a:pt x="10262301" y="8949851"/>
                <a:pt x="10262301" y="8902134"/>
              </a:cubicBezTo>
              <a:lnTo>
                <a:pt x="10262301" y="8902119"/>
              </a:lnTo>
              <a:lnTo>
                <a:pt x="10084789" y="8902119"/>
              </a:lnTo>
              <a:lnTo>
                <a:pt x="10084789" y="8161210"/>
              </a:lnTo>
              <a:lnTo>
                <a:pt x="10081576" y="8176702"/>
              </a:lnTo>
              <a:cubicBezTo>
                <a:pt x="10070530" y="8202122"/>
                <a:pt x="10044671" y="8219958"/>
                <a:pt x="10014533" y="8219958"/>
              </a:cubicBezTo>
              <a:cubicBezTo>
                <a:pt x="9974349" y="8219958"/>
                <a:pt x="9941772" y="8188249"/>
                <a:pt x="9941772" y="8149134"/>
              </a:cubicBezTo>
              <a:lnTo>
                <a:pt x="10084789" y="8149134"/>
              </a:lnTo>
              <a:lnTo>
                <a:pt x="10084789" y="8149133"/>
              </a:lnTo>
              <a:lnTo>
                <a:pt x="9941772" y="8149133"/>
              </a:lnTo>
              <a:lnTo>
                <a:pt x="9941772" y="7591126"/>
              </a:lnTo>
              <a:lnTo>
                <a:pt x="9943977" y="7591126"/>
              </a:lnTo>
              <a:lnTo>
                <a:pt x="9953209" y="7546624"/>
              </a:lnTo>
              <a:cubicBezTo>
                <a:pt x="9967936" y="7512737"/>
                <a:pt x="9995831" y="7485590"/>
                <a:pt x="10030650" y="7471257"/>
              </a:cubicBezTo>
              <a:lnTo>
                <a:pt x="10084789" y="7460620"/>
              </a:lnTo>
              <a:lnTo>
                <a:pt x="10084789" y="7460158"/>
              </a:lnTo>
              <a:lnTo>
                <a:pt x="10087138" y="7460158"/>
              </a:lnTo>
              <a:lnTo>
                <a:pt x="10087294" y="7460127"/>
              </a:lnTo>
              <a:lnTo>
                <a:pt x="10087294" y="7460158"/>
              </a:lnTo>
              <a:lnTo>
                <a:pt x="10262301" y="7460158"/>
              </a:lnTo>
              <a:lnTo>
                <a:pt x="10262316" y="7460158"/>
              </a:lnTo>
              <a:lnTo>
                <a:pt x="10437381" y="7460158"/>
              </a:lnTo>
              <a:close/>
              <a:moveTo>
                <a:pt x="760243" y="7117259"/>
              </a:moveTo>
              <a:cubicBezTo>
                <a:pt x="842660" y="7117259"/>
                <a:pt x="909472" y="7182292"/>
                <a:pt x="909472" y="7262515"/>
              </a:cubicBezTo>
              <a:cubicBezTo>
                <a:pt x="909472" y="7342738"/>
                <a:pt x="842660" y="7407771"/>
                <a:pt x="760243" y="7407771"/>
              </a:cubicBezTo>
              <a:cubicBezTo>
                <a:pt x="677825" y="7407771"/>
                <a:pt x="611013" y="7342738"/>
                <a:pt x="611013" y="7262515"/>
              </a:cubicBezTo>
              <a:cubicBezTo>
                <a:pt x="611013" y="7182292"/>
                <a:pt x="677825" y="7117259"/>
                <a:pt x="760243" y="7117259"/>
              </a:cubicBezTo>
              <a:close/>
              <a:moveTo>
                <a:pt x="1816030" y="7117259"/>
              </a:moveTo>
              <a:cubicBezTo>
                <a:pt x="1898447" y="7117259"/>
                <a:pt x="1965259" y="7182292"/>
                <a:pt x="1965259" y="7262515"/>
              </a:cubicBezTo>
              <a:cubicBezTo>
                <a:pt x="1965259" y="7342738"/>
                <a:pt x="1898447" y="7407771"/>
                <a:pt x="1816030" y="7407771"/>
              </a:cubicBezTo>
              <a:cubicBezTo>
                <a:pt x="1733612" y="7407771"/>
                <a:pt x="1666800" y="7342738"/>
                <a:pt x="1666800" y="7262515"/>
              </a:cubicBezTo>
              <a:cubicBezTo>
                <a:pt x="1666800" y="7182292"/>
                <a:pt x="1733612" y="7117259"/>
                <a:pt x="1816030" y="7117259"/>
              </a:cubicBezTo>
              <a:close/>
              <a:moveTo>
                <a:pt x="2871816" y="7117259"/>
              </a:moveTo>
              <a:cubicBezTo>
                <a:pt x="2954233" y="7117259"/>
                <a:pt x="3021045" y="7182292"/>
                <a:pt x="3021045" y="7262515"/>
              </a:cubicBezTo>
              <a:cubicBezTo>
                <a:pt x="3021045" y="7342738"/>
                <a:pt x="2954233" y="7407771"/>
                <a:pt x="2871816" y="7407771"/>
              </a:cubicBezTo>
              <a:cubicBezTo>
                <a:pt x="2789398" y="7407771"/>
                <a:pt x="2722586" y="7342738"/>
                <a:pt x="2722586" y="7262515"/>
              </a:cubicBezTo>
              <a:cubicBezTo>
                <a:pt x="2722586" y="7182292"/>
                <a:pt x="2789398" y="7117259"/>
                <a:pt x="2871816" y="7117259"/>
              </a:cubicBezTo>
              <a:close/>
              <a:moveTo>
                <a:pt x="3927602" y="7117259"/>
              </a:moveTo>
              <a:cubicBezTo>
                <a:pt x="4010019" y="7117259"/>
                <a:pt x="4076831" y="7182292"/>
                <a:pt x="4076831" y="7262515"/>
              </a:cubicBezTo>
              <a:cubicBezTo>
                <a:pt x="4076831" y="7342738"/>
                <a:pt x="4010019" y="7407771"/>
                <a:pt x="3927602" y="7407771"/>
              </a:cubicBezTo>
              <a:cubicBezTo>
                <a:pt x="3845184" y="7407771"/>
                <a:pt x="3778372" y="7342738"/>
                <a:pt x="3778372" y="7262515"/>
              </a:cubicBezTo>
              <a:cubicBezTo>
                <a:pt x="3778372" y="7182292"/>
                <a:pt x="3845184" y="7117259"/>
                <a:pt x="3927602" y="7117259"/>
              </a:cubicBezTo>
              <a:close/>
              <a:moveTo>
                <a:pt x="4983388" y="7117259"/>
              </a:moveTo>
              <a:cubicBezTo>
                <a:pt x="5065805" y="7117259"/>
                <a:pt x="5132617" y="7182292"/>
                <a:pt x="5132617" y="7262515"/>
              </a:cubicBezTo>
              <a:cubicBezTo>
                <a:pt x="5132617" y="7342738"/>
                <a:pt x="5065805" y="7407771"/>
                <a:pt x="4983388" y="7407771"/>
              </a:cubicBezTo>
              <a:cubicBezTo>
                <a:pt x="4900970" y="7407771"/>
                <a:pt x="4834158" y="7342738"/>
                <a:pt x="4834158" y="7262515"/>
              </a:cubicBezTo>
              <a:cubicBezTo>
                <a:pt x="4834158" y="7182292"/>
                <a:pt x="4900970" y="7117259"/>
                <a:pt x="4983388" y="7117259"/>
              </a:cubicBezTo>
              <a:close/>
              <a:moveTo>
                <a:pt x="6039174" y="7117259"/>
              </a:moveTo>
              <a:cubicBezTo>
                <a:pt x="6121591" y="7117259"/>
                <a:pt x="6188403" y="7182292"/>
                <a:pt x="6188403" y="7262515"/>
              </a:cubicBezTo>
              <a:cubicBezTo>
                <a:pt x="6188403" y="7342738"/>
                <a:pt x="6121591" y="7407771"/>
                <a:pt x="6039174" y="7407771"/>
              </a:cubicBezTo>
              <a:cubicBezTo>
                <a:pt x="5956756" y="7407771"/>
                <a:pt x="5889944" y="7342738"/>
                <a:pt x="5889944" y="7262515"/>
              </a:cubicBezTo>
              <a:cubicBezTo>
                <a:pt x="5889944" y="7182292"/>
                <a:pt x="5956756" y="7117259"/>
                <a:pt x="6039174" y="7117259"/>
              </a:cubicBezTo>
              <a:close/>
              <a:moveTo>
                <a:pt x="7094959" y="7117259"/>
              </a:moveTo>
              <a:cubicBezTo>
                <a:pt x="7177377" y="7117259"/>
                <a:pt x="7244188" y="7182292"/>
                <a:pt x="7244188" y="7262515"/>
              </a:cubicBezTo>
              <a:cubicBezTo>
                <a:pt x="7244188" y="7342738"/>
                <a:pt x="7177377" y="7407771"/>
                <a:pt x="7094959" y="7407771"/>
              </a:cubicBezTo>
              <a:cubicBezTo>
                <a:pt x="7012541" y="7407771"/>
                <a:pt x="6945730" y="7342738"/>
                <a:pt x="6945730" y="7262515"/>
              </a:cubicBezTo>
              <a:cubicBezTo>
                <a:pt x="6945730" y="7182292"/>
                <a:pt x="7012541" y="7117259"/>
                <a:pt x="7094959" y="7117259"/>
              </a:cubicBezTo>
              <a:close/>
              <a:moveTo>
                <a:pt x="8150745" y="7117259"/>
              </a:moveTo>
              <a:cubicBezTo>
                <a:pt x="8233163" y="7117259"/>
                <a:pt x="8299975" y="7182292"/>
                <a:pt x="8299975" y="7262515"/>
              </a:cubicBezTo>
              <a:cubicBezTo>
                <a:pt x="8299975" y="7342738"/>
                <a:pt x="8233163" y="7407771"/>
                <a:pt x="8150745" y="7407771"/>
              </a:cubicBezTo>
              <a:cubicBezTo>
                <a:pt x="8068327" y="7407771"/>
                <a:pt x="8001516" y="7342738"/>
                <a:pt x="8001516" y="7262515"/>
              </a:cubicBezTo>
              <a:cubicBezTo>
                <a:pt x="8001516" y="7182292"/>
                <a:pt x="8068327" y="7117259"/>
                <a:pt x="8150745" y="7117259"/>
              </a:cubicBezTo>
              <a:close/>
              <a:moveTo>
                <a:pt x="9206530" y="7117259"/>
              </a:moveTo>
              <a:cubicBezTo>
                <a:pt x="9288948" y="7117259"/>
                <a:pt x="9355759" y="7182292"/>
                <a:pt x="9355759" y="7262515"/>
              </a:cubicBezTo>
              <a:cubicBezTo>
                <a:pt x="9355759" y="7342738"/>
                <a:pt x="9288948" y="7407771"/>
                <a:pt x="9206530" y="7407771"/>
              </a:cubicBezTo>
              <a:cubicBezTo>
                <a:pt x="9124113" y="7407771"/>
                <a:pt x="9057301" y="7342738"/>
                <a:pt x="9057301" y="7262515"/>
              </a:cubicBezTo>
              <a:cubicBezTo>
                <a:pt x="9057301" y="7182292"/>
                <a:pt x="9124113" y="7117259"/>
                <a:pt x="9206530" y="7117259"/>
              </a:cubicBezTo>
              <a:close/>
              <a:moveTo>
                <a:pt x="10262316" y="7117259"/>
              </a:moveTo>
              <a:cubicBezTo>
                <a:pt x="10344734" y="7117259"/>
                <a:pt x="10411546" y="7182292"/>
                <a:pt x="10411546" y="7262515"/>
              </a:cubicBezTo>
              <a:cubicBezTo>
                <a:pt x="10411546" y="7342738"/>
                <a:pt x="10344734" y="7407771"/>
                <a:pt x="10262316" y="7407771"/>
              </a:cubicBezTo>
              <a:cubicBezTo>
                <a:pt x="10179899" y="7407771"/>
                <a:pt x="10113087" y="7342738"/>
                <a:pt x="10113087" y="7262515"/>
              </a:cubicBezTo>
              <a:cubicBezTo>
                <a:pt x="10113087" y="7182292"/>
                <a:pt x="10179899" y="7117259"/>
                <a:pt x="10262316" y="7117259"/>
              </a:cubicBezTo>
              <a:close/>
              <a:moveTo>
                <a:pt x="760227" y="6660543"/>
              </a:moveTo>
              <a:cubicBezTo>
                <a:pt x="760227" y="6708252"/>
                <a:pt x="720494" y="6746928"/>
                <a:pt x="671479" y="6746928"/>
              </a:cubicBezTo>
              <a:cubicBezTo>
                <a:pt x="622465" y="6746928"/>
                <a:pt x="582731" y="6708252"/>
                <a:pt x="582731" y="6660543"/>
              </a:cubicBezTo>
              <a:close/>
              <a:moveTo>
                <a:pt x="1816015" y="6660543"/>
              </a:moveTo>
              <a:cubicBezTo>
                <a:pt x="1816015" y="6708252"/>
                <a:pt x="1776281" y="6746928"/>
                <a:pt x="1727266" y="6746928"/>
              </a:cubicBezTo>
              <a:cubicBezTo>
                <a:pt x="1678252" y="6746928"/>
                <a:pt x="1638518" y="6708252"/>
                <a:pt x="1638518" y="6660543"/>
              </a:cubicBezTo>
              <a:close/>
              <a:moveTo>
                <a:pt x="2871800" y="6660543"/>
              </a:moveTo>
              <a:cubicBezTo>
                <a:pt x="2871800" y="6708252"/>
                <a:pt x="2832066" y="6746928"/>
                <a:pt x="2783052" y="6746928"/>
              </a:cubicBezTo>
              <a:cubicBezTo>
                <a:pt x="2734038" y="6746928"/>
                <a:pt x="2694304" y="6708252"/>
                <a:pt x="2694304" y="6660543"/>
              </a:cubicBezTo>
              <a:close/>
              <a:moveTo>
                <a:pt x="3927586" y="6660543"/>
              </a:moveTo>
              <a:cubicBezTo>
                <a:pt x="3927586" y="6708252"/>
                <a:pt x="3887852" y="6746928"/>
                <a:pt x="3838838" y="6746928"/>
              </a:cubicBezTo>
              <a:cubicBezTo>
                <a:pt x="3789824" y="6746928"/>
                <a:pt x="3750090" y="6708252"/>
                <a:pt x="3750090" y="6660543"/>
              </a:cubicBezTo>
              <a:close/>
              <a:moveTo>
                <a:pt x="4983372" y="6660543"/>
              </a:moveTo>
              <a:cubicBezTo>
                <a:pt x="4983372" y="6708252"/>
                <a:pt x="4943638" y="6746928"/>
                <a:pt x="4894624" y="6746928"/>
              </a:cubicBezTo>
              <a:cubicBezTo>
                <a:pt x="4845610" y="6746928"/>
                <a:pt x="4805876" y="6708252"/>
                <a:pt x="4805876" y="6660543"/>
              </a:cubicBezTo>
              <a:close/>
              <a:moveTo>
                <a:pt x="6039158" y="6660543"/>
              </a:moveTo>
              <a:cubicBezTo>
                <a:pt x="6039158" y="6708252"/>
                <a:pt x="5999424" y="6746928"/>
                <a:pt x="5950410" y="6746928"/>
              </a:cubicBezTo>
              <a:cubicBezTo>
                <a:pt x="5901396" y="6746928"/>
                <a:pt x="5861662" y="6708252"/>
                <a:pt x="5861662" y="6660543"/>
              </a:cubicBezTo>
              <a:close/>
              <a:moveTo>
                <a:pt x="7094944" y="6660543"/>
              </a:moveTo>
              <a:cubicBezTo>
                <a:pt x="7094944" y="6708252"/>
                <a:pt x="7055210" y="6746928"/>
                <a:pt x="7006195" y="6746928"/>
              </a:cubicBezTo>
              <a:cubicBezTo>
                <a:pt x="6957182" y="6746928"/>
                <a:pt x="6917447" y="6708252"/>
                <a:pt x="6917447" y="6660543"/>
              </a:cubicBezTo>
              <a:close/>
              <a:moveTo>
                <a:pt x="8150730" y="6660543"/>
              </a:moveTo>
              <a:cubicBezTo>
                <a:pt x="8150730" y="6708252"/>
                <a:pt x="8110996" y="6746928"/>
                <a:pt x="8061982" y="6746928"/>
              </a:cubicBezTo>
              <a:cubicBezTo>
                <a:pt x="8012967" y="6746928"/>
                <a:pt x="7973234" y="6708252"/>
                <a:pt x="7973234" y="6660543"/>
              </a:cubicBezTo>
              <a:close/>
              <a:moveTo>
                <a:pt x="9206514" y="6660543"/>
              </a:moveTo>
              <a:cubicBezTo>
                <a:pt x="9206514" y="6708252"/>
                <a:pt x="9166781" y="6746928"/>
                <a:pt x="9117767" y="6746928"/>
              </a:cubicBezTo>
              <a:cubicBezTo>
                <a:pt x="9068753" y="6746928"/>
                <a:pt x="9029019" y="6708252"/>
                <a:pt x="9029019" y="6660543"/>
              </a:cubicBezTo>
              <a:close/>
              <a:moveTo>
                <a:pt x="10262301" y="6660543"/>
              </a:moveTo>
              <a:cubicBezTo>
                <a:pt x="10262301" y="6708252"/>
                <a:pt x="10222567" y="6746928"/>
                <a:pt x="10173553" y="6746928"/>
              </a:cubicBezTo>
              <a:cubicBezTo>
                <a:pt x="10124539" y="6746928"/>
                <a:pt x="10084804" y="6708252"/>
                <a:pt x="10084804" y="6660543"/>
              </a:cubicBezTo>
              <a:close/>
              <a:moveTo>
                <a:pt x="935308" y="5218521"/>
              </a:moveTo>
              <a:lnTo>
                <a:pt x="935463" y="5218552"/>
              </a:lnTo>
              <a:lnTo>
                <a:pt x="937754" y="5218552"/>
              </a:lnTo>
              <a:lnTo>
                <a:pt x="937754" y="5219002"/>
              </a:lnTo>
              <a:lnTo>
                <a:pt x="991953" y="5229651"/>
              </a:lnTo>
              <a:cubicBezTo>
                <a:pt x="1026772" y="5243984"/>
                <a:pt x="1054666" y="5271131"/>
                <a:pt x="1069393" y="5305018"/>
              </a:cubicBezTo>
              <a:lnTo>
                <a:pt x="1078625" y="5349520"/>
              </a:lnTo>
              <a:lnTo>
                <a:pt x="1080787" y="5349520"/>
              </a:lnTo>
              <a:lnTo>
                <a:pt x="1080787" y="5359939"/>
              </a:lnTo>
              <a:lnTo>
                <a:pt x="1080830" y="5360144"/>
              </a:lnTo>
              <a:lnTo>
                <a:pt x="1080787" y="5360350"/>
              </a:lnTo>
              <a:lnTo>
                <a:pt x="1080787" y="5907527"/>
              </a:lnTo>
              <a:lnTo>
                <a:pt x="937754" y="5907527"/>
              </a:lnTo>
              <a:lnTo>
                <a:pt x="937754" y="5907528"/>
              </a:lnTo>
              <a:lnTo>
                <a:pt x="1080830" y="5907528"/>
              </a:lnTo>
              <a:cubicBezTo>
                <a:pt x="1080830" y="5946643"/>
                <a:pt x="1048254" y="5978352"/>
                <a:pt x="1008070" y="5978352"/>
              </a:cubicBezTo>
              <a:cubicBezTo>
                <a:pt x="977931" y="5978352"/>
                <a:pt x="952073" y="5960516"/>
                <a:pt x="941027" y="5935096"/>
              </a:cubicBezTo>
              <a:lnTo>
                <a:pt x="937754" y="5919322"/>
              </a:lnTo>
              <a:lnTo>
                <a:pt x="937754" y="6660528"/>
              </a:lnTo>
              <a:cubicBezTo>
                <a:pt x="937754" y="6708245"/>
                <a:pt x="898013" y="6746928"/>
                <a:pt x="848991" y="6746928"/>
              </a:cubicBezTo>
              <a:cubicBezTo>
                <a:pt x="799968" y="6746928"/>
                <a:pt x="760227" y="6708245"/>
                <a:pt x="760227" y="6660528"/>
              </a:cubicBezTo>
              <a:lnTo>
                <a:pt x="760227" y="6660513"/>
              </a:lnTo>
              <a:lnTo>
                <a:pt x="582716" y="6660513"/>
              </a:lnTo>
              <a:lnTo>
                <a:pt x="582716" y="5919604"/>
              </a:lnTo>
              <a:lnTo>
                <a:pt x="579502" y="5935096"/>
              </a:lnTo>
              <a:cubicBezTo>
                <a:pt x="568456" y="5960516"/>
                <a:pt x="542598" y="5978352"/>
                <a:pt x="512459" y="5978352"/>
              </a:cubicBezTo>
              <a:cubicBezTo>
                <a:pt x="472275" y="5978352"/>
                <a:pt x="439699" y="5946643"/>
                <a:pt x="439699" y="5907528"/>
              </a:cubicBezTo>
              <a:lnTo>
                <a:pt x="582716" y="5907528"/>
              </a:lnTo>
              <a:lnTo>
                <a:pt x="582716" y="5907527"/>
              </a:lnTo>
              <a:lnTo>
                <a:pt x="439699" y="5907527"/>
              </a:lnTo>
              <a:lnTo>
                <a:pt x="439699" y="5349520"/>
              </a:lnTo>
              <a:lnTo>
                <a:pt x="441904" y="5349520"/>
              </a:lnTo>
              <a:lnTo>
                <a:pt x="451136" y="5305018"/>
              </a:lnTo>
              <a:cubicBezTo>
                <a:pt x="465863" y="5271131"/>
                <a:pt x="493757" y="5243984"/>
                <a:pt x="528576" y="5229651"/>
              </a:cubicBezTo>
              <a:lnTo>
                <a:pt x="582716" y="5219014"/>
              </a:lnTo>
              <a:lnTo>
                <a:pt x="582716" y="5218552"/>
              </a:lnTo>
              <a:lnTo>
                <a:pt x="585065" y="5218552"/>
              </a:lnTo>
              <a:lnTo>
                <a:pt x="585220" y="5218521"/>
              </a:lnTo>
              <a:lnTo>
                <a:pt x="585220" y="5218552"/>
              </a:lnTo>
              <a:lnTo>
                <a:pt x="760227" y="5218552"/>
              </a:lnTo>
              <a:lnTo>
                <a:pt x="760243" y="5218552"/>
              </a:lnTo>
              <a:lnTo>
                <a:pt x="935308" y="5218552"/>
              </a:lnTo>
              <a:close/>
              <a:moveTo>
                <a:pt x="1991095" y="5218521"/>
              </a:moveTo>
              <a:lnTo>
                <a:pt x="1991250" y="5218552"/>
              </a:lnTo>
              <a:lnTo>
                <a:pt x="1993541" y="5218552"/>
              </a:lnTo>
              <a:lnTo>
                <a:pt x="1993541" y="5219002"/>
              </a:lnTo>
              <a:lnTo>
                <a:pt x="2047739" y="5229651"/>
              </a:lnTo>
              <a:cubicBezTo>
                <a:pt x="2082559" y="5243984"/>
                <a:pt x="2110453" y="5271131"/>
                <a:pt x="2125181" y="5305018"/>
              </a:cubicBezTo>
              <a:lnTo>
                <a:pt x="2134412" y="5349520"/>
              </a:lnTo>
              <a:lnTo>
                <a:pt x="2136574" y="5349520"/>
              </a:lnTo>
              <a:lnTo>
                <a:pt x="2136574" y="5359939"/>
              </a:lnTo>
              <a:lnTo>
                <a:pt x="2136617" y="5360144"/>
              </a:lnTo>
              <a:lnTo>
                <a:pt x="2136574" y="5360350"/>
              </a:lnTo>
              <a:lnTo>
                <a:pt x="2136574" y="5907527"/>
              </a:lnTo>
              <a:lnTo>
                <a:pt x="1993541" y="5907527"/>
              </a:lnTo>
              <a:lnTo>
                <a:pt x="1993541" y="5907528"/>
              </a:lnTo>
              <a:lnTo>
                <a:pt x="2136617" y="5907528"/>
              </a:lnTo>
              <a:cubicBezTo>
                <a:pt x="2136617" y="5946643"/>
                <a:pt x="2104041" y="5978352"/>
                <a:pt x="2063857" y="5978352"/>
              </a:cubicBezTo>
              <a:cubicBezTo>
                <a:pt x="2033718" y="5978352"/>
                <a:pt x="2007860" y="5960516"/>
                <a:pt x="1996814" y="5935096"/>
              </a:cubicBezTo>
              <a:lnTo>
                <a:pt x="1993541" y="5919322"/>
              </a:lnTo>
              <a:lnTo>
                <a:pt x="1993541" y="6660528"/>
              </a:lnTo>
              <a:cubicBezTo>
                <a:pt x="1993541" y="6708245"/>
                <a:pt x="1953800" y="6746928"/>
                <a:pt x="1904778" y="6746928"/>
              </a:cubicBezTo>
              <a:cubicBezTo>
                <a:pt x="1855755" y="6746928"/>
                <a:pt x="1816015" y="6708245"/>
                <a:pt x="1816015" y="6660528"/>
              </a:cubicBezTo>
              <a:lnTo>
                <a:pt x="1816015" y="6660513"/>
              </a:lnTo>
              <a:lnTo>
                <a:pt x="1638503" y="6660513"/>
              </a:lnTo>
              <a:lnTo>
                <a:pt x="1638503" y="5919604"/>
              </a:lnTo>
              <a:lnTo>
                <a:pt x="1635289" y="5935096"/>
              </a:lnTo>
              <a:cubicBezTo>
                <a:pt x="1624243" y="5960516"/>
                <a:pt x="1598385" y="5978352"/>
                <a:pt x="1568246" y="5978352"/>
              </a:cubicBezTo>
              <a:cubicBezTo>
                <a:pt x="1528062" y="5978352"/>
                <a:pt x="1495486" y="5946643"/>
                <a:pt x="1495486" y="5907528"/>
              </a:cubicBezTo>
              <a:lnTo>
                <a:pt x="1638503" y="5907528"/>
              </a:lnTo>
              <a:lnTo>
                <a:pt x="1638503" y="5907527"/>
              </a:lnTo>
              <a:lnTo>
                <a:pt x="1495486" y="5907527"/>
              </a:lnTo>
              <a:lnTo>
                <a:pt x="1495486" y="5349520"/>
              </a:lnTo>
              <a:lnTo>
                <a:pt x="1497691" y="5349520"/>
              </a:lnTo>
              <a:lnTo>
                <a:pt x="1506923" y="5305018"/>
              </a:lnTo>
              <a:cubicBezTo>
                <a:pt x="1521650" y="5271131"/>
                <a:pt x="1549544" y="5243984"/>
                <a:pt x="1584363" y="5229651"/>
              </a:cubicBezTo>
              <a:lnTo>
                <a:pt x="1638503" y="5219014"/>
              </a:lnTo>
              <a:lnTo>
                <a:pt x="1638503" y="5218552"/>
              </a:lnTo>
              <a:lnTo>
                <a:pt x="1640852" y="5218552"/>
              </a:lnTo>
              <a:lnTo>
                <a:pt x="1641007" y="5218521"/>
              </a:lnTo>
              <a:lnTo>
                <a:pt x="1641007" y="5218552"/>
              </a:lnTo>
              <a:lnTo>
                <a:pt x="1816015" y="5218552"/>
              </a:lnTo>
              <a:lnTo>
                <a:pt x="1816030" y="5218552"/>
              </a:lnTo>
              <a:lnTo>
                <a:pt x="1991095" y="5218552"/>
              </a:lnTo>
              <a:close/>
              <a:moveTo>
                <a:pt x="3046881" y="5218521"/>
              </a:moveTo>
              <a:lnTo>
                <a:pt x="3047036" y="5218552"/>
              </a:lnTo>
              <a:lnTo>
                <a:pt x="3049327" y="5218552"/>
              </a:lnTo>
              <a:lnTo>
                <a:pt x="3049327" y="5219002"/>
              </a:lnTo>
              <a:lnTo>
                <a:pt x="3103525" y="5229651"/>
              </a:lnTo>
              <a:cubicBezTo>
                <a:pt x="3138344" y="5243984"/>
                <a:pt x="3166239" y="5271131"/>
                <a:pt x="3180966" y="5305018"/>
              </a:cubicBezTo>
              <a:lnTo>
                <a:pt x="3190198" y="5349520"/>
              </a:lnTo>
              <a:lnTo>
                <a:pt x="3192360" y="5349520"/>
              </a:lnTo>
              <a:lnTo>
                <a:pt x="3192360" y="5359939"/>
              </a:lnTo>
              <a:lnTo>
                <a:pt x="3192403" y="5360144"/>
              </a:lnTo>
              <a:lnTo>
                <a:pt x="3192360" y="5360350"/>
              </a:lnTo>
              <a:lnTo>
                <a:pt x="3192360" y="5907527"/>
              </a:lnTo>
              <a:lnTo>
                <a:pt x="3049327" y="5907527"/>
              </a:lnTo>
              <a:lnTo>
                <a:pt x="3049327" y="5907528"/>
              </a:lnTo>
              <a:lnTo>
                <a:pt x="3192403" y="5907528"/>
              </a:lnTo>
              <a:cubicBezTo>
                <a:pt x="3192403" y="5946643"/>
                <a:pt x="3159826" y="5978352"/>
                <a:pt x="3119642" y="5978352"/>
              </a:cubicBezTo>
              <a:cubicBezTo>
                <a:pt x="3089504" y="5978352"/>
                <a:pt x="3063645" y="5960516"/>
                <a:pt x="3052599" y="5935096"/>
              </a:cubicBezTo>
              <a:lnTo>
                <a:pt x="3049327" y="5919322"/>
              </a:lnTo>
              <a:lnTo>
                <a:pt x="3049327" y="6660528"/>
              </a:lnTo>
              <a:cubicBezTo>
                <a:pt x="3049327" y="6708245"/>
                <a:pt x="3009586" y="6746928"/>
                <a:pt x="2960564" y="6746928"/>
              </a:cubicBezTo>
              <a:cubicBezTo>
                <a:pt x="2911540" y="6746928"/>
                <a:pt x="2871800" y="6708245"/>
                <a:pt x="2871800" y="6660528"/>
              </a:cubicBezTo>
              <a:lnTo>
                <a:pt x="2871800" y="6660513"/>
              </a:lnTo>
              <a:lnTo>
                <a:pt x="2694289" y="6660513"/>
              </a:lnTo>
              <a:lnTo>
                <a:pt x="2694289" y="5919604"/>
              </a:lnTo>
              <a:lnTo>
                <a:pt x="2691075" y="5935096"/>
              </a:lnTo>
              <a:cubicBezTo>
                <a:pt x="2680029" y="5960516"/>
                <a:pt x="2654171" y="5978352"/>
                <a:pt x="2624032" y="5978352"/>
              </a:cubicBezTo>
              <a:cubicBezTo>
                <a:pt x="2583848" y="5978352"/>
                <a:pt x="2551272" y="5946643"/>
                <a:pt x="2551272" y="5907528"/>
              </a:cubicBezTo>
              <a:lnTo>
                <a:pt x="2694289" y="5907528"/>
              </a:lnTo>
              <a:lnTo>
                <a:pt x="2694289" y="5907527"/>
              </a:lnTo>
              <a:lnTo>
                <a:pt x="2551272" y="5907527"/>
              </a:lnTo>
              <a:lnTo>
                <a:pt x="2551272" y="5349520"/>
              </a:lnTo>
              <a:lnTo>
                <a:pt x="2553477" y="5349520"/>
              </a:lnTo>
              <a:lnTo>
                <a:pt x="2562709" y="5305018"/>
              </a:lnTo>
              <a:cubicBezTo>
                <a:pt x="2577436" y="5271131"/>
                <a:pt x="2605330" y="5243984"/>
                <a:pt x="2640149" y="5229651"/>
              </a:cubicBezTo>
              <a:lnTo>
                <a:pt x="2694289" y="5219014"/>
              </a:lnTo>
              <a:lnTo>
                <a:pt x="2694289" y="5218552"/>
              </a:lnTo>
              <a:lnTo>
                <a:pt x="2696638" y="5218552"/>
              </a:lnTo>
              <a:lnTo>
                <a:pt x="2696793" y="5218521"/>
              </a:lnTo>
              <a:lnTo>
                <a:pt x="2696793" y="5218552"/>
              </a:lnTo>
              <a:lnTo>
                <a:pt x="2871800" y="5218552"/>
              </a:lnTo>
              <a:lnTo>
                <a:pt x="2871816" y="5218552"/>
              </a:lnTo>
              <a:lnTo>
                <a:pt x="3046881" y="5218552"/>
              </a:lnTo>
              <a:close/>
              <a:moveTo>
                <a:pt x="4102667" y="5218521"/>
              </a:moveTo>
              <a:lnTo>
                <a:pt x="4102822" y="5218552"/>
              </a:lnTo>
              <a:lnTo>
                <a:pt x="4105113" y="5218552"/>
              </a:lnTo>
              <a:lnTo>
                <a:pt x="4105113" y="5219002"/>
              </a:lnTo>
              <a:lnTo>
                <a:pt x="4159311" y="5229651"/>
              </a:lnTo>
              <a:cubicBezTo>
                <a:pt x="4194130" y="5243984"/>
                <a:pt x="4222025" y="5271131"/>
                <a:pt x="4236752" y="5305018"/>
              </a:cubicBezTo>
              <a:lnTo>
                <a:pt x="4245984" y="5349520"/>
              </a:lnTo>
              <a:lnTo>
                <a:pt x="4248146" y="5349520"/>
              </a:lnTo>
              <a:lnTo>
                <a:pt x="4248146" y="5359939"/>
              </a:lnTo>
              <a:lnTo>
                <a:pt x="4248189" y="5360144"/>
              </a:lnTo>
              <a:lnTo>
                <a:pt x="4248146" y="5360350"/>
              </a:lnTo>
              <a:lnTo>
                <a:pt x="4248146" y="5907527"/>
              </a:lnTo>
              <a:lnTo>
                <a:pt x="4105113" y="5907527"/>
              </a:lnTo>
              <a:lnTo>
                <a:pt x="4105113" y="5907528"/>
              </a:lnTo>
              <a:lnTo>
                <a:pt x="4248189" y="5907528"/>
              </a:lnTo>
              <a:cubicBezTo>
                <a:pt x="4248189" y="5946643"/>
                <a:pt x="4215612" y="5978352"/>
                <a:pt x="4175428" y="5978352"/>
              </a:cubicBezTo>
              <a:cubicBezTo>
                <a:pt x="4145290" y="5978352"/>
                <a:pt x="4119431" y="5960516"/>
                <a:pt x="4108385" y="5935096"/>
              </a:cubicBezTo>
              <a:lnTo>
                <a:pt x="4105113" y="5919322"/>
              </a:lnTo>
              <a:lnTo>
                <a:pt x="4105113" y="6660528"/>
              </a:lnTo>
              <a:cubicBezTo>
                <a:pt x="4105113" y="6708245"/>
                <a:pt x="4065372" y="6746928"/>
                <a:pt x="4016350" y="6746928"/>
              </a:cubicBezTo>
              <a:cubicBezTo>
                <a:pt x="3967326" y="6746928"/>
                <a:pt x="3927586" y="6708245"/>
                <a:pt x="3927586" y="6660528"/>
              </a:cubicBezTo>
              <a:lnTo>
                <a:pt x="3927586" y="6660513"/>
              </a:lnTo>
              <a:lnTo>
                <a:pt x="3750075" y="6660513"/>
              </a:lnTo>
              <a:lnTo>
                <a:pt x="3750075" y="5919604"/>
              </a:lnTo>
              <a:lnTo>
                <a:pt x="3746861" y="5935096"/>
              </a:lnTo>
              <a:cubicBezTo>
                <a:pt x="3735815" y="5960516"/>
                <a:pt x="3709957" y="5978352"/>
                <a:pt x="3679818" y="5978352"/>
              </a:cubicBezTo>
              <a:cubicBezTo>
                <a:pt x="3639634" y="5978352"/>
                <a:pt x="3607058" y="5946643"/>
                <a:pt x="3607058" y="5907528"/>
              </a:cubicBezTo>
              <a:lnTo>
                <a:pt x="3750075" y="5907528"/>
              </a:lnTo>
              <a:lnTo>
                <a:pt x="3750075" y="5907527"/>
              </a:lnTo>
              <a:lnTo>
                <a:pt x="3607058" y="5907527"/>
              </a:lnTo>
              <a:lnTo>
                <a:pt x="3607058" y="5349520"/>
              </a:lnTo>
              <a:lnTo>
                <a:pt x="3609262" y="5349520"/>
              </a:lnTo>
              <a:lnTo>
                <a:pt x="3618494" y="5305018"/>
              </a:lnTo>
              <a:cubicBezTo>
                <a:pt x="3633221" y="5271131"/>
                <a:pt x="3661116" y="5243984"/>
                <a:pt x="3695935" y="5229651"/>
              </a:cubicBezTo>
              <a:lnTo>
                <a:pt x="3750075" y="5219014"/>
              </a:lnTo>
              <a:lnTo>
                <a:pt x="3750075" y="5218552"/>
              </a:lnTo>
              <a:lnTo>
                <a:pt x="3752423" y="5218552"/>
              </a:lnTo>
              <a:lnTo>
                <a:pt x="3752578" y="5218521"/>
              </a:lnTo>
              <a:lnTo>
                <a:pt x="3752578" y="5218552"/>
              </a:lnTo>
              <a:lnTo>
                <a:pt x="3927586" y="5218552"/>
              </a:lnTo>
              <a:lnTo>
                <a:pt x="3927602" y="5218552"/>
              </a:lnTo>
              <a:lnTo>
                <a:pt x="4102667" y="5218552"/>
              </a:lnTo>
              <a:close/>
              <a:moveTo>
                <a:pt x="5158453" y="5218521"/>
              </a:moveTo>
              <a:lnTo>
                <a:pt x="5158608" y="5218552"/>
              </a:lnTo>
              <a:lnTo>
                <a:pt x="5160899" y="5218552"/>
              </a:lnTo>
              <a:lnTo>
                <a:pt x="5160899" y="5219002"/>
              </a:lnTo>
              <a:lnTo>
                <a:pt x="5215097" y="5229651"/>
              </a:lnTo>
              <a:cubicBezTo>
                <a:pt x="5249916" y="5243984"/>
                <a:pt x="5277811" y="5271131"/>
                <a:pt x="5292538" y="5305018"/>
              </a:cubicBezTo>
              <a:lnTo>
                <a:pt x="5301770" y="5349520"/>
              </a:lnTo>
              <a:lnTo>
                <a:pt x="5303932" y="5349520"/>
              </a:lnTo>
              <a:lnTo>
                <a:pt x="5303932" y="5359939"/>
              </a:lnTo>
              <a:lnTo>
                <a:pt x="5303975" y="5360144"/>
              </a:lnTo>
              <a:lnTo>
                <a:pt x="5303932" y="5360350"/>
              </a:lnTo>
              <a:lnTo>
                <a:pt x="5303932" y="5907527"/>
              </a:lnTo>
              <a:lnTo>
                <a:pt x="5160899" y="5907527"/>
              </a:lnTo>
              <a:lnTo>
                <a:pt x="5160899" y="5907528"/>
              </a:lnTo>
              <a:lnTo>
                <a:pt x="5303975" y="5907528"/>
              </a:lnTo>
              <a:cubicBezTo>
                <a:pt x="5303975" y="5946643"/>
                <a:pt x="5271398" y="5978352"/>
                <a:pt x="5231214" y="5978352"/>
              </a:cubicBezTo>
              <a:cubicBezTo>
                <a:pt x="5201076" y="5978352"/>
                <a:pt x="5175217" y="5960516"/>
                <a:pt x="5164171" y="5935096"/>
              </a:cubicBezTo>
              <a:lnTo>
                <a:pt x="5160899" y="5919322"/>
              </a:lnTo>
              <a:lnTo>
                <a:pt x="5160899" y="6660528"/>
              </a:lnTo>
              <a:cubicBezTo>
                <a:pt x="5160899" y="6708245"/>
                <a:pt x="5121158" y="6746928"/>
                <a:pt x="5072136" y="6746928"/>
              </a:cubicBezTo>
              <a:cubicBezTo>
                <a:pt x="5023112" y="6746928"/>
                <a:pt x="4983372" y="6708245"/>
                <a:pt x="4983372" y="6660528"/>
              </a:cubicBezTo>
              <a:lnTo>
                <a:pt x="4983372" y="6660513"/>
              </a:lnTo>
              <a:lnTo>
                <a:pt x="4805861" y="6660513"/>
              </a:lnTo>
              <a:lnTo>
                <a:pt x="4805861" y="5919604"/>
              </a:lnTo>
              <a:lnTo>
                <a:pt x="4802647" y="5935096"/>
              </a:lnTo>
              <a:cubicBezTo>
                <a:pt x="4791601" y="5960516"/>
                <a:pt x="4765743" y="5978352"/>
                <a:pt x="4735604" y="5978352"/>
              </a:cubicBezTo>
              <a:cubicBezTo>
                <a:pt x="4695420" y="5978352"/>
                <a:pt x="4662844" y="5946643"/>
                <a:pt x="4662844" y="5907528"/>
              </a:cubicBezTo>
              <a:lnTo>
                <a:pt x="4805861" y="5907528"/>
              </a:lnTo>
              <a:lnTo>
                <a:pt x="4805861" y="5907527"/>
              </a:lnTo>
              <a:lnTo>
                <a:pt x="4662844" y="5907527"/>
              </a:lnTo>
              <a:lnTo>
                <a:pt x="4662844" y="5349520"/>
              </a:lnTo>
              <a:lnTo>
                <a:pt x="4665048" y="5349520"/>
              </a:lnTo>
              <a:lnTo>
                <a:pt x="4674280" y="5305018"/>
              </a:lnTo>
              <a:cubicBezTo>
                <a:pt x="4689007" y="5271131"/>
                <a:pt x="4716902" y="5243984"/>
                <a:pt x="4751721" y="5229651"/>
              </a:cubicBezTo>
              <a:lnTo>
                <a:pt x="4805861" y="5219014"/>
              </a:lnTo>
              <a:lnTo>
                <a:pt x="4805861" y="5218552"/>
              </a:lnTo>
              <a:lnTo>
                <a:pt x="4808209" y="5218552"/>
              </a:lnTo>
              <a:lnTo>
                <a:pt x="4808364" y="5218521"/>
              </a:lnTo>
              <a:lnTo>
                <a:pt x="4808364" y="5218552"/>
              </a:lnTo>
              <a:lnTo>
                <a:pt x="4983372" y="5218552"/>
              </a:lnTo>
              <a:lnTo>
                <a:pt x="4983388" y="5218552"/>
              </a:lnTo>
              <a:lnTo>
                <a:pt x="5158453" y="5218552"/>
              </a:lnTo>
              <a:close/>
              <a:moveTo>
                <a:pt x="6214239" y="5218521"/>
              </a:moveTo>
              <a:lnTo>
                <a:pt x="6214394" y="5218552"/>
              </a:lnTo>
              <a:lnTo>
                <a:pt x="6216685" y="5218552"/>
              </a:lnTo>
              <a:lnTo>
                <a:pt x="6216685" y="5219002"/>
              </a:lnTo>
              <a:lnTo>
                <a:pt x="6270883" y="5229651"/>
              </a:lnTo>
              <a:cubicBezTo>
                <a:pt x="6305702" y="5243984"/>
                <a:pt x="6333597" y="5271131"/>
                <a:pt x="6348324" y="5305018"/>
              </a:cubicBezTo>
              <a:lnTo>
                <a:pt x="6357556" y="5349520"/>
              </a:lnTo>
              <a:lnTo>
                <a:pt x="6359718" y="5349520"/>
              </a:lnTo>
              <a:lnTo>
                <a:pt x="6359718" y="5359939"/>
              </a:lnTo>
              <a:lnTo>
                <a:pt x="6359761" y="5360144"/>
              </a:lnTo>
              <a:lnTo>
                <a:pt x="6359718" y="5360350"/>
              </a:lnTo>
              <a:lnTo>
                <a:pt x="6359718" y="5907527"/>
              </a:lnTo>
              <a:lnTo>
                <a:pt x="6216685" y="5907527"/>
              </a:lnTo>
              <a:lnTo>
                <a:pt x="6216685" y="5907528"/>
              </a:lnTo>
              <a:lnTo>
                <a:pt x="6359761" y="5907528"/>
              </a:lnTo>
              <a:cubicBezTo>
                <a:pt x="6359761" y="5946643"/>
                <a:pt x="6327184" y="5978352"/>
                <a:pt x="6287000" y="5978352"/>
              </a:cubicBezTo>
              <a:cubicBezTo>
                <a:pt x="6256862" y="5978352"/>
                <a:pt x="6231003" y="5960516"/>
                <a:pt x="6219957" y="5935096"/>
              </a:cubicBezTo>
              <a:lnTo>
                <a:pt x="6216685" y="5919322"/>
              </a:lnTo>
              <a:lnTo>
                <a:pt x="6216685" y="6660528"/>
              </a:lnTo>
              <a:cubicBezTo>
                <a:pt x="6216685" y="6708245"/>
                <a:pt x="6176944" y="6746928"/>
                <a:pt x="6127922" y="6746928"/>
              </a:cubicBezTo>
              <a:cubicBezTo>
                <a:pt x="6078898" y="6746928"/>
                <a:pt x="6039158" y="6708245"/>
                <a:pt x="6039158" y="6660528"/>
              </a:cubicBezTo>
              <a:lnTo>
                <a:pt x="6039158" y="6660513"/>
              </a:lnTo>
              <a:lnTo>
                <a:pt x="5861647" y="6660513"/>
              </a:lnTo>
              <a:lnTo>
                <a:pt x="5861647" y="5919604"/>
              </a:lnTo>
              <a:lnTo>
                <a:pt x="5858433" y="5935096"/>
              </a:lnTo>
              <a:cubicBezTo>
                <a:pt x="5847387" y="5960516"/>
                <a:pt x="5821529" y="5978352"/>
                <a:pt x="5791390" y="5978352"/>
              </a:cubicBezTo>
              <a:cubicBezTo>
                <a:pt x="5751206" y="5978352"/>
                <a:pt x="5718630" y="5946643"/>
                <a:pt x="5718630" y="5907528"/>
              </a:cubicBezTo>
              <a:lnTo>
                <a:pt x="5861647" y="5907528"/>
              </a:lnTo>
              <a:lnTo>
                <a:pt x="5861647" y="5907527"/>
              </a:lnTo>
              <a:lnTo>
                <a:pt x="5718630" y="5907527"/>
              </a:lnTo>
              <a:lnTo>
                <a:pt x="5718630" y="5349520"/>
              </a:lnTo>
              <a:lnTo>
                <a:pt x="5720834" y="5349520"/>
              </a:lnTo>
              <a:lnTo>
                <a:pt x="5730066" y="5305018"/>
              </a:lnTo>
              <a:cubicBezTo>
                <a:pt x="5744793" y="5271131"/>
                <a:pt x="5772688" y="5243984"/>
                <a:pt x="5807507" y="5229651"/>
              </a:cubicBezTo>
              <a:lnTo>
                <a:pt x="5861647" y="5219014"/>
              </a:lnTo>
              <a:lnTo>
                <a:pt x="5861647" y="5218552"/>
              </a:lnTo>
              <a:lnTo>
                <a:pt x="5863995" y="5218552"/>
              </a:lnTo>
              <a:lnTo>
                <a:pt x="5864150" y="5218521"/>
              </a:lnTo>
              <a:lnTo>
                <a:pt x="5864150" y="5218552"/>
              </a:lnTo>
              <a:lnTo>
                <a:pt x="6039158" y="5218552"/>
              </a:lnTo>
              <a:lnTo>
                <a:pt x="6039174" y="5218552"/>
              </a:lnTo>
              <a:lnTo>
                <a:pt x="6214239" y="5218552"/>
              </a:lnTo>
              <a:close/>
              <a:moveTo>
                <a:pt x="7270023" y="5218521"/>
              </a:moveTo>
              <a:lnTo>
                <a:pt x="7270179" y="5218552"/>
              </a:lnTo>
              <a:lnTo>
                <a:pt x="7272471" y="5218552"/>
              </a:lnTo>
              <a:lnTo>
                <a:pt x="7272471" y="5219002"/>
              </a:lnTo>
              <a:lnTo>
                <a:pt x="7326669" y="5229651"/>
              </a:lnTo>
              <a:cubicBezTo>
                <a:pt x="7361488" y="5243984"/>
                <a:pt x="7389382" y="5271131"/>
                <a:pt x="7404110" y="5305018"/>
              </a:cubicBezTo>
              <a:lnTo>
                <a:pt x="7413341" y="5349520"/>
              </a:lnTo>
              <a:lnTo>
                <a:pt x="7415503" y="5349520"/>
              </a:lnTo>
              <a:lnTo>
                <a:pt x="7415503" y="5359939"/>
              </a:lnTo>
              <a:lnTo>
                <a:pt x="7415545" y="5360144"/>
              </a:lnTo>
              <a:lnTo>
                <a:pt x="7415503" y="5360350"/>
              </a:lnTo>
              <a:lnTo>
                <a:pt x="7415503" y="5907527"/>
              </a:lnTo>
              <a:lnTo>
                <a:pt x="7272471" y="5907527"/>
              </a:lnTo>
              <a:lnTo>
                <a:pt x="7272471" y="5907528"/>
              </a:lnTo>
              <a:lnTo>
                <a:pt x="7415545" y="5907528"/>
              </a:lnTo>
              <a:cubicBezTo>
                <a:pt x="7415545" y="5946643"/>
                <a:pt x="7382970" y="5978352"/>
                <a:pt x="7342786" y="5978352"/>
              </a:cubicBezTo>
              <a:cubicBezTo>
                <a:pt x="7312648" y="5978352"/>
                <a:pt x="7286789" y="5960516"/>
                <a:pt x="7275743" y="5935096"/>
              </a:cubicBezTo>
              <a:lnTo>
                <a:pt x="7272471" y="5919322"/>
              </a:lnTo>
              <a:lnTo>
                <a:pt x="7272471" y="6660528"/>
              </a:lnTo>
              <a:cubicBezTo>
                <a:pt x="7272471" y="6708245"/>
                <a:pt x="7232728" y="6746928"/>
                <a:pt x="7183707" y="6746928"/>
              </a:cubicBezTo>
              <a:cubicBezTo>
                <a:pt x="7134684" y="6746928"/>
                <a:pt x="7094944" y="6708245"/>
                <a:pt x="7094944" y="6660528"/>
              </a:cubicBezTo>
              <a:lnTo>
                <a:pt x="7094944" y="6660513"/>
              </a:lnTo>
              <a:lnTo>
                <a:pt x="6917432" y="6660513"/>
              </a:lnTo>
              <a:lnTo>
                <a:pt x="6917432" y="5919604"/>
              </a:lnTo>
              <a:lnTo>
                <a:pt x="6914219" y="5935096"/>
              </a:lnTo>
              <a:cubicBezTo>
                <a:pt x="6903173" y="5960516"/>
                <a:pt x="6877315" y="5978352"/>
                <a:pt x="6847176" y="5978352"/>
              </a:cubicBezTo>
              <a:cubicBezTo>
                <a:pt x="6806992" y="5978352"/>
                <a:pt x="6774415" y="5946643"/>
                <a:pt x="6774415" y="5907528"/>
              </a:cubicBezTo>
              <a:lnTo>
                <a:pt x="6917432" y="5907528"/>
              </a:lnTo>
              <a:lnTo>
                <a:pt x="6917432" y="5907527"/>
              </a:lnTo>
              <a:lnTo>
                <a:pt x="6774415" y="5907527"/>
              </a:lnTo>
              <a:lnTo>
                <a:pt x="6774415" y="5349520"/>
              </a:lnTo>
              <a:lnTo>
                <a:pt x="6776619" y="5349520"/>
              </a:lnTo>
              <a:lnTo>
                <a:pt x="6785852" y="5305018"/>
              </a:lnTo>
              <a:cubicBezTo>
                <a:pt x="6800579" y="5271131"/>
                <a:pt x="6828474" y="5243984"/>
                <a:pt x="6863293" y="5229651"/>
              </a:cubicBezTo>
              <a:lnTo>
                <a:pt x="6917432" y="5219014"/>
              </a:lnTo>
              <a:lnTo>
                <a:pt x="6917432" y="5218552"/>
              </a:lnTo>
              <a:lnTo>
                <a:pt x="6919781" y="5218552"/>
              </a:lnTo>
              <a:lnTo>
                <a:pt x="6919936" y="5218521"/>
              </a:lnTo>
              <a:lnTo>
                <a:pt x="6919936" y="5218552"/>
              </a:lnTo>
              <a:lnTo>
                <a:pt x="7094944" y="5218552"/>
              </a:lnTo>
              <a:lnTo>
                <a:pt x="7094959" y="5218552"/>
              </a:lnTo>
              <a:lnTo>
                <a:pt x="7270023" y="5218552"/>
              </a:lnTo>
              <a:close/>
              <a:moveTo>
                <a:pt x="8325811" y="5218521"/>
              </a:moveTo>
              <a:lnTo>
                <a:pt x="8325965" y="5218552"/>
              </a:lnTo>
              <a:lnTo>
                <a:pt x="8328256" y="5218552"/>
              </a:lnTo>
              <a:lnTo>
                <a:pt x="8328256" y="5219002"/>
              </a:lnTo>
              <a:lnTo>
                <a:pt x="8382455" y="5229651"/>
              </a:lnTo>
              <a:cubicBezTo>
                <a:pt x="8417274" y="5243984"/>
                <a:pt x="8445169" y="5271131"/>
                <a:pt x="8459896" y="5305018"/>
              </a:cubicBezTo>
              <a:lnTo>
                <a:pt x="8469127" y="5349520"/>
              </a:lnTo>
              <a:lnTo>
                <a:pt x="8471289" y="5349520"/>
              </a:lnTo>
              <a:lnTo>
                <a:pt x="8471289" y="5359939"/>
              </a:lnTo>
              <a:lnTo>
                <a:pt x="8471332" y="5360144"/>
              </a:lnTo>
              <a:lnTo>
                <a:pt x="8471289" y="5360350"/>
              </a:lnTo>
              <a:lnTo>
                <a:pt x="8471289" y="5907527"/>
              </a:lnTo>
              <a:lnTo>
                <a:pt x="8328256" y="5907527"/>
              </a:lnTo>
              <a:lnTo>
                <a:pt x="8328256" y="5907528"/>
              </a:lnTo>
              <a:lnTo>
                <a:pt x="8471332" y="5907528"/>
              </a:lnTo>
              <a:cubicBezTo>
                <a:pt x="8471332" y="5946643"/>
                <a:pt x="8438755" y="5978352"/>
                <a:pt x="8398572" y="5978352"/>
              </a:cubicBezTo>
              <a:cubicBezTo>
                <a:pt x="8368433" y="5978352"/>
                <a:pt x="8342575" y="5960516"/>
                <a:pt x="8331529" y="5935096"/>
              </a:cubicBezTo>
              <a:lnTo>
                <a:pt x="8328256" y="5919322"/>
              </a:lnTo>
              <a:lnTo>
                <a:pt x="8328256" y="6660528"/>
              </a:lnTo>
              <a:cubicBezTo>
                <a:pt x="8328256" y="6708245"/>
                <a:pt x="8288515" y="6746928"/>
                <a:pt x="8239494" y="6746928"/>
              </a:cubicBezTo>
              <a:cubicBezTo>
                <a:pt x="8190470" y="6746928"/>
                <a:pt x="8150730" y="6708245"/>
                <a:pt x="8150730" y="6660528"/>
              </a:cubicBezTo>
              <a:lnTo>
                <a:pt x="8150730" y="6660513"/>
              </a:lnTo>
              <a:lnTo>
                <a:pt x="7973217" y="6660513"/>
              </a:lnTo>
              <a:lnTo>
                <a:pt x="7973217" y="5919604"/>
              </a:lnTo>
              <a:lnTo>
                <a:pt x="7970005" y="5935096"/>
              </a:lnTo>
              <a:cubicBezTo>
                <a:pt x="7958958" y="5960516"/>
                <a:pt x="7933100" y="5978352"/>
                <a:pt x="7902962" y="5978352"/>
              </a:cubicBezTo>
              <a:cubicBezTo>
                <a:pt x="7862778" y="5978352"/>
                <a:pt x="7830201" y="5946643"/>
                <a:pt x="7830201" y="5907528"/>
              </a:cubicBezTo>
              <a:lnTo>
                <a:pt x="7973217" y="5907528"/>
              </a:lnTo>
              <a:lnTo>
                <a:pt x="7973217" y="5907527"/>
              </a:lnTo>
              <a:lnTo>
                <a:pt x="7830201" y="5907527"/>
              </a:lnTo>
              <a:lnTo>
                <a:pt x="7830201" y="5349520"/>
              </a:lnTo>
              <a:lnTo>
                <a:pt x="7832405" y="5349520"/>
              </a:lnTo>
              <a:lnTo>
                <a:pt x="7841638" y="5305018"/>
              </a:lnTo>
              <a:cubicBezTo>
                <a:pt x="7856365" y="5271131"/>
                <a:pt x="7884260" y="5243984"/>
                <a:pt x="7919079" y="5229651"/>
              </a:cubicBezTo>
              <a:lnTo>
                <a:pt x="7973217" y="5219014"/>
              </a:lnTo>
              <a:lnTo>
                <a:pt x="7973217" y="5218552"/>
              </a:lnTo>
              <a:lnTo>
                <a:pt x="7975567" y="5218552"/>
              </a:lnTo>
              <a:lnTo>
                <a:pt x="7975722" y="5218521"/>
              </a:lnTo>
              <a:lnTo>
                <a:pt x="7975722" y="5218552"/>
              </a:lnTo>
              <a:lnTo>
                <a:pt x="8150730" y="5218552"/>
              </a:lnTo>
              <a:lnTo>
                <a:pt x="8150745" y="5218552"/>
              </a:lnTo>
              <a:lnTo>
                <a:pt x="8325811" y="5218552"/>
              </a:lnTo>
              <a:close/>
              <a:moveTo>
                <a:pt x="9381595" y="5218521"/>
              </a:moveTo>
              <a:lnTo>
                <a:pt x="9381750" y="5218552"/>
              </a:lnTo>
              <a:lnTo>
                <a:pt x="9384042" y="5218552"/>
              </a:lnTo>
              <a:lnTo>
                <a:pt x="9384042" y="5219002"/>
              </a:lnTo>
              <a:lnTo>
                <a:pt x="9438240" y="5229651"/>
              </a:lnTo>
              <a:cubicBezTo>
                <a:pt x="9473059" y="5243984"/>
                <a:pt x="9500955" y="5271131"/>
                <a:pt x="9515681" y="5305018"/>
              </a:cubicBezTo>
              <a:lnTo>
                <a:pt x="9524913" y="5349520"/>
              </a:lnTo>
              <a:lnTo>
                <a:pt x="9527074" y="5349520"/>
              </a:lnTo>
              <a:lnTo>
                <a:pt x="9527074" y="5359939"/>
              </a:lnTo>
              <a:lnTo>
                <a:pt x="9527117" y="5360144"/>
              </a:lnTo>
              <a:lnTo>
                <a:pt x="9527074" y="5360350"/>
              </a:lnTo>
              <a:lnTo>
                <a:pt x="9527074" y="5907527"/>
              </a:lnTo>
              <a:lnTo>
                <a:pt x="9384042" y="5907527"/>
              </a:lnTo>
              <a:lnTo>
                <a:pt x="9384042" y="5907528"/>
              </a:lnTo>
              <a:lnTo>
                <a:pt x="9527117" y="5907528"/>
              </a:lnTo>
              <a:cubicBezTo>
                <a:pt x="9527117" y="5946643"/>
                <a:pt x="9494541" y="5978352"/>
                <a:pt x="9454357" y="5978352"/>
              </a:cubicBezTo>
              <a:cubicBezTo>
                <a:pt x="9424219" y="5978352"/>
                <a:pt x="9398360" y="5960516"/>
                <a:pt x="9387314" y="5935096"/>
              </a:cubicBezTo>
              <a:lnTo>
                <a:pt x="9384042" y="5919322"/>
              </a:lnTo>
              <a:lnTo>
                <a:pt x="9384042" y="6660528"/>
              </a:lnTo>
              <a:cubicBezTo>
                <a:pt x="9384042" y="6708245"/>
                <a:pt x="9344300" y="6746928"/>
                <a:pt x="9295279" y="6746928"/>
              </a:cubicBezTo>
              <a:cubicBezTo>
                <a:pt x="9246255" y="6746928"/>
                <a:pt x="9206514" y="6708245"/>
                <a:pt x="9206514" y="6660528"/>
              </a:cubicBezTo>
              <a:lnTo>
                <a:pt x="9206514" y="6660513"/>
              </a:lnTo>
              <a:lnTo>
                <a:pt x="9029003" y="6660513"/>
              </a:lnTo>
              <a:lnTo>
                <a:pt x="9029003" y="5919604"/>
              </a:lnTo>
              <a:lnTo>
                <a:pt x="9025790" y="5935096"/>
              </a:lnTo>
              <a:cubicBezTo>
                <a:pt x="9014744" y="5960516"/>
                <a:pt x="8988886" y="5978352"/>
                <a:pt x="8958747" y="5978352"/>
              </a:cubicBezTo>
              <a:cubicBezTo>
                <a:pt x="8918563" y="5978352"/>
                <a:pt x="8885986" y="5946643"/>
                <a:pt x="8885986" y="5907528"/>
              </a:cubicBezTo>
              <a:lnTo>
                <a:pt x="9029003" y="5907528"/>
              </a:lnTo>
              <a:lnTo>
                <a:pt x="9029003" y="5907527"/>
              </a:lnTo>
              <a:lnTo>
                <a:pt x="8885986" y="5907527"/>
              </a:lnTo>
              <a:lnTo>
                <a:pt x="8885986" y="5349520"/>
              </a:lnTo>
              <a:lnTo>
                <a:pt x="8888191" y="5349520"/>
              </a:lnTo>
              <a:lnTo>
                <a:pt x="8897423" y="5305018"/>
              </a:lnTo>
              <a:cubicBezTo>
                <a:pt x="8912150" y="5271131"/>
                <a:pt x="8940045" y="5243984"/>
                <a:pt x="8974864" y="5229651"/>
              </a:cubicBezTo>
              <a:lnTo>
                <a:pt x="9029003" y="5219014"/>
              </a:lnTo>
              <a:lnTo>
                <a:pt x="9029003" y="5218552"/>
              </a:lnTo>
              <a:lnTo>
                <a:pt x="9031352" y="5218552"/>
              </a:lnTo>
              <a:lnTo>
                <a:pt x="9031507" y="5218521"/>
              </a:lnTo>
              <a:lnTo>
                <a:pt x="9031507" y="5218552"/>
              </a:lnTo>
              <a:lnTo>
                <a:pt x="9206514" y="5218552"/>
              </a:lnTo>
              <a:lnTo>
                <a:pt x="9206530" y="5218552"/>
              </a:lnTo>
              <a:lnTo>
                <a:pt x="9381595" y="5218552"/>
              </a:lnTo>
              <a:close/>
              <a:moveTo>
                <a:pt x="10437381" y="5218521"/>
              </a:moveTo>
              <a:lnTo>
                <a:pt x="10437536" y="5218552"/>
              </a:lnTo>
              <a:lnTo>
                <a:pt x="10439828" y="5218552"/>
              </a:lnTo>
              <a:lnTo>
                <a:pt x="10439828" y="5219002"/>
              </a:lnTo>
              <a:lnTo>
                <a:pt x="10494026" y="5229651"/>
              </a:lnTo>
              <a:cubicBezTo>
                <a:pt x="10528845" y="5243984"/>
                <a:pt x="10556739" y="5271131"/>
                <a:pt x="10571467" y="5305018"/>
              </a:cubicBezTo>
              <a:lnTo>
                <a:pt x="10580699" y="5349520"/>
              </a:lnTo>
              <a:lnTo>
                <a:pt x="10582860" y="5349520"/>
              </a:lnTo>
              <a:lnTo>
                <a:pt x="10582860" y="5359939"/>
              </a:lnTo>
              <a:lnTo>
                <a:pt x="10582903" y="5360144"/>
              </a:lnTo>
              <a:lnTo>
                <a:pt x="10582860" y="5360350"/>
              </a:lnTo>
              <a:lnTo>
                <a:pt x="10582860" y="5907527"/>
              </a:lnTo>
              <a:lnTo>
                <a:pt x="10439828" y="5907527"/>
              </a:lnTo>
              <a:lnTo>
                <a:pt x="10439828" y="5907528"/>
              </a:lnTo>
              <a:lnTo>
                <a:pt x="10582903" y="5907528"/>
              </a:lnTo>
              <a:cubicBezTo>
                <a:pt x="10582903" y="5946643"/>
                <a:pt x="10550327" y="5978352"/>
                <a:pt x="10510143" y="5978352"/>
              </a:cubicBezTo>
              <a:cubicBezTo>
                <a:pt x="10480005" y="5978352"/>
                <a:pt x="10454146" y="5960516"/>
                <a:pt x="10443100" y="5935096"/>
              </a:cubicBezTo>
              <a:lnTo>
                <a:pt x="10439828" y="5919322"/>
              </a:lnTo>
              <a:lnTo>
                <a:pt x="10439828" y="6660528"/>
              </a:lnTo>
              <a:cubicBezTo>
                <a:pt x="10439828" y="6708245"/>
                <a:pt x="10400087" y="6746928"/>
                <a:pt x="10351064" y="6746928"/>
              </a:cubicBezTo>
              <a:cubicBezTo>
                <a:pt x="10302041" y="6746928"/>
                <a:pt x="10262301" y="6708245"/>
                <a:pt x="10262301" y="6660528"/>
              </a:cubicBezTo>
              <a:lnTo>
                <a:pt x="10262301" y="6660513"/>
              </a:lnTo>
              <a:lnTo>
                <a:pt x="10084789" y="6660513"/>
              </a:lnTo>
              <a:lnTo>
                <a:pt x="10084789" y="5919604"/>
              </a:lnTo>
              <a:lnTo>
                <a:pt x="10081576" y="5935096"/>
              </a:lnTo>
              <a:cubicBezTo>
                <a:pt x="10070530" y="5960516"/>
                <a:pt x="10044671" y="5978352"/>
                <a:pt x="10014533" y="5978352"/>
              </a:cubicBezTo>
              <a:cubicBezTo>
                <a:pt x="9974349" y="5978352"/>
                <a:pt x="9941772" y="5946643"/>
                <a:pt x="9941772" y="5907528"/>
              </a:cubicBezTo>
              <a:lnTo>
                <a:pt x="10084789" y="5907528"/>
              </a:lnTo>
              <a:lnTo>
                <a:pt x="10084789" y="5907527"/>
              </a:lnTo>
              <a:lnTo>
                <a:pt x="9941772" y="5907527"/>
              </a:lnTo>
              <a:lnTo>
                <a:pt x="9941772" y="5349520"/>
              </a:lnTo>
              <a:lnTo>
                <a:pt x="9943977" y="5349520"/>
              </a:lnTo>
              <a:lnTo>
                <a:pt x="9953209" y="5305018"/>
              </a:lnTo>
              <a:cubicBezTo>
                <a:pt x="9967936" y="5271131"/>
                <a:pt x="9995831" y="5243984"/>
                <a:pt x="10030650" y="5229651"/>
              </a:cubicBezTo>
              <a:lnTo>
                <a:pt x="10084789" y="5219014"/>
              </a:lnTo>
              <a:lnTo>
                <a:pt x="10084789" y="5218552"/>
              </a:lnTo>
              <a:lnTo>
                <a:pt x="10087138" y="5218552"/>
              </a:lnTo>
              <a:lnTo>
                <a:pt x="10087294" y="5218521"/>
              </a:lnTo>
              <a:lnTo>
                <a:pt x="10087294" y="5218552"/>
              </a:lnTo>
              <a:lnTo>
                <a:pt x="10262301" y="5218552"/>
              </a:lnTo>
              <a:lnTo>
                <a:pt x="10262316" y="5218552"/>
              </a:lnTo>
              <a:lnTo>
                <a:pt x="10437381" y="5218552"/>
              </a:lnTo>
              <a:close/>
              <a:moveTo>
                <a:pt x="760243" y="4875653"/>
              </a:moveTo>
              <a:cubicBezTo>
                <a:pt x="842660" y="4875653"/>
                <a:pt x="909472" y="4940686"/>
                <a:pt x="909472" y="5020909"/>
              </a:cubicBezTo>
              <a:cubicBezTo>
                <a:pt x="909472" y="5101132"/>
                <a:pt x="842660" y="5166165"/>
                <a:pt x="760243" y="5166165"/>
              </a:cubicBezTo>
              <a:cubicBezTo>
                <a:pt x="677825" y="5166165"/>
                <a:pt x="611013" y="5101132"/>
                <a:pt x="611013" y="5020909"/>
              </a:cubicBezTo>
              <a:cubicBezTo>
                <a:pt x="611013" y="4940686"/>
                <a:pt x="677825" y="4875653"/>
                <a:pt x="760243" y="4875653"/>
              </a:cubicBezTo>
              <a:close/>
              <a:moveTo>
                <a:pt x="1816030" y="4875653"/>
              </a:moveTo>
              <a:cubicBezTo>
                <a:pt x="1898447" y="4875653"/>
                <a:pt x="1965259" y="4940686"/>
                <a:pt x="1965259" y="5020909"/>
              </a:cubicBezTo>
              <a:cubicBezTo>
                <a:pt x="1965259" y="5101132"/>
                <a:pt x="1898447" y="5166165"/>
                <a:pt x="1816030" y="5166165"/>
              </a:cubicBezTo>
              <a:cubicBezTo>
                <a:pt x="1733612" y="5166165"/>
                <a:pt x="1666800" y="5101132"/>
                <a:pt x="1666800" y="5020909"/>
              </a:cubicBezTo>
              <a:cubicBezTo>
                <a:pt x="1666800" y="4940686"/>
                <a:pt x="1733612" y="4875653"/>
                <a:pt x="1816030" y="4875653"/>
              </a:cubicBezTo>
              <a:close/>
              <a:moveTo>
                <a:pt x="2871816" y="4875653"/>
              </a:moveTo>
              <a:cubicBezTo>
                <a:pt x="2954233" y="4875653"/>
                <a:pt x="3021045" y="4940686"/>
                <a:pt x="3021045" y="5020909"/>
              </a:cubicBezTo>
              <a:cubicBezTo>
                <a:pt x="3021045" y="5101132"/>
                <a:pt x="2954233" y="5166165"/>
                <a:pt x="2871816" y="5166165"/>
              </a:cubicBezTo>
              <a:cubicBezTo>
                <a:pt x="2789398" y="5166165"/>
                <a:pt x="2722586" y="5101132"/>
                <a:pt x="2722586" y="5020909"/>
              </a:cubicBezTo>
              <a:cubicBezTo>
                <a:pt x="2722586" y="4940686"/>
                <a:pt x="2789398" y="4875653"/>
                <a:pt x="2871816" y="4875653"/>
              </a:cubicBezTo>
              <a:close/>
              <a:moveTo>
                <a:pt x="3927602" y="4875653"/>
              </a:moveTo>
              <a:cubicBezTo>
                <a:pt x="4010019" y="4875653"/>
                <a:pt x="4076831" y="4940686"/>
                <a:pt x="4076831" y="5020909"/>
              </a:cubicBezTo>
              <a:cubicBezTo>
                <a:pt x="4076831" y="5101132"/>
                <a:pt x="4010019" y="5166165"/>
                <a:pt x="3927602" y="5166165"/>
              </a:cubicBezTo>
              <a:cubicBezTo>
                <a:pt x="3845184" y="5166165"/>
                <a:pt x="3778372" y="5101132"/>
                <a:pt x="3778372" y="5020909"/>
              </a:cubicBezTo>
              <a:cubicBezTo>
                <a:pt x="3778372" y="4940686"/>
                <a:pt x="3845184" y="4875653"/>
                <a:pt x="3927602" y="4875653"/>
              </a:cubicBezTo>
              <a:close/>
              <a:moveTo>
                <a:pt x="4983388" y="4875653"/>
              </a:moveTo>
              <a:cubicBezTo>
                <a:pt x="5065805" y="4875653"/>
                <a:pt x="5132617" y="4940686"/>
                <a:pt x="5132617" y="5020909"/>
              </a:cubicBezTo>
              <a:cubicBezTo>
                <a:pt x="5132617" y="5101132"/>
                <a:pt x="5065805" y="5166165"/>
                <a:pt x="4983388" y="5166165"/>
              </a:cubicBezTo>
              <a:cubicBezTo>
                <a:pt x="4900970" y="5166165"/>
                <a:pt x="4834158" y="5101132"/>
                <a:pt x="4834158" y="5020909"/>
              </a:cubicBezTo>
              <a:cubicBezTo>
                <a:pt x="4834158" y="4940686"/>
                <a:pt x="4900970" y="4875653"/>
                <a:pt x="4983388" y="4875653"/>
              </a:cubicBezTo>
              <a:close/>
              <a:moveTo>
                <a:pt x="6039174" y="4875653"/>
              </a:moveTo>
              <a:cubicBezTo>
                <a:pt x="6121591" y="4875653"/>
                <a:pt x="6188403" y="4940686"/>
                <a:pt x="6188403" y="5020909"/>
              </a:cubicBezTo>
              <a:cubicBezTo>
                <a:pt x="6188403" y="5101132"/>
                <a:pt x="6121591" y="5166165"/>
                <a:pt x="6039174" y="5166165"/>
              </a:cubicBezTo>
              <a:cubicBezTo>
                <a:pt x="5956756" y="5166165"/>
                <a:pt x="5889944" y="5101132"/>
                <a:pt x="5889944" y="5020909"/>
              </a:cubicBezTo>
              <a:cubicBezTo>
                <a:pt x="5889944" y="4940686"/>
                <a:pt x="5956756" y="4875653"/>
                <a:pt x="6039174" y="4875653"/>
              </a:cubicBezTo>
              <a:close/>
              <a:moveTo>
                <a:pt x="7094959" y="4875653"/>
              </a:moveTo>
              <a:cubicBezTo>
                <a:pt x="7177377" y="4875653"/>
                <a:pt x="7244188" y="4940686"/>
                <a:pt x="7244188" y="5020909"/>
              </a:cubicBezTo>
              <a:cubicBezTo>
                <a:pt x="7244188" y="5101132"/>
                <a:pt x="7177377" y="5166165"/>
                <a:pt x="7094959" y="5166165"/>
              </a:cubicBezTo>
              <a:cubicBezTo>
                <a:pt x="7012541" y="5166165"/>
                <a:pt x="6945730" y="5101132"/>
                <a:pt x="6945730" y="5020909"/>
              </a:cubicBezTo>
              <a:cubicBezTo>
                <a:pt x="6945730" y="4940686"/>
                <a:pt x="7012541" y="4875653"/>
                <a:pt x="7094959" y="4875653"/>
              </a:cubicBezTo>
              <a:close/>
              <a:moveTo>
                <a:pt x="8150745" y="4875653"/>
              </a:moveTo>
              <a:cubicBezTo>
                <a:pt x="8233163" y="4875653"/>
                <a:pt x="8299975" y="4940686"/>
                <a:pt x="8299975" y="5020909"/>
              </a:cubicBezTo>
              <a:cubicBezTo>
                <a:pt x="8299975" y="5101132"/>
                <a:pt x="8233163" y="5166165"/>
                <a:pt x="8150745" y="5166165"/>
              </a:cubicBezTo>
              <a:cubicBezTo>
                <a:pt x="8068327" y="5166165"/>
                <a:pt x="8001516" y="5101132"/>
                <a:pt x="8001516" y="5020909"/>
              </a:cubicBezTo>
              <a:cubicBezTo>
                <a:pt x="8001516" y="4940686"/>
                <a:pt x="8068327" y="4875653"/>
                <a:pt x="8150745" y="4875653"/>
              </a:cubicBezTo>
              <a:close/>
              <a:moveTo>
                <a:pt x="9206530" y="4875653"/>
              </a:moveTo>
              <a:cubicBezTo>
                <a:pt x="9288948" y="4875653"/>
                <a:pt x="9355759" y="4940686"/>
                <a:pt x="9355759" y="5020909"/>
              </a:cubicBezTo>
              <a:cubicBezTo>
                <a:pt x="9355759" y="5101132"/>
                <a:pt x="9288948" y="5166165"/>
                <a:pt x="9206530" y="5166165"/>
              </a:cubicBezTo>
              <a:cubicBezTo>
                <a:pt x="9124113" y="5166165"/>
                <a:pt x="9057301" y="5101132"/>
                <a:pt x="9057301" y="5020909"/>
              </a:cubicBezTo>
              <a:cubicBezTo>
                <a:pt x="9057301" y="4940686"/>
                <a:pt x="9124113" y="4875653"/>
                <a:pt x="9206530" y="4875653"/>
              </a:cubicBezTo>
              <a:close/>
              <a:moveTo>
                <a:pt x="10262316" y="4875653"/>
              </a:moveTo>
              <a:cubicBezTo>
                <a:pt x="10344734" y="4875653"/>
                <a:pt x="10411546" y="4940686"/>
                <a:pt x="10411546" y="5020909"/>
              </a:cubicBezTo>
              <a:cubicBezTo>
                <a:pt x="10411546" y="5101132"/>
                <a:pt x="10344734" y="5166165"/>
                <a:pt x="10262316" y="5166165"/>
              </a:cubicBezTo>
              <a:cubicBezTo>
                <a:pt x="10179899" y="5166165"/>
                <a:pt x="10113087" y="5101132"/>
                <a:pt x="10113087" y="5020909"/>
              </a:cubicBezTo>
              <a:cubicBezTo>
                <a:pt x="10113087" y="4940686"/>
                <a:pt x="10179899" y="4875653"/>
                <a:pt x="10262316" y="4875653"/>
              </a:cubicBezTo>
              <a:close/>
              <a:moveTo>
                <a:pt x="760227" y="4418936"/>
              </a:moveTo>
              <a:cubicBezTo>
                <a:pt x="760227" y="4466645"/>
                <a:pt x="720494" y="4505322"/>
                <a:pt x="671479" y="4505322"/>
              </a:cubicBezTo>
              <a:cubicBezTo>
                <a:pt x="622465" y="4505322"/>
                <a:pt x="582731" y="4466645"/>
                <a:pt x="582731" y="4418936"/>
              </a:cubicBezTo>
              <a:close/>
              <a:moveTo>
                <a:pt x="1816015" y="4418936"/>
              </a:moveTo>
              <a:cubicBezTo>
                <a:pt x="1816015" y="4466645"/>
                <a:pt x="1776281" y="4505322"/>
                <a:pt x="1727266" y="4505322"/>
              </a:cubicBezTo>
              <a:cubicBezTo>
                <a:pt x="1678252" y="4505322"/>
                <a:pt x="1638518" y="4466645"/>
                <a:pt x="1638518" y="4418936"/>
              </a:cubicBezTo>
              <a:close/>
              <a:moveTo>
                <a:pt x="2871800" y="4418936"/>
              </a:moveTo>
              <a:cubicBezTo>
                <a:pt x="2871800" y="4466645"/>
                <a:pt x="2832066" y="4505322"/>
                <a:pt x="2783052" y="4505322"/>
              </a:cubicBezTo>
              <a:cubicBezTo>
                <a:pt x="2734038" y="4505322"/>
                <a:pt x="2694304" y="4466645"/>
                <a:pt x="2694304" y="4418936"/>
              </a:cubicBezTo>
              <a:close/>
              <a:moveTo>
                <a:pt x="3927586" y="4418936"/>
              </a:moveTo>
              <a:cubicBezTo>
                <a:pt x="3927586" y="4466645"/>
                <a:pt x="3887852" y="4505322"/>
                <a:pt x="3838838" y="4505322"/>
              </a:cubicBezTo>
              <a:cubicBezTo>
                <a:pt x="3789824" y="4505322"/>
                <a:pt x="3750090" y="4466645"/>
                <a:pt x="3750090" y="4418936"/>
              </a:cubicBezTo>
              <a:close/>
              <a:moveTo>
                <a:pt x="4983372" y="4418936"/>
              </a:moveTo>
              <a:cubicBezTo>
                <a:pt x="4983372" y="4466645"/>
                <a:pt x="4943638" y="4505322"/>
                <a:pt x="4894624" y="4505322"/>
              </a:cubicBezTo>
              <a:cubicBezTo>
                <a:pt x="4845610" y="4505322"/>
                <a:pt x="4805876" y="4466645"/>
                <a:pt x="4805876" y="4418936"/>
              </a:cubicBezTo>
              <a:close/>
              <a:moveTo>
                <a:pt x="6039158" y="4418936"/>
              </a:moveTo>
              <a:cubicBezTo>
                <a:pt x="6039158" y="4466645"/>
                <a:pt x="5999424" y="4505322"/>
                <a:pt x="5950410" y="4505322"/>
              </a:cubicBezTo>
              <a:cubicBezTo>
                <a:pt x="5901396" y="4505322"/>
                <a:pt x="5861662" y="4466645"/>
                <a:pt x="5861662" y="4418936"/>
              </a:cubicBezTo>
              <a:close/>
              <a:moveTo>
                <a:pt x="7094944" y="4418936"/>
              </a:moveTo>
              <a:cubicBezTo>
                <a:pt x="7094944" y="4466645"/>
                <a:pt x="7055210" y="4505322"/>
                <a:pt x="7006195" y="4505322"/>
              </a:cubicBezTo>
              <a:cubicBezTo>
                <a:pt x="6957182" y="4505322"/>
                <a:pt x="6917447" y="4466645"/>
                <a:pt x="6917447" y="4418936"/>
              </a:cubicBezTo>
              <a:close/>
              <a:moveTo>
                <a:pt x="8150730" y="4418936"/>
              </a:moveTo>
              <a:cubicBezTo>
                <a:pt x="8150730" y="4466645"/>
                <a:pt x="8110996" y="4505322"/>
                <a:pt x="8061982" y="4505322"/>
              </a:cubicBezTo>
              <a:cubicBezTo>
                <a:pt x="8012967" y="4505322"/>
                <a:pt x="7973234" y="4466645"/>
                <a:pt x="7973234" y="4418936"/>
              </a:cubicBezTo>
              <a:close/>
              <a:moveTo>
                <a:pt x="9206514" y="4418936"/>
              </a:moveTo>
              <a:cubicBezTo>
                <a:pt x="9206514" y="4466645"/>
                <a:pt x="9166781" y="4505322"/>
                <a:pt x="9117768" y="4505322"/>
              </a:cubicBezTo>
              <a:cubicBezTo>
                <a:pt x="9068753" y="4505322"/>
                <a:pt x="9029020" y="4466645"/>
                <a:pt x="9029020" y="4418936"/>
              </a:cubicBezTo>
              <a:close/>
              <a:moveTo>
                <a:pt x="10262301" y="4418936"/>
              </a:moveTo>
              <a:cubicBezTo>
                <a:pt x="10262301" y="4466645"/>
                <a:pt x="10222567" y="4505322"/>
                <a:pt x="10173553" y="4505322"/>
              </a:cubicBezTo>
              <a:cubicBezTo>
                <a:pt x="10124539" y="4505322"/>
                <a:pt x="10084805" y="4466645"/>
                <a:pt x="10084805" y="4418936"/>
              </a:cubicBezTo>
              <a:close/>
              <a:moveTo>
                <a:pt x="935308" y="2976914"/>
              </a:moveTo>
              <a:lnTo>
                <a:pt x="935463" y="2976945"/>
              </a:lnTo>
              <a:lnTo>
                <a:pt x="937754" y="2976945"/>
              </a:lnTo>
              <a:lnTo>
                <a:pt x="937754" y="2977395"/>
              </a:lnTo>
              <a:lnTo>
                <a:pt x="991953" y="2988044"/>
              </a:lnTo>
              <a:cubicBezTo>
                <a:pt x="1026772" y="3002377"/>
                <a:pt x="1054666" y="3029524"/>
                <a:pt x="1069393" y="3063411"/>
              </a:cubicBezTo>
              <a:lnTo>
                <a:pt x="1078625" y="3107913"/>
              </a:lnTo>
              <a:lnTo>
                <a:pt x="1080787" y="3107913"/>
              </a:lnTo>
              <a:lnTo>
                <a:pt x="1080787" y="3118332"/>
              </a:lnTo>
              <a:lnTo>
                <a:pt x="1080830" y="3118537"/>
              </a:lnTo>
              <a:lnTo>
                <a:pt x="1080787" y="3118743"/>
              </a:lnTo>
              <a:lnTo>
                <a:pt x="1080787" y="3665920"/>
              </a:lnTo>
              <a:lnTo>
                <a:pt x="937754" y="3665920"/>
              </a:lnTo>
              <a:lnTo>
                <a:pt x="937754" y="3665921"/>
              </a:lnTo>
              <a:lnTo>
                <a:pt x="1080830" y="3665921"/>
              </a:lnTo>
              <a:cubicBezTo>
                <a:pt x="1080830" y="3705036"/>
                <a:pt x="1048254" y="3736745"/>
                <a:pt x="1008070" y="3736745"/>
              </a:cubicBezTo>
              <a:cubicBezTo>
                <a:pt x="977931" y="3736745"/>
                <a:pt x="952073" y="3718909"/>
                <a:pt x="941027" y="3693489"/>
              </a:cubicBezTo>
              <a:lnTo>
                <a:pt x="937754" y="3677715"/>
              </a:lnTo>
              <a:lnTo>
                <a:pt x="937754" y="4418921"/>
              </a:lnTo>
              <a:cubicBezTo>
                <a:pt x="937754" y="4466638"/>
                <a:pt x="898013" y="4505322"/>
                <a:pt x="848991" y="4505322"/>
              </a:cubicBezTo>
              <a:cubicBezTo>
                <a:pt x="799968" y="4505322"/>
                <a:pt x="760227" y="4466638"/>
                <a:pt x="760227" y="4418921"/>
              </a:cubicBezTo>
              <a:lnTo>
                <a:pt x="760227" y="4418906"/>
              </a:lnTo>
              <a:lnTo>
                <a:pt x="582716" y="4418906"/>
              </a:lnTo>
              <a:lnTo>
                <a:pt x="582716" y="3677997"/>
              </a:lnTo>
              <a:lnTo>
                <a:pt x="579502" y="3693489"/>
              </a:lnTo>
              <a:cubicBezTo>
                <a:pt x="568456" y="3718909"/>
                <a:pt x="542598" y="3736745"/>
                <a:pt x="512459" y="3736745"/>
              </a:cubicBezTo>
              <a:cubicBezTo>
                <a:pt x="472275" y="3736745"/>
                <a:pt x="439699" y="3705036"/>
                <a:pt x="439699" y="3665921"/>
              </a:cubicBezTo>
              <a:lnTo>
                <a:pt x="582716" y="3665921"/>
              </a:lnTo>
              <a:lnTo>
                <a:pt x="582716" y="3665920"/>
              </a:lnTo>
              <a:lnTo>
                <a:pt x="439699" y="3665920"/>
              </a:lnTo>
              <a:lnTo>
                <a:pt x="439699" y="3107913"/>
              </a:lnTo>
              <a:lnTo>
                <a:pt x="441904" y="3107913"/>
              </a:lnTo>
              <a:lnTo>
                <a:pt x="451136" y="3063411"/>
              </a:lnTo>
              <a:cubicBezTo>
                <a:pt x="465863" y="3029524"/>
                <a:pt x="493757" y="3002377"/>
                <a:pt x="528576" y="2988044"/>
              </a:cubicBezTo>
              <a:lnTo>
                <a:pt x="582716" y="2977407"/>
              </a:lnTo>
              <a:lnTo>
                <a:pt x="582716" y="2976945"/>
              </a:lnTo>
              <a:lnTo>
                <a:pt x="585065" y="2976945"/>
              </a:lnTo>
              <a:lnTo>
                <a:pt x="585220" y="2976914"/>
              </a:lnTo>
              <a:lnTo>
                <a:pt x="585220" y="2976945"/>
              </a:lnTo>
              <a:lnTo>
                <a:pt x="760227" y="2976945"/>
              </a:lnTo>
              <a:lnTo>
                <a:pt x="760243" y="2976945"/>
              </a:lnTo>
              <a:lnTo>
                <a:pt x="935308" y="2976945"/>
              </a:lnTo>
              <a:close/>
              <a:moveTo>
                <a:pt x="1991095" y="2976914"/>
              </a:moveTo>
              <a:lnTo>
                <a:pt x="1991250" y="2976945"/>
              </a:lnTo>
              <a:lnTo>
                <a:pt x="1993541" y="2976945"/>
              </a:lnTo>
              <a:lnTo>
                <a:pt x="1993541" y="2977395"/>
              </a:lnTo>
              <a:lnTo>
                <a:pt x="2047739" y="2988044"/>
              </a:lnTo>
              <a:cubicBezTo>
                <a:pt x="2082559" y="3002377"/>
                <a:pt x="2110453" y="3029524"/>
                <a:pt x="2125181" y="3063411"/>
              </a:cubicBezTo>
              <a:lnTo>
                <a:pt x="2134412" y="3107913"/>
              </a:lnTo>
              <a:lnTo>
                <a:pt x="2136574" y="3107913"/>
              </a:lnTo>
              <a:lnTo>
                <a:pt x="2136574" y="3118332"/>
              </a:lnTo>
              <a:lnTo>
                <a:pt x="2136617" y="3118537"/>
              </a:lnTo>
              <a:lnTo>
                <a:pt x="2136574" y="3118743"/>
              </a:lnTo>
              <a:lnTo>
                <a:pt x="2136574" y="3665920"/>
              </a:lnTo>
              <a:lnTo>
                <a:pt x="1993541" y="3665920"/>
              </a:lnTo>
              <a:lnTo>
                <a:pt x="1993541" y="3665921"/>
              </a:lnTo>
              <a:lnTo>
                <a:pt x="2136617" y="3665921"/>
              </a:lnTo>
              <a:cubicBezTo>
                <a:pt x="2136617" y="3705036"/>
                <a:pt x="2104041" y="3736745"/>
                <a:pt x="2063857" y="3736745"/>
              </a:cubicBezTo>
              <a:cubicBezTo>
                <a:pt x="2033718" y="3736745"/>
                <a:pt x="2007860" y="3718909"/>
                <a:pt x="1996814" y="3693489"/>
              </a:cubicBezTo>
              <a:lnTo>
                <a:pt x="1993541" y="3677715"/>
              </a:lnTo>
              <a:lnTo>
                <a:pt x="1993541" y="4418921"/>
              </a:lnTo>
              <a:cubicBezTo>
                <a:pt x="1993541" y="4466638"/>
                <a:pt x="1953800" y="4505322"/>
                <a:pt x="1904778" y="4505322"/>
              </a:cubicBezTo>
              <a:cubicBezTo>
                <a:pt x="1855755" y="4505322"/>
                <a:pt x="1816015" y="4466638"/>
                <a:pt x="1816015" y="4418921"/>
              </a:cubicBezTo>
              <a:lnTo>
                <a:pt x="1816015" y="4418906"/>
              </a:lnTo>
              <a:lnTo>
                <a:pt x="1638503" y="4418906"/>
              </a:lnTo>
              <a:lnTo>
                <a:pt x="1638503" y="3677997"/>
              </a:lnTo>
              <a:lnTo>
                <a:pt x="1635289" y="3693489"/>
              </a:lnTo>
              <a:cubicBezTo>
                <a:pt x="1624243" y="3718909"/>
                <a:pt x="1598385" y="3736745"/>
                <a:pt x="1568246" y="3736745"/>
              </a:cubicBezTo>
              <a:cubicBezTo>
                <a:pt x="1528062" y="3736745"/>
                <a:pt x="1495486" y="3705036"/>
                <a:pt x="1495486" y="3665921"/>
              </a:cubicBezTo>
              <a:lnTo>
                <a:pt x="1638503" y="3665921"/>
              </a:lnTo>
              <a:lnTo>
                <a:pt x="1638503" y="3665920"/>
              </a:lnTo>
              <a:lnTo>
                <a:pt x="1495486" y="3665920"/>
              </a:lnTo>
              <a:lnTo>
                <a:pt x="1495486" y="3107913"/>
              </a:lnTo>
              <a:lnTo>
                <a:pt x="1497691" y="3107913"/>
              </a:lnTo>
              <a:lnTo>
                <a:pt x="1506923" y="3063411"/>
              </a:lnTo>
              <a:cubicBezTo>
                <a:pt x="1521650" y="3029524"/>
                <a:pt x="1549544" y="3002377"/>
                <a:pt x="1584363" y="2988044"/>
              </a:cubicBezTo>
              <a:lnTo>
                <a:pt x="1638503" y="2977407"/>
              </a:lnTo>
              <a:lnTo>
                <a:pt x="1638503" y="2976945"/>
              </a:lnTo>
              <a:lnTo>
                <a:pt x="1640852" y="2976945"/>
              </a:lnTo>
              <a:lnTo>
                <a:pt x="1641007" y="2976914"/>
              </a:lnTo>
              <a:lnTo>
                <a:pt x="1641007" y="2976945"/>
              </a:lnTo>
              <a:lnTo>
                <a:pt x="1816015" y="2976945"/>
              </a:lnTo>
              <a:lnTo>
                <a:pt x="1816030" y="2976945"/>
              </a:lnTo>
              <a:lnTo>
                <a:pt x="1991095" y="2976945"/>
              </a:lnTo>
              <a:close/>
              <a:moveTo>
                <a:pt x="3046881" y="2976914"/>
              </a:moveTo>
              <a:lnTo>
                <a:pt x="3047036" y="2976945"/>
              </a:lnTo>
              <a:lnTo>
                <a:pt x="3049327" y="2976945"/>
              </a:lnTo>
              <a:lnTo>
                <a:pt x="3049327" y="2977395"/>
              </a:lnTo>
              <a:lnTo>
                <a:pt x="3103525" y="2988044"/>
              </a:lnTo>
              <a:cubicBezTo>
                <a:pt x="3138344" y="3002377"/>
                <a:pt x="3166239" y="3029524"/>
                <a:pt x="3180966" y="3063411"/>
              </a:cubicBezTo>
              <a:lnTo>
                <a:pt x="3190198" y="3107913"/>
              </a:lnTo>
              <a:lnTo>
                <a:pt x="3192360" y="3107913"/>
              </a:lnTo>
              <a:lnTo>
                <a:pt x="3192360" y="3118332"/>
              </a:lnTo>
              <a:lnTo>
                <a:pt x="3192403" y="3118537"/>
              </a:lnTo>
              <a:lnTo>
                <a:pt x="3192360" y="3118743"/>
              </a:lnTo>
              <a:lnTo>
                <a:pt x="3192360" y="3665920"/>
              </a:lnTo>
              <a:lnTo>
                <a:pt x="3049327" y="3665920"/>
              </a:lnTo>
              <a:lnTo>
                <a:pt x="3049327" y="3665921"/>
              </a:lnTo>
              <a:lnTo>
                <a:pt x="3192403" y="3665921"/>
              </a:lnTo>
              <a:cubicBezTo>
                <a:pt x="3192403" y="3705036"/>
                <a:pt x="3159826" y="3736745"/>
                <a:pt x="3119642" y="3736745"/>
              </a:cubicBezTo>
              <a:cubicBezTo>
                <a:pt x="3089504" y="3736745"/>
                <a:pt x="3063645" y="3718909"/>
                <a:pt x="3052599" y="3693489"/>
              </a:cubicBezTo>
              <a:lnTo>
                <a:pt x="3049327" y="3677715"/>
              </a:lnTo>
              <a:lnTo>
                <a:pt x="3049327" y="4418921"/>
              </a:lnTo>
              <a:cubicBezTo>
                <a:pt x="3049327" y="4466638"/>
                <a:pt x="3009586" y="4505322"/>
                <a:pt x="2960564" y="4505322"/>
              </a:cubicBezTo>
              <a:cubicBezTo>
                <a:pt x="2911540" y="4505322"/>
                <a:pt x="2871800" y="4466638"/>
                <a:pt x="2871800" y="4418921"/>
              </a:cubicBezTo>
              <a:lnTo>
                <a:pt x="2871800" y="4418906"/>
              </a:lnTo>
              <a:lnTo>
                <a:pt x="2694289" y="4418906"/>
              </a:lnTo>
              <a:lnTo>
                <a:pt x="2694289" y="3677997"/>
              </a:lnTo>
              <a:lnTo>
                <a:pt x="2691075" y="3693489"/>
              </a:lnTo>
              <a:cubicBezTo>
                <a:pt x="2680029" y="3718909"/>
                <a:pt x="2654171" y="3736745"/>
                <a:pt x="2624032" y="3736745"/>
              </a:cubicBezTo>
              <a:cubicBezTo>
                <a:pt x="2583848" y="3736745"/>
                <a:pt x="2551272" y="3705036"/>
                <a:pt x="2551272" y="3665921"/>
              </a:cubicBezTo>
              <a:lnTo>
                <a:pt x="2694289" y="3665921"/>
              </a:lnTo>
              <a:lnTo>
                <a:pt x="2694289" y="3665920"/>
              </a:lnTo>
              <a:lnTo>
                <a:pt x="2551272" y="3665920"/>
              </a:lnTo>
              <a:lnTo>
                <a:pt x="2551272" y="3107913"/>
              </a:lnTo>
              <a:lnTo>
                <a:pt x="2553477" y="3107913"/>
              </a:lnTo>
              <a:lnTo>
                <a:pt x="2562709" y="3063411"/>
              </a:lnTo>
              <a:cubicBezTo>
                <a:pt x="2577436" y="3029524"/>
                <a:pt x="2605330" y="3002377"/>
                <a:pt x="2640149" y="2988044"/>
              </a:cubicBezTo>
              <a:lnTo>
                <a:pt x="2694289" y="2977407"/>
              </a:lnTo>
              <a:lnTo>
                <a:pt x="2694289" y="2976945"/>
              </a:lnTo>
              <a:lnTo>
                <a:pt x="2696638" y="2976945"/>
              </a:lnTo>
              <a:lnTo>
                <a:pt x="2696793" y="2976914"/>
              </a:lnTo>
              <a:lnTo>
                <a:pt x="2696793" y="2976945"/>
              </a:lnTo>
              <a:lnTo>
                <a:pt x="2871800" y="2976945"/>
              </a:lnTo>
              <a:lnTo>
                <a:pt x="2871816" y="2976945"/>
              </a:lnTo>
              <a:lnTo>
                <a:pt x="3046881" y="2976945"/>
              </a:lnTo>
              <a:close/>
              <a:moveTo>
                <a:pt x="4102667" y="2976914"/>
              </a:moveTo>
              <a:lnTo>
                <a:pt x="4102822" y="2976945"/>
              </a:lnTo>
              <a:lnTo>
                <a:pt x="4105113" y="2976945"/>
              </a:lnTo>
              <a:lnTo>
                <a:pt x="4105113" y="2977395"/>
              </a:lnTo>
              <a:lnTo>
                <a:pt x="4159311" y="2988044"/>
              </a:lnTo>
              <a:cubicBezTo>
                <a:pt x="4194130" y="3002377"/>
                <a:pt x="4222025" y="3029524"/>
                <a:pt x="4236752" y="3063411"/>
              </a:cubicBezTo>
              <a:lnTo>
                <a:pt x="4245984" y="3107913"/>
              </a:lnTo>
              <a:lnTo>
                <a:pt x="4248146" y="3107913"/>
              </a:lnTo>
              <a:lnTo>
                <a:pt x="4248146" y="3118332"/>
              </a:lnTo>
              <a:lnTo>
                <a:pt x="4248189" y="3118537"/>
              </a:lnTo>
              <a:lnTo>
                <a:pt x="4248146" y="3118743"/>
              </a:lnTo>
              <a:lnTo>
                <a:pt x="4248146" y="3665920"/>
              </a:lnTo>
              <a:lnTo>
                <a:pt x="4105113" y="3665920"/>
              </a:lnTo>
              <a:lnTo>
                <a:pt x="4105113" y="3665921"/>
              </a:lnTo>
              <a:lnTo>
                <a:pt x="4248189" y="3665921"/>
              </a:lnTo>
              <a:cubicBezTo>
                <a:pt x="4248189" y="3705036"/>
                <a:pt x="4215612" y="3736745"/>
                <a:pt x="4175428" y="3736745"/>
              </a:cubicBezTo>
              <a:cubicBezTo>
                <a:pt x="4145290" y="3736745"/>
                <a:pt x="4119431" y="3718909"/>
                <a:pt x="4108385" y="3693489"/>
              </a:cubicBezTo>
              <a:lnTo>
                <a:pt x="4105113" y="3677715"/>
              </a:lnTo>
              <a:lnTo>
                <a:pt x="4105113" y="4418921"/>
              </a:lnTo>
              <a:cubicBezTo>
                <a:pt x="4105113" y="4466638"/>
                <a:pt x="4065372" y="4505322"/>
                <a:pt x="4016350" y="4505322"/>
              </a:cubicBezTo>
              <a:cubicBezTo>
                <a:pt x="3967326" y="4505322"/>
                <a:pt x="3927586" y="4466638"/>
                <a:pt x="3927586" y="4418921"/>
              </a:cubicBezTo>
              <a:lnTo>
                <a:pt x="3927586" y="4418906"/>
              </a:lnTo>
              <a:lnTo>
                <a:pt x="3750075" y="4418906"/>
              </a:lnTo>
              <a:lnTo>
                <a:pt x="3750075" y="3677997"/>
              </a:lnTo>
              <a:lnTo>
                <a:pt x="3746861" y="3693489"/>
              </a:lnTo>
              <a:cubicBezTo>
                <a:pt x="3735815" y="3718909"/>
                <a:pt x="3709957" y="3736745"/>
                <a:pt x="3679818" y="3736745"/>
              </a:cubicBezTo>
              <a:cubicBezTo>
                <a:pt x="3639634" y="3736745"/>
                <a:pt x="3607058" y="3705036"/>
                <a:pt x="3607058" y="3665921"/>
              </a:cubicBezTo>
              <a:lnTo>
                <a:pt x="3750075" y="3665921"/>
              </a:lnTo>
              <a:lnTo>
                <a:pt x="3750075" y="3665920"/>
              </a:lnTo>
              <a:lnTo>
                <a:pt x="3607058" y="3665920"/>
              </a:lnTo>
              <a:lnTo>
                <a:pt x="3607058" y="3107913"/>
              </a:lnTo>
              <a:lnTo>
                <a:pt x="3609262" y="3107913"/>
              </a:lnTo>
              <a:lnTo>
                <a:pt x="3618494" y="3063411"/>
              </a:lnTo>
              <a:cubicBezTo>
                <a:pt x="3633221" y="3029524"/>
                <a:pt x="3661116" y="3002377"/>
                <a:pt x="3695935" y="2988044"/>
              </a:cubicBezTo>
              <a:lnTo>
                <a:pt x="3750075" y="2977407"/>
              </a:lnTo>
              <a:lnTo>
                <a:pt x="3750075" y="2976945"/>
              </a:lnTo>
              <a:lnTo>
                <a:pt x="3752423" y="2976945"/>
              </a:lnTo>
              <a:lnTo>
                <a:pt x="3752578" y="2976914"/>
              </a:lnTo>
              <a:lnTo>
                <a:pt x="3752578" y="2976945"/>
              </a:lnTo>
              <a:lnTo>
                <a:pt x="3927586" y="2976945"/>
              </a:lnTo>
              <a:lnTo>
                <a:pt x="3927602" y="2976945"/>
              </a:lnTo>
              <a:lnTo>
                <a:pt x="4102667" y="2976945"/>
              </a:lnTo>
              <a:close/>
              <a:moveTo>
                <a:pt x="5158453" y="2976914"/>
              </a:moveTo>
              <a:lnTo>
                <a:pt x="5158608" y="2976945"/>
              </a:lnTo>
              <a:lnTo>
                <a:pt x="5160899" y="2976945"/>
              </a:lnTo>
              <a:lnTo>
                <a:pt x="5160899" y="2977395"/>
              </a:lnTo>
              <a:lnTo>
                <a:pt x="5215097" y="2988044"/>
              </a:lnTo>
              <a:cubicBezTo>
                <a:pt x="5249916" y="3002377"/>
                <a:pt x="5277811" y="3029524"/>
                <a:pt x="5292538" y="3063411"/>
              </a:cubicBezTo>
              <a:lnTo>
                <a:pt x="5301770" y="3107913"/>
              </a:lnTo>
              <a:lnTo>
                <a:pt x="5303932" y="3107913"/>
              </a:lnTo>
              <a:lnTo>
                <a:pt x="5303932" y="3118332"/>
              </a:lnTo>
              <a:lnTo>
                <a:pt x="5303975" y="3118537"/>
              </a:lnTo>
              <a:lnTo>
                <a:pt x="5303932" y="3118743"/>
              </a:lnTo>
              <a:lnTo>
                <a:pt x="5303932" y="3665920"/>
              </a:lnTo>
              <a:lnTo>
                <a:pt x="5160899" y="3665920"/>
              </a:lnTo>
              <a:lnTo>
                <a:pt x="5160899" y="3665921"/>
              </a:lnTo>
              <a:lnTo>
                <a:pt x="5303975" y="3665921"/>
              </a:lnTo>
              <a:cubicBezTo>
                <a:pt x="5303975" y="3705036"/>
                <a:pt x="5271398" y="3736745"/>
                <a:pt x="5231214" y="3736745"/>
              </a:cubicBezTo>
              <a:cubicBezTo>
                <a:pt x="5201076" y="3736745"/>
                <a:pt x="5175217" y="3718909"/>
                <a:pt x="5164171" y="3693489"/>
              </a:cubicBezTo>
              <a:lnTo>
                <a:pt x="5160899" y="3677715"/>
              </a:lnTo>
              <a:lnTo>
                <a:pt x="5160899" y="4418921"/>
              </a:lnTo>
              <a:cubicBezTo>
                <a:pt x="5160899" y="4466638"/>
                <a:pt x="5121158" y="4505322"/>
                <a:pt x="5072136" y="4505322"/>
              </a:cubicBezTo>
              <a:cubicBezTo>
                <a:pt x="5023112" y="4505322"/>
                <a:pt x="4983372" y="4466638"/>
                <a:pt x="4983372" y="4418921"/>
              </a:cubicBezTo>
              <a:lnTo>
                <a:pt x="4983372" y="4418906"/>
              </a:lnTo>
              <a:lnTo>
                <a:pt x="4805861" y="4418906"/>
              </a:lnTo>
              <a:lnTo>
                <a:pt x="4805861" y="3677997"/>
              </a:lnTo>
              <a:lnTo>
                <a:pt x="4802647" y="3693489"/>
              </a:lnTo>
              <a:cubicBezTo>
                <a:pt x="4791601" y="3718909"/>
                <a:pt x="4765743" y="3736745"/>
                <a:pt x="4735604" y="3736745"/>
              </a:cubicBezTo>
              <a:cubicBezTo>
                <a:pt x="4695420" y="3736745"/>
                <a:pt x="4662844" y="3705036"/>
                <a:pt x="4662844" y="3665921"/>
              </a:cubicBezTo>
              <a:lnTo>
                <a:pt x="4805861" y="3665921"/>
              </a:lnTo>
              <a:lnTo>
                <a:pt x="4805861" y="3665920"/>
              </a:lnTo>
              <a:lnTo>
                <a:pt x="4662844" y="3665920"/>
              </a:lnTo>
              <a:lnTo>
                <a:pt x="4662844" y="3107913"/>
              </a:lnTo>
              <a:lnTo>
                <a:pt x="4665048" y="3107913"/>
              </a:lnTo>
              <a:lnTo>
                <a:pt x="4674280" y="3063411"/>
              </a:lnTo>
              <a:cubicBezTo>
                <a:pt x="4689007" y="3029524"/>
                <a:pt x="4716902" y="3002377"/>
                <a:pt x="4751721" y="2988044"/>
              </a:cubicBezTo>
              <a:lnTo>
                <a:pt x="4805861" y="2977407"/>
              </a:lnTo>
              <a:lnTo>
                <a:pt x="4805861" y="2976945"/>
              </a:lnTo>
              <a:lnTo>
                <a:pt x="4808209" y="2976945"/>
              </a:lnTo>
              <a:lnTo>
                <a:pt x="4808364" y="2976914"/>
              </a:lnTo>
              <a:lnTo>
                <a:pt x="4808364" y="2976945"/>
              </a:lnTo>
              <a:lnTo>
                <a:pt x="4983372" y="2976945"/>
              </a:lnTo>
              <a:lnTo>
                <a:pt x="4983388" y="2976945"/>
              </a:lnTo>
              <a:lnTo>
                <a:pt x="5158453" y="2976945"/>
              </a:lnTo>
              <a:close/>
              <a:moveTo>
                <a:pt x="6214239" y="2976914"/>
              </a:moveTo>
              <a:lnTo>
                <a:pt x="6214394" y="2976945"/>
              </a:lnTo>
              <a:lnTo>
                <a:pt x="6216685" y="2976945"/>
              </a:lnTo>
              <a:lnTo>
                <a:pt x="6216685" y="2977395"/>
              </a:lnTo>
              <a:lnTo>
                <a:pt x="6270883" y="2988044"/>
              </a:lnTo>
              <a:cubicBezTo>
                <a:pt x="6305702" y="3002377"/>
                <a:pt x="6333597" y="3029524"/>
                <a:pt x="6348324" y="3063411"/>
              </a:cubicBezTo>
              <a:lnTo>
                <a:pt x="6357556" y="3107913"/>
              </a:lnTo>
              <a:lnTo>
                <a:pt x="6359718" y="3107913"/>
              </a:lnTo>
              <a:lnTo>
                <a:pt x="6359718" y="3118332"/>
              </a:lnTo>
              <a:lnTo>
                <a:pt x="6359761" y="3118537"/>
              </a:lnTo>
              <a:lnTo>
                <a:pt x="6359718" y="3118743"/>
              </a:lnTo>
              <a:lnTo>
                <a:pt x="6359718" y="3665920"/>
              </a:lnTo>
              <a:lnTo>
                <a:pt x="6216685" y="3665920"/>
              </a:lnTo>
              <a:lnTo>
                <a:pt x="6216685" y="3665921"/>
              </a:lnTo>
              <a:lnTo>
                <a:pt x="6359761" y="3665921"/>
              </a:lnTo>
              <a:cubicBezTo>
                <a:pt x="6359761" y="3705036"/>
                <a:pt x="6327184" y="3736745"/>
                <a:pt x="6287000" y="3736745"/>
              </a:cubicBezTo>
              <a:cubicBezTo>
                <a:pt x="6256862" y="3736745"/>
                <a:pt x="6231003" y="3718909"/>
                <a:pt x="6219957" y="3693489"/>
              </a:cubicBezTo>
              <a:lnTo>
                <a:pt x="6216685" y="3677715"/>
              </a:lnTo>
              <a:lnTo>
                <a:pt x="6216685" y="4418921"/>
              </a:lnTo>
              <a:cubicBezTo>
                <a:pt x="6216685" y="4466638"/>
                <a:pt x="6176944" y="4505322"/>
                <a:pt x="6127922" y="4505322"/>
              </a:cubicBezTo>
              <a:cubicBezTo>
                <a:pt x="6078898" y="4505322"/>
                <a:pt x="6039158" y="4466638"/>
                <a:pt x="6039158" y="4418921"/>
              </a:cubicBezTo>
              <a:lnTo>
                <a:pt x="6039158" y="4418906"/>
              </a:lnTo>
              <a:lnTo>
                <a:pt x="5861647" y="4418906"/>
              </a:lnTo>
              <a:lnTo>
                <a:pt x="5861647" y="3677997"/>
              </a:lnTo>
              <a:lnTo>
                <a:pt x="5858433" y="3693489"/>
              </a:lnTo>
              <a:cubicBezTo>
                <a:pt x="5847387" y="3718909"/>
                <a:pt x="5821529" y="3736745"/>
                <a:pt x="5791390" y="3736745"/>
              </a:cubicBezTo>
              <a:cubicBezTo>
                <a:pt x="5751206" y="3736745"/>
                <a:pt x="5718630" y="3705036"/>
                <a:pt x="5718630" y="3665921"/>
              </a:cubicBezTo>
              <a:lnTo>
                <a:pt x="5861647" y="3665921"/>
              </a:lnTo>
              <a:lnTo>
                <a:pt x="5861647" y="3665920"/>
              </a:lnTo>
              <a:lnTo>
                <a:pt x="5718630" y="3665920"/>
              </a:lnTo>
              <a:lnTo>
                <a:pt x="5718630" y="3107913"/>
              </a:lnTo>
              <a:lnTo>
                <a:pt x="5720834" y="3107913"/>
              </a:lnTo>
              <a:lnTo>
                <a:pt x="5730066" y="3063411"/>
              </a:lnTo>
              <a:cubicBezTo>
                <a:pt x="5744793" y="3029524"/>
                <a:pt x="5772688" y="3002377"/>
                <a:pt x="5807507" y="2988044"/>
              </a:cubicBezTo>
              <a:lnTo>
                <a:pt x="5861647" y="2977407"/>
              </a:lnTo>
              <a:lnTo>
                <a:pt x="5861647" y="2976945"/>
              </a:lnTo>
              <a:lnTo>
                <a:pt x="5863995" y="2976945"/>
              </a:lnTo>
              <a:lnTo>
                <a:pt x="5864150" y="2976914"/>
              </a:lnTo>
              <a:lnTo>
                <a:pt x="5864150" y="2976945"/>
              </a:lnTo>
              <a:lnTo>
                <a:pt x="6039158" y="2976945"/>
              </a:lnTo>
              <a:lnTo>
                <a:pt x="6039174" y="2976945"/>
              </a:lnTo>
              <a:lnTo>
                <a:pt x="6214239" y="2976945"/>
              </a:lnTo>
              <a:close/>
              <a:moveTo>
                <a:pt x="7270023" y="2976914"/>
              </a:moveTo>
              <a:lnTo>
                <a:pt x="7270179" y="2976945"/>
              </a:lnTo>
              <a:lnTo>
                <a:pt x="7272471" y="2976945"/>
              </a:lnTo>
              <a:lnTo>
                <a:pt x="7272471" y="2977395"/>
              </a:lnTo>
              <a:lnTo>
                <a:pt x="7326669" y="2988044"/>
              </a:lnTo>
              <a:cubicBezTo>
                <a:pt x="7361488" y="3002377"/>
                <a:pt x="7389382" y="3029524"/>
                <a:pt x="7404110" y="3063411"/>
              </a:cubicBezTo>
              <a:lnTo>
                <a:pt x="7413341" y="3107913"/>
              </a:lnTo>
              <a:lnTo>
                <a:pt x="7415503" y="3107913"/>
              </a:lnTo>
              <a:lnTo>
                <a:pt x="7415503" y="3118332"/>
              </a:lnTo>
              <a:lnTo>
                <a:pt x="7415545" y="3118537"/>
              </a:lnTo>
              <a:lnTo>
                <a:pt x="7415503" y="3118743"/>
              </a:lnTo>
              <a:lnTo>
                <a:pt x="7415503" y="3665920"/>
              </a:lnTo>
              <a:lnTo>
                <a:pt x="7272471" y="3665920"/>
              </a:lnTo>
              <a:lnTo>
                <a:pt x="7272471" y="3665921"/>
              </a:lnTo>
              <a:lnTo>
                <a:pt x="7415545" y="3665921"/>
              </a:lnTo>
              <a:cubicBezTo>
                <a:pt x="7415545" y="3705036"/>
                <a:pt x="7382970" y="3736745"/>
                <a:pt x="7342786" y="3736745"/>
              </a:cubicBezTo>
              <a:cubicBezTo>
                <a:pt x="7312648" y="3736745"/>
                <a:pt x="7286789" y="3718909"/>
                <a:pt x="7275743" y="3693489"/>
              </a:cubicBezTo>
              <a:lnTo>
                <a:pt x="7272471" y="3677715"/>
              </a:lnTo>
              <a:lnTo>
                <a:pt x="7272471" y="4418921"/>
              </a:lnTo>
              <a:cubicBezTo>
                <a:pt x="7272471" y="4466638"/>
                <a:pt x="7232728" y="4505322"/>
                <a:pt x="7183707" y="4505322"/>
              </a:cubicBezTo>
              <a:cubicBezTo>
                <a:pt x="7134684" y="4505322"/>
                <a:pt x="7094944" y="4466638"/>
                <a:pt x="7094944" y="4418921"/>
              </a:cubicBezTo>
              <a:lnTo>
                <a:pt x="7094944" y="4418906"/>
              </a:lnTo>
              <a:lnTo>
                <a:pt x="6917432" y="4418906"/>
              </a:lnTo>
              <a:lnTo>
                <a:pt x="6917432" y="3677997"/>
              </a:lnTo>
              <a:lnTo>
                <a:pt x="6914219" y="3693489"/>
              </a:lnTo>
              <a:cubicBezTo>
                <a:pt x="6903173" y="3718909"/>
                <a:pt x="6877315" y="3736745"/>
                <a:pt x="6847176" y="3736745"/>
              </a:cubicBezTo>
              <a:cubicBezTo>
                <a:pt x="6806992" y="3736745"/>
                <a:pt x="6774415" y="3705036"/>
                <a:pt x="6774415" y="3665921"/>
              </a:cubicBezTo>
              <a:lnTo>
                <a:pt x="6917432" y="3665921"/>
              </a:lnTo>
              <a:lnTo>
                <a:pt x="6917432" y="3665920"/>
              </a:lnTo>
              <a:lnTo>
                <a:pt x="6774415" y="3665920"/>
              </a:lnTo>
              <a:lnTo>
                <a:pt x="6774415" y="3107913"/>
              </a:lnTo>
              <a:lnTo>
                <a:pt x="6776619" y="3107913"/>
              </a:lnTo>
              <a:lnTo>
                <a:pt x="6785852" y="3063411"/>
              </a:lnTo>
              <a:cubicBezTo>
                <a:pt x="6800579" y="3029524"/>
                <a:pt x="6828474" y="3002377"/>
                <a:pt x="6863293" y="2988044"/>
              </a:cubicBezTo>
              <a:lnTo>
                <a:pt x="6917432" y="2977407"/>
              </a:lnTo>
              <a:lnTo>
                <a:pt x="6917432" y="2976945"/>
              </a:lnTo>
              <a:lnTo>
                <a:pt x="6919781" y="2976945"/>
              </a:lnTo>
              <a:lnTo>
                <a:pt x="6919936" y="2976914"/>
              </a:lnTo>
              <a:lnTo>
                <a:pt x="6919936" y="2976945"/>
              </a:lnTo>
              <a:lnTo>
                <a:pt x="7094944" y="2976945"/>
              </a:lnTo>
              <a:lnTo>
                <a:pt x="7094959" y="2976945"/>
              </a:lnTo>
              <a:lnTo>
                <a:pt x="7270023" y="2976945"/>
              </a:lnTo>
              <a:close/>
              <a:moveTo>
                <a:pt x="8325811" y="2976914"/>
              </a:moveTo>
              <a:lnTo>
                <a:pt x="8325965" y="2976945"/>
              </a:lnTo>
              <a:lnTo>
                <a:pt x="8328256" y="2976945"/>
              </a:lnTo>
              <a:lnTo>
                <a:pt x="8328256" y="2977395"/>
              </a:lnTo>
              <a:lnTo>
                <a:pt x="8382455" y="2988044"/>
              </a:lnTo>
              <a:cubicBezTo>
                <a:pt x="8417274" y="3002377"/>
                <a:pt x="8445169" y="3029524"/>
                <a:pt x="8459896" y="3063411"/>
              </a:cubicBezTo>
              <a:lnTo>
                <a:pt x="8469127" y="3107913"/>
              </a:lnTo>
              <a:lnTo>
                <a:pt x="8471289" y="3107913"/>
              </a:lnTo>
              <a:lnTo>
                <a:pt x="8471289" y="3118332"/>
              </a:lnTo>
              <a:lnTo>
                <a:pt x="8471332" y="3118537"/>
              </a:lnTo>
              <a:lnTo>
                <a:pt x="8471289" y="3118743"/>
              </a:lnTo>
              <a:lnTo>
                <a:pt x="8471289" y="3665920"/>
              </a:lnTo>
              <a:lnTo>
                <a:pt x="8328256" y="3665920"/>
              </a:lnTo>
              <a:lnTo>
                <a:pt x="8328256" y="3665921"/>
              </a:lnTo>
              <a:lnTo>
                <a:pt x="8471332" y="3665921"/>
              </a:lnTo>
              <a:cubicBezTo>
                <a:pt x="8471332" y="3705036"/>
                <a:pt x="8438755" y="3736745"/>
                <a:pt x="8398572" y="3736745"/>
              </a:cubicBezTo>
              <a:cubicBezTo>
                <a:pt x="8368433" y="3736745"/>
                <a:pt x="8342575" y="3718909"/>
                <a:pt x="8331529" y="3693489"/>
              </a:cubicBezTo>
              <a:lnTo>
                <a:pt x="8328256" y="3677715"/>
              </a:lnTo>
              <a:lnTo>
                <a:pt x="8328256" y="4418921"/>
              </a:lnTo>
              <a:cubicBezTo>
                <a:pt x="8328256" y="4466638"/>
                <a:pt x="8288515" y="4505322"/>
                <a:pt x="8239494" y="4505322"/>
              </a:cubicBezTo>
              <a:cubicBezTo>
                <a:pt x="8190470" y="4505322"/>
                <a:pt x="8150730" y="4466638"/>
                <a:pt x="8150730" y="4418921"/>
              </a:cubicBezTo>
              <a:lnTo>
                <a:pt x="8150730" y="4418906"/>
              </a:lnTo>
              <a:lnTo>
                <a:pt x="7973217" y="4418906"/>
              </a:lnTo>
              <a:lnTo>
                <a:pt x="7973217" y="3677997"/>
              </a:lnTo>
              <a:lnTo>
                <a:pt x="7970005" y="3693489"/>
              </a:lnTo>
              <a:cubicBezTo>
                <a:pt x="7958958" y="3718909"/>
                <a:pt x="7933100" y="3736745"/>
                <a:pt x="7902962" y="3736745"/>
              </a:cubicBezTo>
              <a:cubicBezTo>
                <a:pt x="7862778" y="3736745"/>
                <a:pt x="7830201" y="3705036"/>
                <a:pt x="7830201" y="3665921"/>
              </a:cubicBezTo>
              <a:lnTo>
                <a:pt x="7973217" y="3665921"/>
              </a:lnTo>
              <a:lnTo>
                <a:pt x="7973217" y="3665920"/>
              </a:lnTo>
              <a:lnTo>
                <a:pt x="7830201" y="3665920"/>
              </a:lnTo>
              <a:lnTo>
                <a:pt x="7830201" y="3107913"/>
              </a:lnTo>
              <a:lnTo>
                <a:pt x="7832405" y="3107913"/>
              </a:lnTo>
              <a:lnTo>
                <a:pt x="7841638" y="3063411"/>
              </a:lnTo>
              <a:cubicBezTo>
                <a:pt x="7856365" y="3029524"/>
                <a:pt x="7884260" y="3002377"/>
                <a:pt x="7919079" y="2988044"/>
              </a:cubicBezTo>
              <a:lnTo>
                <a:pt x="7973217" y="2977407"/>
              </a:lnTo>
              <a:lnTo>
                <a:pt x="7973217" y="2976945"/>
              </a:lnTo>
              <a:lnTo>
                <a:pt x="7975567" y="2976945"/>
              </a:lnTo>
              <a:lnTo>
                <a:pt x="7975722" y="2976914"/>
              </a:lnTo>
              <a:lnTo>
                <a:pt x="7975722" y="2976945"/>
              </a:lnTo>
              <a:lnTo>
                <a:pt x="8150730" y="2976945"/>
              </a:lnTo>
              <a:lnTo>
                <a:pt x="8150745" y="2976945"/>
              </a:lnTo>
              <a:lnTo>
                <a:pt x="8325811" y="2976945"/>
              </a:lnTo>
              <a:close/>
              <a:moveTo>
                <a:pt x="9381596" y="2976914"/>
              </a:moveTo>
              <a:lnTo>
                <a:pt x="9381751" y="2976945"/>
              </a:lnTo>
              <a:lnTo>
                <a:pt x="9384043" y="2976945"/>
              </a:lnTo>
              <a:lnTo>
                <a:pt x="9384043" y="2977395"/>
              </a:lnTo>
              <a:lnTo>
                <a:pt x="9438241" y="2988044"/>
              </a:lnTo>
              <a:cubicBezTo>
                <a:pt x="9473060" y="3002377"/>
                <a:pt x="9500955" y="3029524"/>
                <a:pt x="9515681" y="3063411"/>
              </a:cubicBezTo>
              <a:lnTo>
                <a:pt x="9524913" y="3107913"/>
              </a:lnTo>
              <a:lnTo>
                <a:pt x="9527074" y="3107913"/>
              </a:lnTo>
              <a:lnTo>
                <a:pt x="9527074" y="3118332"/>
              </a:lnTo>
              <a:lnTo>
                <a:pt x="9527118" y="3118537"/>
              </a:lnTo>
              <a:lnTo>
                <a:pt x="9527074" y="3118743"/>
              </a:lnTo>
              <a:lnTo>
                <a:pt x="9527074" y="3665920"/>
              </a:lnTo>
              <a:lnTo>
                <a:pt x="9384043" y="3665920"/>
              </a:lnTo>
              <a:lnTo>
                <a:pt x="9384043" y="3665921"/>
              </a:lnTo>
              <a:lnTo>
                <a:pt x="9527118" y="3665921"/>
              </a:lnTo>
              <a:cubicBezTo>
                <a:pt x="9527118" y="3705036"/>
                <a:pt x="9494541" y="3736745"/>
                <a:pt x="9454357" y="3736745"/>
              </a:cubicBezTo>
              <a:cubicBezTo>
                <a:pt x="9424219" y="3736745"/>
                <a:pt x="9398360" y="3718909"/>
                <a:pt x="9387315" y="3693489"/>
              </a:cubicBezTo>
              <a:lnTo>
                <a:pt x="9384043" y="3677715"/>
              </a:lnTo>
              <a:lnTo>
                <a:pt x="9384043" y="4418921"/>
              </a:lnTo>
              <a:cubicBezTo>
                <a:pt x="9384043" y="4466638"/>
                <a:pt x="9344301" y="4505322"/>
                <a:pt x="9295279" y="4505322"/>
              </a:cubicBezTo>
              <a:cubicBezTo>
                <a:pt x="9246256" y="4505322"/>
                <a:pt x="9206514" y="4466638"/>
                <a:pt x="9206514" y="4418921"/>
              </a:cubicBezTo>
              <a:lnTo>
                <a:pt x="9206514" y="4418906"/>
              </a:lnTo>
              <a:lnTo>
                <a:pt x="9029003" y="4418906"/>
              </a:lnTo>
              <a:lnTo>
                <a:pt x="9029003" y="3677997"/>
              </a:lnTo>
              <a:lnTo>
                <a:pt x="9025791" y="3693489"/>
              </a:lnTo>
              <a:cubicBezTo>
                <a:pt x="9014745" y="3718909"/>
                <a:pt x="8988887" y="3736745"/>
                <a:pt x="8958747" y="3736745"/>
              </a:cubicBezTo>
              <a:cubicBezTo>
                <a:pt x="8918563" y="3736745"/>
                <a:pt x="8885987" y="3705036"/>
                <a:pt x="8885987" y="3665921"/>
              </a:cubicBezTo>
              <a:lnTo>
                <a:pt x="9029003" y="3665921"/>
              </a:lnTo>
              <a:lnTo>
                <a:pt x="9029003" y="3665920"/>
              </a:lnTo>
              <a:lnTo>
                <a:pt x="8885987" y="3665920"/>
              </a:lnTo>
              <a:lnTo>
                <a:pt x="8885987" y="3107913"/>
              </a:lnTo>
              <a:lnTo>
                <a:pt x="8888191" y="3107913"/>
              </a:lnTo>
              <a:lnTo>
                <a:pt x="8897423" y="3063411"/>
              </a:lnTo>
              <a:cubicBezTo>
                <a:pt x="8912151" y="3029524"/>
                <a:pt x="8940045" y="3002377"/>
                <a:pt x="8974865" y="2988044"/>
              </a:cubicBezTo>
              <a:lnTo>
                <a:pt x="9029003" y="2977407"/>
              </a:lnTo>
              <a:lnTo>
                <a:pt x="9029003" y="2976945"/>
              </a:lnTo>
              <a:lnTo>
                <a:pt x="9031353" y="2976945"/>
              </a:lnTo>
              <a:lnTo>
                <a:pt x="9031508" y="2976914"/>
              </a:lnTo>
              <a:lnTo>
                <a:pt x="9031508" y="2976945"/>
              </a:lnTo>
              <a:lnTo>
                <a:pt x="9206514" y="2976945"/>
              </a:lnTo>
              <a:lnTo>
                <a:pt x="9206531" y="2976945"/>
              </a:lnTo>
              <a:lnTo>
                <a:pt x="9381596" y="2976945"/>
              </a:lnTo>
              <a:close/>
              <a:moveTo>
                <a:pt x="10437381" y="2976914"/>
              </a:moveTo>
              <a:lnTo>
                <a:pt x="10437537" y="2976945"/>
              </a:lnTo>
              <a:lnTo>
                <a:pt x="10439829" y="2976945"/>
              </a:lnTo>
              <a:lnTo>
                <a:pt x="10439829" y="2977395"/>
              </a:lnTo>
              <a:lnTo>
                <a:pt x="10494027" y="2988044"/>
              </a:lnTo>
              <a:cubicBezTo>
                <a:pt x="10528845" y="3002377"/>
                <a:pt x="10556739" y="3029524"/>
                <a:pt x="10571468" y="3063411"/>
              </a:cubicBezTo>
              <a:lnTo>
                <a:pt x="10580700" y="3107913"/>
              </a:lnTo>
              <a:lnTo>
                <a:pt x="10582860" y="3107913"/>
              </a:lnTo>
              <a:lnTo>
                <a:pt x="10582860" y="3118332"/>
              </a:lnTo>
              <a:lnTo>
                <a:pt x="10582903" y="3118537"/>
              </a:lnTo>
              <a:lnTo>
                <a:pt x="10582860" y="3118743"/>
              </a:lnTo>
              <a:lnTo>
                <a:pt x="10582860" y="3665920"/>
              </a:lnTo>
              <a:lnTo>
                <a:pt x="10439829" y="3665920"/>
              </a:lnTo>
              <a:lnTo>
                <a:pt x="10439829" y="3665921"/>
              </a:lnTo>
              <a:lnTo>
                <a:pt x="10582903" y="3665921"/>
              </a:lnTo>
              <a:cubicBezTo>
                <a:pt x="10582903" y="3705036"/>
                <a:pt x="10550328" y="3736745"/>
                <a:pt x="10510143" y="3736745"/>
              </a:cubicBezTo>
              <a:cubicBezTo>
                <a:pt x="10480006" y="3736745"/>
                <a:pt x="10454146" y="3718909"/>
                <a:pt x="10443101" y="3693489"/>
              </a:cubicBezTo>
              <a:lnTo>
                <a:pt x="10439829" y="3677715"/>
              </a:lnTo>
              <a:lnTo>
                <a:pt x="10439829" y="4418921"/>
              </a:lnTo>
              <a:cubicBezTo>
                <a:pt x="10439829" y="4466638"/>
                <a:pt x="10400088" y="4505322"/>
                <a:pt x="10351064" y="4505322"/>
              </a:cubicBezTo>
              <a:cubicBezTo>
                <a:pt x="10302041" y="4505322"/>
                <a:pt x="10262301" y="4466638"/>
                <a:pt x="10262301" y="4418921"/>
              </a:cubicBezTo>
              <a:lnTo>
                <a:pt x="10262301" y="4418906"/>
              </a:lnTo>
              <a:lnTo>
                <a:pt x="10084790" y="4418906"/>
              </a:lnTo>
              <a:lnTo>
                <a:pt x="10084790" y="3677997"/>
              </a:lnTo>
              <a:lnTo>
                <a:pt x="10081577" y="3693489"/>
              </a:lnTo>
              <a:cubicBezTo>
                <a:pt x="10070530" y="3718909"/>
                <a:pt x="10044672" y="3736745"/>
                <a:pt x="10014533" y="3736745"/>
              </a:cubicBezTo>
              <a:cubicBezTo>
                <a:pt x="9974349" y="3736745"/>
                <a:pt x="9941773" y="3705036"/>
                <a:pt x="9941773" y="3665921"/>
              </a:cubicBezTo>
              <a:lnTo>
                <a:pt x="10084790" y="3665921"/>
              </a:lnTo>
              <a:lnTo>
                <a:pt x="10084790" y="3665920"/>
              </a:lnTo>
              <a:lnTo>
                <a:pt x="9941773" y="3665920"/>
              </a:lnTo>
              <a:lnTo>
                <a:pt x="9941773" y="3107913"/>
              </a:lnTo>
              <a:lnTo>
                <a:pt x="9943978" y="3107913"/>
              </a:lnTo>
              <a:lnTo>
                <a:pt x="9953210" y="3063411"/>
              </a:lnTo>
              <a:cubicBezTo>
                <a:pt x="9967937" y="3029524"/>
                <a:pt x="9995831" y="3002377"/>
                <a:pt x="10030651" y="2988044"/>
              </a:cubicBezTo>
              <a:lnTo>
                <a:pt x="10084790" y="2977407"/>
              </a:lnTo>
              <a:lnTo>
                <a:pt x="10084790" y="2976945"/>
              </a:lnTo>
              <a:lnTo>
                <a:pt x="10087139" y="2976945"/>
              </a:lnTo>
              <a:lnTo>
                <a:pt x="10087294" y="2976914"/>
              </a:lnTo>
              <a:lnTo>
                <a:pt x="10087294" y="2976945"/>
              </a:lnTo>
              <a:lnTo>
                <a:pt x="10262301" y="2976945"/>
              </a:lnTo>
              <a:lnTo>
                <a:pt x="10262316" y="2976945"/>
              </a:lnTo>
              <a:lnTo>
                <a:pt x="10437381" y="2976945"/>
              </a:lnTo>
              <a:close/>
              <a:moveTo>
                <a:pt x="760243" y="2634046"/>
              </a:moveTo>
              <a:cubicBezTo>
                <a:pt x="842660" y="2634046"/>
                <a:pt x="909472" y="2699079"/>
                <a:pt x="909472" y="2779302"/>
              </a:cubicBezTo>
              <a:cubicBezTo>
                <a:pt x="909472" y="2859525"/>
                <a:pt x="842660" y="2924558"/>
                <a:pt x="760243" y="2924558"/>
              </a:cubicBezTo>
              <a:cubicBezTo>
                <a:pt x="677825" y="2924558"/>
                <a:pt x="611013" y="2859525"/>
                <a:pt x="611013" y="2779302"/>
              </a:cubicBezTo>
              <a:cubicBezTo>
                <a:pt x="611013" y="2699079"/>
                <a:pt x="677825" y="2634046"/>
                <a:pt x="760243" y="2634046"/>
              </a:cubicBezTo>
              <a:close/>
              <a:moveTo>
                <a:pt x="1816030" y="2634046"/>
              </a:moveTo>
              <a:cubicBezTo>
                <a:pt x="1898447" y="2634046"/>
                <a:pt x="1965259" y="2699079"/>
                <a:pt x="1965259" y="2779302"/>
              </a:cubicBezTo>
              <a:cubicBezTo>
                <a:pt x="1965259" y="2859525"/>
                <a:pt x="1898447" y="2924558"/>
                <a:pt x="1816030" y="2924558"/>
              </a:cubicBezTo>
              <a:cubicBezTo>
                <a:pt x="1733612" y="2924558"/>
                <a:pt x="1666800" y="2859525"/>
                <a:pt x="1666800" y="2779302"/>
              </a:cubicBezTo>
              <a:cubicBezTo>
                <a:pt x="1666800" y="2699079"/>
                <a:pt x="1733612" y="2634046"/>
                <a:pt x="1816030" y="2634046"/>
              </a:cubicBezTo>
              <a:close/>
              <a:moveTo>
                <a:pt x="2871816" y="2634046"/>
              </a:moveTo>
              <a:cubicBezTo>
                <a:pt x="2954233" y="2634046"/>
                <a:pt x="3021045" y="2699079"/>
                <a:pt x="3021045" y="2779302"/>
              </a:cubicBezTo>
              <a:cubicBezTo>
                <a:pt x="3021045" y="2859525"/>
                <a:pt x="2954233" y="2924558"/>
                <a:pt x="2871816" y="2924558"/>
              </a:cubicBezTo>
              <a:cubicBezTo>
                <a:pt x="2789398" y="2924558"/>
                <a:pt x="2722586" y="2859525"/>
                <a:pt x="2722586" y="2779302"/>
              </a:cubicBezTo>
              <a:cubicBezTo>
                <a:pt x="2722586" y="2699079"/>
                <a:pt x="2789398" y="2634046"/>
                <a:pt x="2871816" y="2634046"/>
              </a:cubicBezTo>
              <a:close/>
              <a:moveTo>
                <a:pt x="3927602" y="2634046"/>
              </a:moveTo>
              <a:cubicBezTo>
                <a:pt x="4010019" y="2634046"/>
                <a:pt x="4076831" y="2699079"/>
                <a:pt x="4076831" y="2779302"/>
              </a:cubicBezTo>
              <a:cubicBezTo>
                <a:pt x="4076831" y="2859525"/>
                <a:pt x="4010019" y="2924558"/>
                <a:pt x="3927602" y="2924558"/>
              </a:cubicBezTo>
              <a:cubicBezTo>
                <a:pt x="3845184" y="2924558"/>
                <a:pt x="3778372" y="2859525"/>
                <a:pt x="3778372" y="2779302"/>
              </a:cubicBezTo>
              <a:cubicBezTo>
                <a:pt x="3778372" y="2699079"/>
                <a:pt x="3845184" y="2634046"/>
                <a:pt x="3927602" y="2634046"/>
              </a:cubicBezTo>
              <a:close/>
              <a:moveTo>
                <a:pt x="4983388" y="2634046"/>
              </a:moveTo>
              <a:cubicBezTo>
                <a:pt x="5065805" y="2634046"/>
                <a:pt x="5132617" y="2699079"/>
                <a:pt x="5132617" y="2779302"/>
              </a:cubicBezTo>
              <a:cubicBezTo>
                <a:pt x="5132617" y="2859525"/>
                <a:pt x="5065805" y="2924558"/>
                <a:pt x="4983388" y="2924558"/>
              </a:cubicBezTo>
              <a:cubicBezTo>
                <a:pt x="4900970" y="2924558"/>
                <a:pt x="4834158" y="2859525"/>
                <a:pt x="4834158" y="2779302"/>
              </a:cubicBezTo>
              <a:cubicBezTo>
                <a:pt x="4834158" y="2699079"/>
                <a:pt x="4900970" y="2634046"/>
                <a:pt x="4983388" y="2634046"/>
              </a:cubicBezTo>
              <a:close/>
              <a:moveTo>
                <a:pt x="6039174" y="2634046"/>
              </a:moveTo>
              <a:cubicBezTo>
                <a:pt x="6121591" y="2634046"/>
                <a:pt x="6188403" y="2699079"/>
                <a:pt x="6188403" y="2779302"/>
              </a:cubicBezTo>
              <a:cubicBezTo>
                <a:pt x="6188403" y="2859525"/>
                <a:pt x="6121591" y="2924558"/>
                <a:pt x="6039174" y="2924558"/>
              </a:cubicBezTo>
              <a:cubicBezTo>
                <a:pt x="5956756" y="2924558"/>
                <a:pt x="5889944" y="2859525"/>
                <a:pt x="5889944" y="2779302"/>
              </a:cubicBezTo>
              <a:cubicBezTo>
                <a:pt x="5889944" y="2699079"/>
                <a:pt x="5956756" y="2634046"/>
                <a:pt x="6039174" y="2634046"/>
              </a:cubicBezTo>
              <a:close/>
              <a:moveTo>
                <a:pt x="7094959" y="2634046"/>
              </a:moveTo>
              <a:cubicBezTo>
                <a:pt x="7177377" y="2634046"/>
                <a:pt x="7244188" y="2699079"/>
                <a:pt x="7244188" y="2779302"/>
              </a:cubicBezTo>
              <a:cubicBezTo>
                <a:pt x="7244188" y="2859525"/>
                <a:pt x="7177377" y="2924558"/>
                <a:pt x="7094959" y="2924558"/>
              </a:cubicBezTo>
              <a:cubicBezTo>
                <a:pt x="7012541" y="2924558"/>
                <a:pt x="6945730" y="2859525"/>
                <a:pt x="6945730" y="2779302"/>
              </a:cubicBezTo>
              <a:cubicBezTo>
                <a:pt x="6945730" y="2699079"/>
                <a:pt x="7012541" y="2634046"/>
                <a:pt x="7094959" y="2634046"/>
              </a:cubicBezTo>
              <a:close/>
              <a:moveTo>
                <a:pt x="8150745" y="2634046"/>
              </a:moveTo>
              <a:cubicBezTo>
                <a:pt x="8233163" y="2634046"/>
                <a:pt x="8299975" y="2699079"/>
                <a:pt x="8299975" y="2779302"/>
              </a:cubicBezTo>
              <a:cubicBezTo>
                <a:pt x="8299975" y="2859525"/>
                <a:pt x="8233163" y="2924558"/>
                <a:pt x="8150745" y="2924558"/>
              </a:cubicBezTo>
              <a:cubicBezTo>
                <a:pt x="8068327" y="2924558"/>
                <a:pt x="8001516" y="2859525"/>
                <a:pt x="8001516" y="2779302"/>
              </a:cubicBezTo>
              <a:cubicBezTo>
                <a:pt x="8001516" y="2699079"/>
                <a:pt x="8068327" y="2634046"/>
                <a:pt x="8150745" y="2634046"/>
              </a:cubicBezTo>
              <a:close/>
              <a:moveTo>
                <a:pt x="9206531" y="2634046"/>
              </a:moveTo>
              <a:cubicBezTo>
                <a:pt x="9288949" y="2634046"/>
                <a:pt x="9355759" y="2699079"/>
                <a:pt x="9355759" y="2779302"/>
              </a:cubicBezTo>
              <a:cubicBezTo>
                <a:pt x="9355759" y="2859525"/>
                <a:pt x="9288949" y="2924558"/>
                <a:pt x="9206531" y="2924558"/>
              </a:cubicBezTo>
              <a:cubicBezTo>
                <a:pt x="9124113" y="2924558"/>
                <a:pt x="9057301" y="2859525"/>
                <a:pt x="9057301" y="2779302"/>
              </a:cubicBezTo>
              <a:cubicBezTo>
                <a:pt x="9057301" y="2699079"/>
                <a:pt x="9124113" y="2634046"/>
                <a:pt x="9206531" y="2634046"/>
              </a:cubicBezTo>
              <a:close/>
              <a:moveTo>
                <a:pt x="10262316" y="2634046"/>
              </a:moveTo>
              <a:cubicBezTo>
                <a:pt x="10344735" y="2634046"/>
                <a:pt x="10411547" y="2699079"/>
                <a:pt x="10411547" y="2779302"/>
              </a:cubicBezTo>
              <a:cubicBezTo>
                <a:pt x="10411547" y="2859525"/>
                <a:pt x="10344735" y="2924558"/>
                <a:pt x="10262316" y="2924558"/>
              </a:cubicBezTo>
              <a:cubicBezTo>
                <a:pt x="10179900" y="2924558"/>
                <a:pt x="10113087" y="2859525"/>
                <a:pt x="10113087" y="2779302"/>
              </a:cubicBezTo>
              <a:cubicBezTo>
                <a:pt x="10113087" y="2699079"/>
                <a:pt x="10179900" y="2634046"/>
                <a:pt x="10262316" y="2634046"/>
              </a:cubicBezTo>
              <a:close/>
              <a:moveTo>
                <a:pt x="760227" y="2177329"/>
              </a:moveTo>
              <a:cubicBezTo>
                <a:pt x="760227" y="2225038"/>
                <a:pt x="720494" y="2263714"/>
                <a:pt x="671479" y="2263714"/>
              </a:cubicBezTo>
              <a:cubicBezTo>
                <a:pt x="622465" y="2263714"/>
                <a:pt x="582731" y="2225038"/>
                <a:pt x="582731" y="2177329"/>
              </a:cubicBezTo>
              <a:close/>
              <a:moveTo>
                <a:pt x="1816015" y="2177329"/>
              </a:moveTo>
              <a:cubicBezTo>
                <a:pt x="1816015" y="2225038"/>
                <a:pt x="1776281" y="2263714"/>
                <a:pt x="1727266" y="2263714"/>
              </a:cubicBezTo>
              <a:cubicBezTo>
                <a:pt x="1678252" y="2263714"/>
                <a:pt x="1638518" y="2225038"/>
                <a:pt x="1638518" y="2177329"/>
              </a:cubicBezTo>
              <a:close/>
              <a:moveTo>
                <a:pt x="2871800" y="2177329"/>
              </a:moveTo>
              <a:cubicBezTo>
                <a:pt x="2871800" y="2225038"/>
                <a:pt x="2832066" y="2263714"/>
                <a:pt x="2783052" y="2263714"/>
              </a:cubicBezTo>
              <a:cubicBezTo>
                <a:pt x="2734038" y="2263714"/>
                <a:pt x="2694304" y="2225038"/>
                <a:pt x="2694304" y="2177329"/>
              </a:cubicBezTo>
              <a:close/>
              <a:moveTo>
                <a:pt x="3927586" y="2177329"/>
              </a:moveTo>
              <a:cubicBezTo>
                <a:pt x="3927586" y="2225038"/>
                <a:pt x="3887852" y="2263714"/>
                <a:pt x="3838838" y="2263714"/>
              </a:cubicBezTo>
              <a:cubicBezTo>
                <a:pt x="3789824" y="2263714"/>
                <a:pt x="3750090" y="2225038"/>
                <a:pt x="3750090" y="2177329"/>
              </a:cubicBezTo>
              <a:close/>
              <a:moveTo>
                <a:pt x="4983372" y="2177329"/>
              </a:moveTo>
              <a:cubicBezTo>
                <a:pt x="4983372" y="2225038"/>
                <a:pt x="4943638" y="2263714"/>
                <a:pt x="4894624" y="2263714"/>
              </a:cubicBezTo>
              <a:cubicBezTo>
                <a:pt x="4845610" y="2263714"/>
                <a:pt x="4805876" y="2225038"/>
                <a:pt x="4805876" y="2177329"/>
              </a:cubicBezTo>
              <a:close/>
              <a:moveTo>
                <a:pt x="6039158" y="2177329"/>
              </a:moveTo>
              <a:cubicBezTo>
                <a:pt x="6039158" y="2225038"/>
                <a:pt x="5999424" y="2263714"/>
                <a:pt x="5950410" y="2263714"/>
              </a:cubicBezTo>
              <a:cubicBezTo>
                <a:pt x="5901396" y="2263714"/>
                <a:pt x="5861662" y="2225038"/>
                <a:pt x="5861662" y="2177329"/>
              </a:cubicBezTo>
              <a:close/>
              <a:moveTo>
                <a:pt x="7094944" y="2177329"/>
              </a:moveTo>
              <a:cubicBezTo>
                <a:pt x="7094944" y="2225038"/>
                <a:pt x="7055210" y="2263714"/>
                <a:pt x="7006196" y="2263714"/>
              </a:cubicBezTo>
              <a:cubicBezTo>
                <a:pt x="6957182" y="2263714"/>
                <a:pt x="6917448" y="2225038"/>
                <a:pt x="6917448" y="2177329"/>
              </a:cubicBezTo>
              <a:close/>
              <a:moveTo>
                <a:pt x="8150730" y="2177329"/>
              </a:moveTo>
              <a:cubicBezTo>
                <a:pt x="8150730" y="2225038"/>
                <a:pt x="8110996" y="2263714"/>
                <a:pt x="8061982" y="2263714"/>
              </a:cubicBezTo>
              <a:cubicBezTo>
                <a:pt x="8012968" y="2263714"/>
                <a:pt x="7973234" y="2225038"/>
                <a:pt x="7973234" y="2177329"/>
              </a:cubicBezTo>
              <a:close/>
              <a:moveTo>
                <a:pt x="9206515" y="2177329"/>
              </a:moveTo>
              <a:cubicBezTo>
                <a:pt x="9206515" y="2225038"/>
                <a:pt x="9166782" y="2263714"/>
                <a:pt x="9117768" y="2263714"/>
              </a:cubicBezTo>
              <a:cubicBezTo>
                <a:pt x="9068753" y="2263714"/>
                <a:pt x="9029020" y="2225038"/>
                <a:pt x="9029020" y="2177329"/>
              </a:cubicBezTo>
              <a:close/>
              <a:moveTo>
                <a:pt x="10262302" y="2177329"/>
              </a:moveTo>
              <a:cubicBezTo>
                <a:pt x="10262302" y="2225038"/>
                <a:pt x="10222568" y="2263714"/>
                <a:pt x="10173554" y="2263714"/>
              </a:cubicBezTo>
              <a:cubicBezTo>
                <a:pt x="10124540" y="2263714"/>
                <a:pt x="10084805" y="2225038"/>
                <a:pt x="10084805" y="2177329"/>
              </a:cubicBezTo>
              <a:close/>
              <a:moveTo>
                <a:pt x="935308" y="735307"/>
              </a:moveTo>
              <a:lnTo>
                <a:pt x="935463" y="735338"/>
              </a:lnTo>
              <a:lnTo>
                <a:pt x="937754" y="735338"/>
              </a:lnTo>
              <a:lnTo>
                <a:pt x="937754" y="735788"/>
              </a:lnTo>
              <a:lnTo>
                <a:pt x="991953" y="746437"/>
              </a:lnTo>
              <a:cubicBezTo>
                <a:pt x="1026772" y="760770"/>
                <a:pt x="1054666" y="787917"/>
                <a:pt x="1069393" y="821804"/>
              </a:cubicBezTo>
              <a:lnTo>
                <a:pt x="1078625" y="866306"/>
              </a:lnTo>
              <a:lnTo>
                <a:pt x="1080787" y="866306"/>
              </a:lnTo>
              <a:lnTo>
                <a:pt x="1080787" y="876725"/>
              </a:lnTo>
              <a:lnTo>
                <a:pt x="1080830" y="876930"/>
              </a:lnTo>
              <a:lnTo>
                <a:pt x="1080787" y="877136"/>
              </a:lnTo>
              <a:lnTo>
                <a:pt x="1080787" y="1424313"/>
              </a:lnTo>
              <a:lnTo>
                <a:pt x="937754" y="1424313"/>
              </a:lnTo>
              <a:lnTo>
                <a:pt x="937754" y="1424314"/>
              </a:lnTo>
              <a:lnTo>
                <a:pt x="1080830" y="1424314"/>
              </a:lnTo>
              <a:cubicBezTo>
                <a:pt x="1080830" y="1463429"/>
                <a:pt x="1048254" y="1495138"/>
                <a:pt x="1008070" y="1495138"/>
              </a:cubicBezTo>
              <a:cubicBezTo>
                <a:pt x="977931" y="1495138"/>
                <a:pt x="952073" y="1477302"/>
                <a:pt x="941027" y="1451882"/>
              </a:cubicBezTo>
              <a:lnTo>
                <a:pt x="937754" y="1436108"/>
              </a:lnTo>
              <a:lnTo>
                <a:pt x="937754" y="2177314"/>
              </a:lnTo>
              <a:cubicBezTo>
                <a:pt x="937754" y="2225031"/>
                <a:pt x="898013" y="2263714"/>
                <a:pt x="848991" y="2263714"/>
              </a:cubicBezTo>
              <a:cubicBezTo>
                <a:pt x="799968" y="2263714"/>
                <a:pt x="760227" y="2225031"/>
                <a:pt x="760227" y="2177314"/>
              </a:cubicBezTo>
              <a:lnTo>
                <a:pt x="760227" y="2177299"/>
              </a:lnTo>
              <a:lnTo>
                <a:pt x="582716" y="2177299"/>
              </a:lnTo>
              <a:lnTo>
                <a:pt x="582716" y="1436390"/>
              </a:lnTo>
              <a:lnTo>
                <a:pt x="579502" y="1451882"/>
              </a:lnTo>
              <a:cubicBezTo>
                <a:pt x="568456" y="1477302"/>
                <a:pt x="542598" y="1495138"/>
                <a:pt x="512459" y="1495138"/>
              </a:cubicBezTo>
              <a:cubicBezTo>
                <a:pt x="472275" y="1495138"/>
                <a:pt x="439699" y="1463429"/>
                <a:pt x="439699" y="1424314"/>
              </a:cubicBezTo>
              <a:lnTo>
                <a:pt x="582716" y="1424314"/>
              </a:lnTo>
              <a:lnTo>
                <a:pt x="582716" y="1424313"/>
              </a:lnTo>
              <a:lnTo>
                <a:pt x="439699" y="1424313"/>
              </a:lnTo>
              <a:lnTo>
                <a:pt x="439699" y="866306"/>
              </a:lnTo>
              <a:lnTo>
                <a:pt x="441904" y="866306"/>
              </a:lnTo>
              <a:lnTo>
                <a:pt x="451136" y="821804"/>
              </a:lnTo>
              <a:cubicBezTo>
                <a:pt x="465863" y="787917"/>
                <a:pt x="493757" y="760770"/>
                <a:pt x="528576" y="746437"/>
              </a:cubicBezTo>
              <a:lnTo>
                <a:pt x="582716" y="735800"/>
              </a:lnTo>
              <a:lnTo>
                <a:pt x="582716" y="735338"/>
              </a:lnTo>
              <a:lnTo>
                <a:pt x="585065" y="735338"/>
              </a:lnTo>
              <a:lnTo>
                <a:pt x="585220" y="735307"/>
              </a:lnTo>
              <a:lnTo>
                <a:pt x="585220" y="735338"/>
              </a:lnTo>
              <a:lnTo>
                <a:pt x="760227" y="735338"/>
              </a:lnTo>
              <a:lnTo>
                <a:pt x="760243" y="735338"/>
              </a:lnTo>
              <a:lnTo>
                <a:pt x="935308" y="735338"/>
              </a:lnTo>
              <a:close/>
              <a:moveTo>
                <a:pt x="1991095" y="735307"/>
              </a:moveTo>
              <a:lnTo>
                <a:pt x="1991250" y="735338"/>
              </a:lnTo>
              <a:lnTo>
                <a:pt x="1993541" y="735338"/>
              </a:lnTo>
              <a:lnTo>
                <a:pt x="1993541" y="735788"/>
              </a:lnTo>
              <a:lnTo>
                <a:pt x="2047739" y="746437"/>
              </a:lnTo>
              <a:cubicBezTo>
                <a:pt x="2082559" y="760770"/>
                <a:pt x="2110453" y="787917"/>
                <a:pt x="2125181" y="821804"/>
              </a:cubicBezTo>
              <a:lnTo>
                <a:pt x="2134412" y="866306"/>
              </a:lnTo>
              <a:lnTo>
                <a:pt x="2136574" y="866306"/>
              </a:lnTo>
              <a:lnTo>
                <a:pt x="2136574" y="876725"/>
              </a:lnTo>
              <a:lnTo>
                <a:pt x="2136617" y="876930"/>
              </a:lnTo>
              <a:lnTo>
                <a:pt x="2136574" y="877136"/>
              </a:lnTo>
              <a:lnTo>
                <a:pt x="2136574" y="1424313"/>
              </a:lnTo>
              <a:lnTo>
                <a:pt x="1993541" y="1424313"/>
              </a:lnTo>
              <a:lnTo>
                <a:pt x="1993541" y="1424314"/>
              </a:lnTo>
              <a:lnTo>
                <a:pt x="2136617" y="1424314"/>
              </a:lnTo>
              <a:cubicBezTo>
                <a:pt x="2136617" y="1463429"/>
                <a:pt x="2104041" y="1495138"/>
                <a:pt x="2063857" y="1495138"/>
              </a:cubicBezTo>
              <a:cubicBezTo>
                <a:pt x="2033718" y="1495138"/>
                <a:pt x="2007860" y="1477302"/>
                <a:pt x="1996814" y="1451882"/>
              </a:cubicBezTo>
              <a:lnTo>
                <a:pt x="1993541" y="1436108"/>
              </a:lnTo>
              <a:lnTo>
                <a:pt x="1993541" y="2177314"/>
              </a:lnTo>
              <a:cubicBezTo>
                <a:pt x="1993541" y="2225031"/>
                <a:pt x="1953800" y="2263714"/>
                <a:pt x="1904778" y="2263714"/>
              </a:cubicBezTo>
              <a:cubicBezTo>
                <a:pt x="1855755" y="2263714"/>
                <a:pt x="1816015" y="2225031"/>
                <a:pt x="1816015" y="2177314"/>
              </a:cubicBezTo>
              <a:lnTo>
                <a:pt x="1816015" y="2177299"/>
              </a:lnTo>
              <a:lnTo>
                <a:pt x="1638503" y="2177299"/>
              </a:lnTo>
              <a:lnTo>
                <a:pt x="1638503" y="1436390"/>
              </a:lnTo>
              <a:lnTo>
                <a:pt x="1635289" y="1451882"/>
              </a:lnTo>
              <a:cubicBezTo>
                <a:pt x="1624243" y="1477302"/>
                <a:pt x="1598385" y="1495138"/>
                <a:pt x="1568246" y="1495138"/>
              </a:cubicBezTo>
              <a:cubicBezTo>
                <a:pt x="1528062" y="1495138"/>
                <a:pt x="1495486" y="1463429"/>
                <a:pt x="1495486" y="1424314"/>
              </a:cubicBezTo>
              <a:lnTo>
                <a:pt x="1638503" y="1424314"/>
              </a:lnTo>
              <a:lnTo>
                <a:pt x="1638503" y="1424313"/>
              </a:lnTo>
              <a:lnTo>
                <a:pt x="1495486" y="1424313"/>
              </a:lnTo>
              <a:lnTo>
                <a:pt x="1495486" y="866306"/>
              </a:lnTo>
              <a:lnTo>
                <a:pt x="1497691" y="866306"/>
              </a:lnTo>
              <a:lnTo>
                <a:pt x="1506923" y="821804"/>
              </a:lnTo>
              <a:cubicBezTo>
                <a:pt x="1521650" y="787917"/>
                <a:pt x="1549544" y="760770"/>
                <a:pt x="1584363" y="746437"/>
              </a:cubicBezTo>
              <a:lnTo>
                <a:pt x="1638503" y="735800"/>
              </a:lnTo>
              <a:lnTo>
                <a:pt x="1638503" y="735338"/>
              </a:lnTo>
              <a:lnTo>
                <a:pt x="1640852" y="735338"/>
              </a:lnTo>
              <a:lnTo>
                <a:pt x="1641007" y="735307"/>
              </a:lnTo>
              <a:lnTo>
                <a:pt x="1641007" y="735338"/>
              </a:lnTo>
              <a:lnTo>
                <a:pt x="1816015" y="735338"/>
              </a:lnTo>
              <a:lnTo>
                <a:pt x="1816030" y="735338"/>
              </a:lnTo>
              <a:lnTo>
                <a:pt x="1991095" y="735338"/>
              </a:lnTo>
              <a:close/>
              <a:moveTo>
                <a:pt x="3046881" y="735307"/>
              </a:moveTo>
              <a:lnTo>
                <a:pt x="3047036" y="735338"/>
              </a:lnTo>
              <a:lnTo>
                <a:pt x="3049327" y="735338"/>
              </a:lnTo>
              <a:lnTo>
                <a:pt x="3049327" y="735788"/>
              </a:lnTo>
              <a:lnTo>
                <a:pt x="3103525" y="746437"/>
              </a:lnTo>
              <a:cubicBezTo>
                <a:pt x="3138344" y="760770"/>
                <a:pt x="3166239" y="787917"/>
                <a:pt x="3180966" y="821804"/>
              </a:cubicBezTo>
              <a:lnTo>
                <a:pt x="3190198" y="866306"/>
              </a:lnTo>
              <a:lnTo>
                <a:pt x="3192360" y="866306"/>
              </a:lnTo>
              <a:lnTo>
                <a:pt x="3192360" y="876725"/>
              </a:lnTo>
              <a:lnTo>
                <a:pt x="3192403" y="876930"/>
              </a:lnTo>
              <a:lnTo>
                <a:pt x="3192360" y="877136"/>
              </a:lnTo>
              <a:lnTo>
                <a:pt x="3192360" y="1424313"/>
              </a:lnTo>
              <a:lnTo>
                <a:pt x="3049327" y="1424313"/>
              </a:lnTo>
              <a:lnTo>
                <a:pt x="3049327" y="1424314"/>
              </a:lnTo>
              <a:lnTo>
                <a:pt x="3192403" y="1424314"/>
              </a:lnTo>
              <a:cubicBezTo>
                <a:pt x="3192403" y="1463429"/>
                <a:pt x="3159826" y="1495138"/>
                <a:pt x="3119642" y="1495138"/>
              </a:cubicBezTo>
              <a:cubicBezTo>
                <a:pt x="3089504" y="1495138"/>
                <a:pt x="3063645" y="1477302"/>
                <a:pt x="3052599" y="1451882"/>
              </a:cubicBezTo>
              <a:lnTo>
                <a:pt x="3049327" y="1436108"/>
              </a:lnTo>
              <a:lnTo>
                <a:pt x="3049327" y="2177314"/>
              </a:lnTo>
              <a:cubicBezTo>
                <a:pt x="3049327" y="2225031"/>
                <a:pt x="3009586" y="2263714"/>
                <a:pt x="2960564" y="2263714"/>
              </a:cubicBezTo>
              <a:cubicBezTo>
                <a:pt x="2911540" y="2263714"/>
                <a:pt x="2871800" y="2225031"/>
                <a:pt x="2871800" y="2177314"/>
              </a:cubicBezTo>
              <a:lnTo>
                <a:pt x="2871800" y="2177299"/>
              </a:lnTo>
              <a:lnTo>
                <a:pt x="2694289" y="2177299"/>
              </a:lnTo>
              <a:lnTo>
                <a:pt x="2694289" y="1436390"/>
              </a:lnTo>
              <a:lnTo>
                <a:pt x="2691075" y="1451882"/>
              </a:lnTo>
              <a:cubicBezTo>
                <a:pt x="2680029" y="1477302"/>
                <a:pt x="2654171" y="1495138"/>
                <a:pt x="2624032" y="1495138"/>
              </a:cubicBezTo>
              <a:cubicBezTo>
                <a:pt x="2583848" y="1495138"/>
                <a:pt x="2551272" y="1463429"/>
                <a:pt x="2551272" y="1424314"/>
              </a:cubicBezTo>
              <a:lnTo>
                <a:pt x="2694289" y="1424314"/>
              </a:lnTo>
              <a:lnTo>
                <a:pt x="2694289" y="1424313"/>
              </a:lnTo>
              <a:lnTo>
                <a:pt x="2551272" y="1424313"/>
              </a:lnTo>
              <a:lnTo>
                <a:pt x="2551272" y="866306"/>
              </a:lnTo>
              <a:lnTo>
                <a:pt x="2553477" y="866306"/>
              </a:lnTo>
              <a:lnTo>
                <a:pt x="2562709" y="821804"/>
              </a:lnTo>
              <a:cubicBezTo>
                <a:pt x="2577436" y="787917"/>
                <a:pt x="2605330" y="760770"/>
                <a:pt x="2640149" y="746437"/>
              </a:cubicBezTo>
              <a:lnTo>
                <a:pt x="2694289" y="735800"/>
              </a:lnTo>
              <a:lnTo>
                <a:pt x="2694289" y="735338"/>
              </a:lnTo>
              <a:lnTo>
                <a:pt x="2696638" y="735338"/>
              </a:lnTo>
              <a:lnTo>
                <a:pt x="2696793" y="735307"/>
              </a:lnTo>
              <a:lnTo>
                <a:pt x="2696793" y="735338"/>
              </a:lnTo>
              <a:lnTo>
                <a:pt x="2871800" y="735338"/>
              </a:lnTo>
              <a:lnTo>
                <a:pt x="2871816" y="735338"/>
              </a:lnTo>
              <a:lnTo>
                <a:pt x="3046881" y="735338"/>
              </a:lnTo>
              <a:close/>
              <a:moveTo>
                <a:pt x="4102667" y="735307"/>
              </a:moveTo>
              <a:lnTo>
                <a:pt x="4102822" y="735338"/>
              </a:lnTo>
              <a:lnTo>
                <a:pt x="4105113" y="735338"/>
              </a:lnTo>
              <a:lnTo>
                <a:pt x="4105113" y="735788"/>
              </a:lnTo>
              <a:lnTo>
                <a:pt x="4159311" y="746437"/>
              </a:lnTo>
              <a:cubicBezTo>
                <a:pt x="4194130" y="760770"/>
                <a:pt x="4222025" y="787917"/>
                <a:pt x="4236752" y="821804"/>
              </a:cubicBezTo>
              <a:lnTo>
                <a:pt x="4245984" y="866306"/>
              </a:lnTo>
              <a:lnTo>
                <a:pt x="4248146" y="866306"/>
              </a:lnTo>
              <a:lnTo>
                <a:pt x="4248146" y="876725"/>
              </a:lnTo>
              <a:lnTo>
                <a:pt x="4248189" y="876930"/>
              </a:lnTo>
              <a:lnTo>
                <a:pt x="4248146" y="877136"/>
              </a:lnTo>
              <a:lnTo>
                <a:pt x="4248146" y="1424313"/>
              </a:lnTo>
              <a:lnTo>
                <a:pt x="4105113" y="1424313"/>
              </a:lnTo>
              <a:lnTo>
                <a:pt x="4105113" y="1424314"/>
              </a:lnTo>
              <a:lnTo>
                <a:pt x="4248189" y="1424314"/>
              </a:lnTo>
              <a:cubicBezTo>
                <a:pt x="4248189" y="1463429"/>
                <a:pt x="4215612" y="1495138"/>
                <a:pt x="4175428" y="1495138"/>
              </a:cubicBezTo>
              <a:cubicBezTo>
                <a:pt x="4145290" y="1495138"/>
                <a:pt x="4119431" y="1477302"/>
                <a:pt x="4108385" y="1451882"/>
              </a:cubicBezTo>
              <a:lnTo>
                <a:pt x="4105113" y="1436108"/>
              </a:lnTo>
              <a:lnTo>
                <a:pt x="4105113" y="2177314"/>
              </a:lnTo>
              <a:cubicBezTo>
                <a:pt x="4105113" y="2225031"/>
                <a:pt x="4065372" y="2263714"/>
                <a:pt x="4016350" y="2263714"/>
              </a:cubicBezTo>
              <a:cubicBezTo>
                <a:pt x="3967326" y="2263714"/>
                <a:pt x="3927586" y="2225031"/>
                <a:pt x="3927586" y="2177314"/>
              </a:cubicBezTo>
              <a:lnTo>
                <a:pt x="3927586" y="2177299"/>
              </a:lnTo>
              <a:lnTo>
                <a:pt x="3750075" y="2177299"/>
              </a:lnTo>
              <a:lnTo>
                <a:pt x="3750075" y="1436390"/>
              </a:lnTo>
              <a:lnTo>
                <a:pt x="3746861" y="1451882"/>
              </a:lnTo>
              <a:cubicBezTo>
                <a:pt x="3735815" y="1477302"/>
                <a:pt x="3709957" y="1495138"/>
                <a:pt x="3679818" y="1495138"/>
              </a:cubicBezTo>
              <a:cubicBezTo>
                <a:pt x="3639634" y="1495138"/>
                <a:pt x="3607058" y="1463429"/>
                <a:pt x="3607058" y="1424314"/>
              </a:cubicBezTo>
              <a:lnTo>
                <a:pt x="3750075" y="1424314"/>
              </a:lnTo>
              <a:lnTo>
                <a:pt x="3750075" y="1424313"/>
              </a:lnTo>
              <a:lnTo>
                <a:pt x="3607058" y="1424313"/>
              </a:lnTo>
              <a:lnTo>
                <a:pt x="3607058" y="866306"/>
              </a:lnTo>
              <a:lnTo>
                <a:pt x="3609262" y="866306"/>
              </a:lnTo>
              <a:lnTo>
                <a:pt x="3618494" y="821804"/>
              </a:lnTo>
              <a:cubicBezTo>
                <a:pt x="3633221" y="787917"/>
                <a:pt x="3661116" y="760770"/>
                <a:pt x="3695935" y="746437"/>
              </a:cubicBezTo>
              <a:lnTo>
                <a:pt x="3750075" y="735800"/>
              </a:lnTo>
              <a:lnTo>
                <a:pt x="3750075" y="735338"/>
              </a:lnTo>
              <a:lnTo>
                <a:pt x="3752423" y="735338"/>
              </a:lnTo>
              <a:lnTo>
                <a:pt x="3752578" y="735307"/>
              </a:lnTo>
              <a:lnTo>
                <a:pt x="3752578" y="735338"/>
              </a:lnTo>
              <a:lnTo>
                <a:pt x="3927586" y="735338"/>
              </a:lnTo>
              <a:lnTo>
                <a:pt x="3927602" y="735338"/>
              </a:lnTo>
              <a:lnTo>
                <a:pt x="4102667" y="735338"/>
              </a:lnTo>
              <a:close/>
              <a:moveTo>
                <a:pt x="5158453" y="735307"/>
              </a:moveTo>
              <a:lnTo>
                <a:pt x="5158608" y="735338"/>
              </a:lnTo>
              <a:lnTo>
                <a:pt x="5160899" y="735338"/>
              </a:lnTo>
              <a:lnTo>
                <a:pt x="5160899" y="735788"/>
              </a:lnTo>
              <a:lnTo>
                <a:pt x="5215097" y="746437"/>
              </a:lnTo>
              <a:cubicBezTo>
                <a:pt x="5249916" y="760770"/>
                <a:pt x="5277811" y="787917"/>
                <a:pt x="5292538" y="821804"/>
              </a:cubicBezTo>
              <a:lnTo>
                <a:pt x="5301770" y="866306"/>
              </a:lnTo>
              <a:lnTo>
                <a:pt x="5303932" y="866306"/>
              </a:lnTo>
              <a:lnTo>
                <a:pt x="5303932" y="876725"/>
              </a:lnTo>
              <a:lnTo>
                <a:pt x="5303975" y="876930"/>
              </a:lnTo>
              <a:lnTo>
                <a:pt x="5303932" y="877136"/>
              </a:lnTo>
              <a:lnTo>
                <a:pt x="5303932" y="1424313"/>
              </a:lnTo>
              <a:lnTo>
                <a:pt x="5160899" y="1424313"/>
              </a:lnTo>
              <a:lnTo>
                <a:pt x="5160899" y="1424314"/>
              </a:lnTo>
              <a:lnTo>
                <a:pt x="5303975" y="1424314"/>
              </a:lnTo>
              <a:cubicBezTo>
                <a:pt x="5303975" y="1463429"/>
                <a:pt x="5271398" y="1495138"/>
                <a:pt x="5231214" y="1495138"/>
              </a:cubicBezTo>
              <a:cubicBezTo>
                <a:pt x="5201076" y="1495138"/>
                <a:pt x="5175217" y="1477302"/>
                <a:pt x="5164171" y="1451882"/>
              </a:cubicBezTo>
              <a:lnTo>
                <a:pt x="5160899" y="1436108"/>
              </a:lnTo>
              <a:lnTo>
                <a:pt x="5160899" y="2177314"/>
              </a:lnTo>
              <a:cubicBezTo>
                <a:pt x="5160899" y="2225031"/>
                <a:pt x="5121158" y="2263714"/>
                <a:pt x="5072136" y="2263714"/>
              </a:cubicBezTo>
              <a:cubicBezTo>
                <a:pt x="5023112" y="2263714"/>
                <a:pt x="4983372" y="2225031"/>
                <a:pt x="4983372" y="2177314"/>
              </a:cubicBezTo>
              <a:lnTo>
                <a:pt x="4983372" y="2177299"/>
              </a:lnTo>
              <a:lnTo>
                <a:pt x="4805861" y="2177299"/>
              </a:lnTo>
              <a:lnTo>
                <a:pt x="4805861" y="1436390"/>
              </a:lnTo>
              <a:lnTo>
                <a:pt x="4802647" y="1451882"/>
              </a:lnTo>
              <a:cubicBezTo>
                <a:pt x="4791601" y="1477302"/>
                <a:pt x="4765743" y="1495138"/>
                <a:pt x="4735604" y="1495138"/>
              </a:cubicBezTo>
              <a:cubicBezTo>
                <a:pt x="4695420" y="1495138"/>
                <a:pt x="4662844" y="1463429"/>
                <a:pt x="4662844" y="1424314"/>
              </a:cubicBezTo>
              <a:lnTo>
                <a:pt x="4805861" y="1424314"/>
              </a:lnTo>
              <a:lnTo>
                <a:pt x="4805861" y="1424313"/>
              </a:lnTo>
              <a:lnTo>
                <a:pt x="4662844" y="1424313"/>
              </a:lnTo>
              <a:lnTo>
                <a:pt x="4662844" y="866306"/>
              </a:lnTo>
              <a:lnTo>
                <a:pt x="4665048" y="866306"/>
              </a:lnTo>
              <a:lnTo>
                <a:pt x="4674280" y="821804"/>
              </a:lnTo>
              <a:cubicBezTo>
                <a:pt x="4689007" y="787917"/>
                <a:pt x="4716902" y="760770"/>
                <a:pt x="4751721" y="746437"/>
              </a:cubicBezTo>
              <a:lnTo>
                <a:pt x="4805861" y="735800"/>
              </a:lnTo>
              <a:lnTo>
                <a:pt x="4805861" y="735338"/>
              </a:lnTo>
              <a:lnTo>
                <a:pt x="4808209" y="735338"/>
              </a:lnTo>
              <a:lnTo>
                <a:pt x="4808364" y="735307"/>
              </a:lnTo>
              <a:lnTo>
                <a:pt x="4808364" y="735338"/>
              </a:lnTo>
              <a:lnTo>
                <a:pt x="4983372" y="735338"/>
              </a:lnTo>
              <a:lnTo>
                <a:pt x="4983388" y="735338"/>
              </a:lnTo>
              <a:lnTo>
                <a:pt x="5158453" y="735338"/>
              </a:lnTo>
              <a:close/>
              <a:moveTo>
                <a:pt x="6214239" y="735307"/>
              </a:moveTo>
              <a:lnTo>
                <a:pt x="6214394" y="735338"/>
              </a:lnTo>
              <a:lnTo>
                <a:pt x="6216685" y="735338"/>
              </a:lnTo>
              <a:lnTo>
                <a:pt x="6216685" y="735788"/>
              </a:lnTo>
              <a:lnTo>
                <a:pt x="6270883" y="746437"/>
              </a:lnTo>
              <a:cubicBezTo>
                <a:pt x="6305702" y="760770"/>
                <a:pt x="6333597" y="787917"/>
                <a:pt x="6348324" y="821804"/>
              </a:cubicBezTo>
              <a:lnTo>
                <a:pt x="6357556" y="866306"/>
              </a:lnTo>
              <a:lnTo>
                <a:pt x="6359718" y="866306"/>
              </a:lnTo>
              <a:lnTo>
                <a:pt x="6359718" y="876725"/>
              </a:lnTo>
              <a:lnTo>
                <a:pt x="6359761" y="876930"/>
              </a:lnTo>
              <a:lnTo>
                <a:pt x="6359718" y="877136"/>
              </a:lnTo>
              <a:lnTo>
                <a:pt x="6359718" y="1424313"/>
              </a:lnTo>
              <a:lnTo>
                <a:pt x="6216685" y="1424313"/>
              </a:lnTo>
              <a:lnTo>
                <a:pt x="6216685" y="1424314"/>
              </a:lnTo>
              <a:lnTo>
                <a:pt x="6359761" y="1424314"/>
              </a:lnTo>
              <a:cubicBezTo>
                <a:pt x="6359761" y="1463429"/>
                <a:pt x="6327184" y="1495138"/>
                <a:pt x="6287000" y="1495138"/>
              </a:cubicBezTo>
              <a:cubicBezTo>
                <a:pt x="6256862" y="1495138"/>
                <a:pt x="6231003" y="1477302"/>
                <a:pt x="6219957" y="1451882"/>
              </a:cubicBezTo>
              <a:lnTo>
                <a:pt x="6216685" y="1436108"/>
              </a:lnTo>
              <a:lnTo>
                <a:pt x="6216685" y="2177314"/>
              </a:lnTo>
              <a:cubicBezTo>
                <a:pt x="6216685" y="2225031"/>
                <a:pt x="6176944" y="2263714"/>
                <a:pt x="6127922" y="2263714"/>
              </a:cubicBezTo>
              <a:cubicBezTo>
                <a:pt x="6078898" y="2263714"/>
                <a:pt x="6039158" y="2225031"/>
                <a:pt x="6039158" y="2177314"/>
              </a:cubicBezTo>
              <a:lnTo>
                <a:pt x="6039158" y="2177299"/>
              </a:lnTo>
              <a:lnTo>
                <a:pt x="5861647" y="2177299"/>
              </a:lnTo>
              <a:lnTo>
                <a:pt x="5861647" y="1436390"/>
              </a:lnTo>
              <a:lnTo>
                <a:pt x="5858433" y="1451882"/>
              </a:lnTo>
              <a:cubicBezTo>
                <a:pt x="5847387" y="1477302"/>
                <a:pt x="5821529" y="1495138"/>
                <a:pt x="5791390" y="1495138"/>
              </a:cubicBezTo>
              <a:cubicBezTo>
                <a:pt x="5751206" y="1495138"/>
                <a:pt x="5718630" y="1463429"/>
                <a:pt x="5718630" y="1424314"/>
              </a:cubicBezTo>
              <a:lnTo>
                <a:pt x="5861647" y="1424314"/>
              </a:lnTo>
              <a:lnTo>
                <a:pt x="5861647" y="1424313"/>
              </a:lnTo>
              <a:lnTo>
                <a:pt x="5718630" y="1424313"/>
              </a:lnTo>
              <a:lnTo>
                <a:pt x="5718630" y="866306"/>
              </a:lnTo>
              <a:lnTo>
                <a:pt x="5720834" y="866306"/>
              </a:lnTo>
              <a:lnTo>
                <a:pt x="5730066" y="821804"/>
              </a:lnTo>
              <a:cubicBezTo>
                <a:pt x="5744793" y="787917"/>
                <a:pt x="5772688" y="760770"/>
                <a:pt x="5807507" y="746437"/>
              </a:cubicBezTo>
              <a:lnTo>
                <a:pt x="5861647" y="735800"/>
              </a:lnTo>
              <a:lnTo>
                <a:pt x="5861647" y="735338"/>
              </a:lnTo>
              <a:lnTo>
                <a:pt x="5863995" y="735338"/>
              </a:lnTo>
              <a:lnTo>
                <a:pt x="5864150" y="735307"/>
              </a:lnTo>
              <a:lnTo>
                <a:pt x="5864150" y="735338"/>
              </a:lnTo>
              <a:lnTo>
                <a:pt x="6039158" y="735338"/>
              </a:lnTo>
              <a:lnTo>
                <a:pt x="6039174" y="735338"/>
              </a:lnTo>
              <a:lnTo>
                <a:pt x="6214239" y="735338"/>
              </a:lnTo>
              <a:close/>
              <a:moveTo>
                <a:pt x="7270024" y="735307"/>
              </a:moveTo>
              <a:lnTo>
                <a:pt x="7270180" y="735338"/>
              </a:lnTo>
              <a:lnTo>
                <a:pt x="7272471" y="735338"/>
              </a:lnTo>
              <a:lnTo>
                <a:pt x="7272471" y="735788"/>
              </a:lnTo>
              <a:lnTo>
                <a:pt x="7326669" y="746437"/>
              </a:lnTo>
              <a:cubicBezTo>
                <a:pt x="7361488" y="760770"/>
                <a:pt x="7389383" y="787917"/>
                <a:pt x="7404110" y="821804"/>
              </a:cubicBezTo>
              <a:lnTo>
                <a:pt x="7413342" y="866306"/>
              </a:lnTo>
              <a:lnTo>
                <a:pt x="7415504" y="866306"/>
              </a:lnTo>
              <a:lnTo>
                <a:pt x="7415504" y="876725"/>
              </a:lnTo>
              <a:lnTo>
                <a:pt x="7415546" y="876930"/>
              </a:lnTo>
              <a:lnTo>
                <a:pt x="7415504" y="877136"/>
              </a:lnTo>
              <a:lnTo>
                <a:pt x="7415504" y="1424313"/>
              </a:lnTo>
              <a:lnTo>
                <a:pt x="7272471" y="1424313"/>
              </a:lnTo>
              <a:lnTo>
                <a:pt x="7272471" y="1424314"/>
              </a:lnTo>
              <a:lnTo>
                <a:pt x="7415546" y="1424314"/>
              </a:lnTo>
              <a:cubicBezTo>
                <a:pt x="7415546" y="1463429"/>
                <a:pt x="7382970" y="1495138"/>
                <a:pt x="7342786" y="1495138"/>
              </a:cubicBezTo>
              <a:cubicBezTo>
                <a:pt x="7312648" y="1495138"/>
                <a:pt x="7286789" y="1477302"/>
                <a:pt x="7275743" y="1451882"/>
              </a:cubicBezTo>
              <a:lnTo>
                <a:pt x="7272471" y="1436108"/>
              </a:lnTo>
              <a:lnTo>
                <a:pt x="7272471" y="2177314"/>
              </a:lnTo>
              <a:cubicBezTo>
                <a:pt x="7272471" y="2225031"/>
                <a:pt x="7232729" y="2263714"/>
                <a:pt x="7183707" y="2263714"/>
              </a:cubicBezTo>
              <a:cubicBezTo>
                <a:pt x="7134684" y="2263714"/>
                <a:pt x="7094944" y="2225031"/>
                <a:pt x="7094944" y="2177314"/>
              </a:cubicBezTo>
              <a:lnTo>
                <a:pt x="7094944" y="2177299"/>
              </a:lnTo>
              <a:lnTo>
                <a:pt x="6917432" y="2177299"/>
              </a:lnTo>
              <a:lnTo>
                <a:pt x="6917432" y="1436390"/>
              </a:lnTo>
              <a:lnTo>
                <a:pt x="6914219" y="1451882"/>
              </a:lnTo>
              <a:cubicBezTo>
                <a:pt x="6903173" y="1477302"/>
                <a:pt x="6877315" y="1495138"/>
                <a:pt x="6847176" y="1495138"/>
              </a:cubicBezTo>
              <a:cubicBezTo>
                <a:pt x="6806992" y="1495138"/>
                <a:pt x="6774416" y="1463429"/>
                <a:pt x="6774416" y="1424314"/>
              </a:cubicBezTo>
              <a:lnTo>
                <a:pt x="6917432" y="1424314"/>
              </a:lnTo>
              <a:lnTo>
                <a:pt x="6917432" y="1424313"/>
              </a:lnTo>
              <a:lnTo>
                <a:pt x="6774416" y="1424313"/>
              </a:lnTo>
              <a:lnTo>
                <a:pt x="6774416" y="866306"/>
              </a:lnTo>
              <a:lnTo>
                <a:pt x="6776620" y="866306"/>
              </a:lnTo>
              <a:lnTo>
                <a:pt x="6785852" y="821804"/>
              </a:lnTo>
              <a:cubicBezTo>
                <a:pt x="6800579" y="787917"/>
                <a:pt x="6828474" y="760770"/>
                <a:pt x="6863293" y="746437"/>
              </a:cubicBezTo>
              <a:lnTo>
                <a:pt x="6917432" y="735800"/>
              </a:lnTo>
              <a:lnTo>
                <a:pt x="6917432" y="735338"/>
              </a:lnTo>
              <a:lnTo>
                <a:pt x="6919781" y="735338"/>
              </a:lnTo>
              <a:lnTo>
                <a:pt x="6919936" y="735307"/>
              </a:lnTo>
              <a:lnTo>
                <a:pt x="6919936" y="735338"/>
              </a:lnTo>
              <a:lnTo>
                <a:pt x="7094944" y="735338"/>
              </a:lnTo>
              <a:lnTo>
                <a:pt x="7094959" y="735338"/>
              </a:lnTo>
              <a:lnTo>
                <a:pt x="7270024" y="735338"/>
              </a:lnTo>
              <a:close/>
              <a:moveTo>
                <a:pt x="8325811" y="735307"/>
              </a:moveTo>
              <a:lnTo>
                <a:pt x="8325966" y="735338"/>
              </a:lnTo>
              <a:lnTo>
                <a:pt x="8328256" y="735338"/>
              </a:lnTo>
              <a:lnTo>
                <a:pt x="8328256" y="735788"/>
              </a:lnTo>
              <a:lnTo>
                <a:pt x="8382455" y="746437"/>
              </a:lnTo>
              <a:cubicBezTo>
                <a:pt x="8417274" y="760770"/>
                <a:pt x="8445169" y="787917"/>
                <a:pt x="8459896" y="821804"/>
              </a:cubicBezTo>
              <a:lnTo>
                <a:pt x="8469128" y="866306"/>
              </a:lnTo>
              <a:lnTo>
                <a:pt x="8471290" y="866306"/>
              </a:lnTo>
              <a:lnTo>
                <a:pt x="8471290" y="876725"/>
              </a:lnTo>
              <a:lnTo>
                <a:pt x="8471332" y="876930"/>
              </a:lnTo>
              <a:lnTo>
                <a:pt x="8471290" y="877136"/>
              </a:lnTo>
              <a:lnTo>
                <a:pt x="8471290" y="1424313"/>
              </a:lnTo>
              <a:lnTo>
                <a:pt x="8328256" y="1424313"/>
              </a:lnTo>
              <a:lnTo>
                <a:pt x="8328256" y="1424314"/>
              </a:lnTo>
              <a:lnTo>
                <a:pt x="8471332" y="1424314"/>
              </a:lnTo>
              <a:cubicBezTo>
                <a:pt x="8471332" y="1463429"/>
                <a:pt x="8438756" y="1495138"/>
                <a:pt x="8398572" y="1495138"/>
              </a:cubicBezTo>
              <a:cubicBezTo>
                <a:pt x="8368433" y="1495138"/>
                <a:pt x="8342575" y="1477302"/>
                <a:pt x="8331529" y="1451882"/>
              </a:cubicBezTo>
              <a:lnTo>
                <a:pt x="8328256" y="1436108"/>
              </a:lnTo>
              <a:lnTo>
                <a:pt x="8328256" y="2177314"/>
              </a:lnTo>
              <a:cubicBezTo>
                <a:pt x="8328256" y="2225031"/>
                <a:pt x="8288515" y="2263714"/>
                <a:pt x="8239494" y="2263714"/>
              </a:cubicBezTo>
              <a:cubicBezTo>
                <a:pt x="8190470" y="2263714"/>
                <a:pt x="8150730" y="2225031"/>
                <a:pt x="8150730" y="2177314"/>
              </a:cubicBezTo>
              <a:lnTo>
                <a:pt x="8150730" y="2177299"/>
              </a:lnTo>
              <a:lnTo>
                <a:pt x="7973218" y="2177299"/>
              </a:lnTo>
              <a:lnTo>
                <a:pt x="7973218" y="1436390"/>
              </a:lnTo>
              <a:lnTo>
                <a:pt x="7970005" y="1451882"/>
              </a:lnTo>
              <a:cubicBezTo>
                <a:pt x="7958958" y="1477302"/>
                <a:pt x="7933100" y="1495138"/>
                <a:pt x="7902962" y="1495138"/>
              </a:cubicBezTo>
              <a:cubicBezTo>
                <a:pt x="7862778" y="1495138"/>
                <a:pt x="7830201" y="1463429"/>
                <a:pt x="7830201" y="1424314"/>
              </a:cubicBezTo>
              <a:lnTo>
                <a:pt x="7973218" y="1424314"/>
              </a:lnTo>
              <a:lnTo>
                <a:pt x="7973218" y="1424313"/>
              </a:lnTo>
              <a:lnTo>
                <a:pt x="7830201" y="1424313"/>
              </a:lnTo>
              <a:lnTo>
                <a:pt x="7830201" y="866306"/>
              </a:lnTo>
              <a:lnTo>
                <a:pt x="7832406" y="866306"/>
              </a:lnTo>
              <a:lnTo>
                <a:pt x="7841638" y="821804"/>
              </a:lnTo>
              <a:cubicBezTo>
                <a:pt x="7856365" y="787917"/>
                <a:pt x="7884260" y="760770"/>
                <a:pt x="7919079" y="746437"/>
              </a:cubicBezTo>
              <a:lnTo>
                <a:pt x="7973218" y="735800"/>
              </a:lnTo>
              <a:lnTo>
                <a:pt x="7973218" y="735338"/>
              </a:lnTo>
              <a:lnTo>
                <a:pt x="7975567" y="735338"/>
              </a:lnTo>
              <a:lnTo>
                <a:pt x="7975722" y="735307"/>
              </a:lnTo>
              <a:lnTo>
                <a:pt x="7975722" y="735338"/>
              </a:lnTo>
              <a:lnTo>
                <a:pt x="8150730" y="735338"/>
              </a:lnTo>
              <a:lnTo>
                <a:pt x="8150746" y="735338"/>
              </a:lnTo>
              <a:lnTo>
                <a:pt x="8325811" y="735338"/>
              </a:lnTo>
              <a:close/>
              <a:moveTo>
                <a:pt x="9381596" y="735307"/>
              </a:moveTo>
              <a:lnTo>
                <a:pt x="9381751" y="735338"/>
              </a:lnTo>
              <a:lnTo>
                <a:pt x="9384043" y="735338"/>
              </a:lnTo>
              <a:lnTo>
                <a:pt x="9384043" y="735788"/>
              </a:lnTo>
              <a:lnTo>
                <a:pt x="9438241" y="746437"/>
              </a:lnTo>
              <a:cubicBezTo>
                <a:pt x="9473060" y="760770"/>
                <a:pt x="9500955" y="787917"/>
                <a:pt x="9515682" y="821804"/>
              </a:cubicBezTo>
              <a:lnTo>
                <a:pt x="9524914" y="866306"/>
              </a:lnTo>
              <a:lnTo>
                <a:pt x="9527075" y="866306"/>
              </a:lnTo>
              <a:lnTo>
                <a:pt x="9527075" y="876725"/>
              </a:lnTo>
              <a:lnTo>
                <a:pt x="9527118" y="876930"/>
              </a:lnTo>
              <a:lnTo>
                <a:pt x="9527075" y="877136"/>
              </a:lnTo>
              <a:lnTo>
                <a:pt x="9527075" y="1424313"/>
              </a:lnTo>
              <a:lnTo>
                <a:pt x="9384043" y="1424313"/>
              </a:lnTo>
              <a:lnTo>
                <a:pt x="9384043" y="1424314"/>
              </a:lnTo>
              <a:lnTo>
                <a:pt x="9527118" y="1424314"/>
              </a:lnTo>
              <a:cubicBezTo>
                <a:pt x="9527118" y="1463429"/>
                <a:pt x="9494542" y="1495138"/>
                <a:pt x="9454358" y="1495138"/>
              </a:cubicBezTo>
              <a:cubicBezTo>
                <a:pt x="9424219" y="1495138"/>
                <a:pt x="9398361" y="1477302"/>
                <a:pt x="9387315" y="1451882"/>
              </a:cubicBezTo>
              <a:lnTo>
                <a:pt x="9384043" y="1436108"/>
              </a:lnTo>
              <a:lnTo>
                <a:pt x="9384043" y="2177314"/>
              </a:lnTo>
              <a:cubicBezTo>
                <a:pt x="9384043" y="2225031"/>
                <a:pt x="9344301" y="2263714"/>
                <a:pt x="9295279" y="2263714"/>
              </a:cubicBezTo>
              <a:cubicBezTo>
                <a:pt x="9246256" y="2263714"/>
                <a:pt x="9206515" y="2225031"/>
                <a:pt x="9206515" y="2177314"/>
              </a:cubicBezTo>
              <a:lnTo>
                <a:pt x="9206515" y="2177299"/>
              </a:lnTo>
              <a:lnTo>
                <a:pt x="9029004" y="2177299"/>
              </a:lnTo>
              <a:lnTo>
                <a:pt x="9029004" y="1436390"/>
              </a:lnTo>
              <a:lnTo>
                <a:pt x="9025791" y="1451882"/>
              </a:lnTo>
              <a:cubicBezTo>
                <a:pt x="9014745" y="1477302"/>
                <a:pt x="8988887" y="1495138"/>
                <a:pt x="8958747" y="1495138"/>
              </a:cubicBezTo>
              <a:cubicBezTo>
                <a:pt x="8918564" y="1495138"/>
                <a:pt x="8885987" y="1463429"/>
                <a:pt x="8885987" y="1424314"/>
              </a:cubicBezTo>
              <a:lnTo>
                <a:pt x="9029004" y="1424314"/>
              </a:lnTo>
              <a:lnTo>
                <a:pt x="9029004" y="1424313"/>
              </a:lnTo>
              <a:lnTo>
                <a:pt x="8885987" y="1424313"/>
              </a:lnTo>
              <a:lnTo>
                <a:pt x="8885987" y="866306"/>
              </a:lnTo>
              <a:lnTo>
                <a:pt x="8888192" y="866306"/>
              </a:lnTo>
              <a:lnTo>
                <a:pt x="8897424" y="821804"/>
              </a:lnTo>
              <a:cubicBezTo>
                <a:pt x="8912151" y="787917"/>
                <a:pt x="8940046" y="760770"/>
                <a:pt x="8974865" y="746437"/>
              </a:cubicBezTo>
              <a:lnTo>
                <a:pt x="9029004" y="735800"/>
              </a:lnTo>
              <a:lnTo>
                <a:pt x="9029004" y="735338"/>
              </a:lnTo>
              <a:lnTo>
                <a:pt x="9031353" y="735338"/>
              </a:lnTo>
              <a:lnTo>
                <a:pt x="9031508" y="735307"/>
              </a:lnTo>
              <a:lnTo>
                <a:pt x="9031508" y="735338"/>
              </a:lnTo>
              <a:lnTo>
                <a:pt x="9206515" y="735338"/>
              </a:lnTo>
              <a:lnTo>
                <a:pt x="9206531" y="735338"/>
              </a:lnTo>
              <a:lnTo>
                <a:pt x="9381596" y="735338"/>
              </a:lnTo>
              <a:close/>
              <a:moveTo>
                <a:pt x="10437382" y="735307"/>
              </a:moveTo>
              <a:lnTo>
                <a:pt x="10437537" y="735338"/>
              </a:lnTo>
              <a:lnTo>
                <a:pt x="10439829" y="735338"/>
              </a:lnTo>
              <a:lnTo>
                <a:pt x="10439829" y="735788"/>
              </a:lnTo>
              <a:lnTo>
                <a:pt x="10494027" y="746437"/>
              </a:lnTo>
              <a:cubicBezTo>
                <a:pt x="10528846" y="760770"/>
                <a:pt x="10556740" y="787917"/>
                <a:pt x="10571468" y="821804"/>
              </a:cubicBezTo>
              <a:lnTo>
                <a:pt x="10580700" y="866306"/>
              </a:lnTo>
              <a:lnTo>
                <a:pt x="10582861" y="866306"/>
              </a:lnTo>
              <a:lnTo>
                <a:pt x="10582861" y="876725"/>
              </a:lnTo>
              <a:lnTo>
                <a:pt x="10582904" y="876930"/>
              </a:lnTo>
              <a:lnTo>
                <a:pt x="10582861" y="877136"/>
              </a:lnTo>
              <a:lnTo>
                <a:pt x="10582861" y="1424313"/>
              </a:lnTo>
              <a:lnTo>
                <a:pt x="10439829" y="1424313"/>
              </a:lnTo>
              <a:lnTo>
                <a:pt x="10439829" y="1424314"/>
              </a:lnTo>
              <a:lnTo>
                <a:pt x="10582904" y="1424314"/>
              </a:lnTo>
              <a:cubicBezTo>
                <a:pt x="10582904" y="1463429"/>
                <a:pt x="10550328" y="1495138"/>
                <a:pt x="10510144" y="1495138"/>
              </a:cubicBezTo>
              <a:cubicBezTo>
                <a:pt x="10480006" y="1495138"/>
                <a:pt x="10454147" y="1477302"/>
                <a:pt x="10443101" y="1451882"/>
              </a:cubicBezTo>
              <a:lnTo>
                <a:pt x="10439829" y="1436108"/>
              </a:lnTo>
              <a:lnTo>
                <a:pt x="10439829" y="2177314"/>
              </a:lnTo>
              <a:cubicBezTo>
                <a:pt x="10439829" y="2225031"/>
                <a:pt x="10400088" y="2263714"/>
                <a:pt x="10351065" y="2263714"/>
              </a:cubicBezTo>
              <a:cubicBezTo>
                <a:pt x="10302042" y="2263714"/>
                <a:pt x="10262302" y="2225031"/>
                <a:pt x="10262302" y="2177314"/>
              </a:cubicBezTo>
              <a:lnTo>
                <a:pt x="10262302" y="2177299"/>
              </a:lnTo>
              <a:lnTo>
                <a:pt x="10084790" y="2177299"/>
              </a:lnTo>
              <a:lnTo>
                <a:pt x="10084790" y="1436390"/>
              </a:lnTo>
              <a:lnTo>
                <a:pt x="10081577" y="1451882"/>
              </a:lnTo>
              <a:cubicBezTo>
                <a:pt x="10070531" y="1477302"/>
                <a:pt x="10044672" y="1495138"/>
                <a:pt x="10014534" y="1495138"/>
              </a:cubicBezTo>
              <a:cubicBezTo>
                <a:pt x="9974350" y="1495138"/>
                <a:pt x="9941773" y="1463429"/>
                <a:pt x="9941773" y="1424314"/>
              </a:cubicBezTo>
              <a:lnTo>
                <a:pt x="10084790" y="1424314"/>
              </a:lnTo>
              <a:lnTo>
                <a:pt x="10084790" y="1424313"/>
              </a:lnTo>
              <a:lnTo>
                <a:pt x="9941773" y="1424313"/>
              </a:lnTo>
              <a:lnTo>
                <a:pt x="9941773" y="866306"/>
              </a:lnTo>
              <a:lnTo>
                <a:pt x="9943978" y="866306"/>
              </a:lnTo>
              <a:lnTo>
                <a:pt x="9953210" y="821804"/>
              </a:lnTo>
              <a:cubicBezTo>
                <a:pt x="9967937" y="787917"/>
                <a:pt x="9995832" y="760770"/>
                <a:pt x="10030651" y="746437"/>
              </a:cubicBezTo>
              <a:lnTo>
                <a:pt x="10084790" y="735800"/>
              </a:lnTo>
              <a:lnTo>
                <a:pt x="10084790" y="735338"/>
              </a:lnTo>
              <a:lnTo>
                <a:pt x="10087139" y="735338"/>
              </a:lnTo>
              <a:lnTo>
                <a:pt x="10087294" y="735307"/>
              </a:lnTo>
              <a:lnTo>
                <a:pt x="10087294" y="735338"/>
              </a:lnTo>
              <a:lnTo>
                <a:pt x="10262302" y="735338"/>
              </a:lnTo>
              <a:lnTo>
                <a:pt x="10262317" y="735338"/>
              </a:lnTo>
              <a:lnTo>
                <a:pt x="10437382" y="735338"/>
              </a:lnTo>
              <a:close/>
              <a:moveTo>
                <a:pt x="760243" y="392439"/>
              </a:moveTo>
              <a:cubicBezTo>
                <a:pt x="842660" y="392439"/>
                <a:pt x="909472" y="457472"/>
                <a:pt x="909472" y="537695"/>
              </a:cubicBezTo>
              <a:cubicBezTo>
                <a:pt x="909472" y="617918"/>
                <a:pt x="842660" y="682951"/>
                <a:pt x="760243" y="682951"/>
              </a:cubicBezTo>
              <a:cubicBezTo>
                <a:pt x="677825" y="682951"/>
                <a:pt x="611013" y="617918"/>
                <a:pt x="611013" y="537695"/>
              </a:cubicBezTo>
              <a:cubicBezTo>
                <a:pt x="611013" y="457472"/>
                <a:pt x="677825" y="392439"/>
                <a:pt x="760243" y="392439"/>
              </a:cubicBezTo>
              <a:close/>
              <a:moveTo>
                <a:pt x="1816030" y="392439"/>
              </a:moveTo>
              <a:cubicBezTo>
                <a:pt x="1898447" y="392439"/>
                <a:pt x="1965259" y="457472"/>
                <a:pt x="1965259" y="537695"/>
              </a:cubicBezTo>
              <a:cubicBezTo>
                <a:pt x="1965259" y="617918"/>
                <a:pt x="1898447" y="682951"/>
                <a:pt x="1816030" y="682951"/>
              </a:cubicBezTo>
              <a:cubicBezTo>
                <a:pt x="1733612" y="682951"/>
                <a:pt x="1666800" y="617918"/>
                <a:pt x="1666800" y="537695"/>
              </a:cubicBezTo>
              <a:cubicBezTo>
                <a:pt x="1666800" y="457472"/>
                <a:pt x="1733612" y="392439"/>
                <a:pt x="1816030" y="392439"/>
              </a:cubicBezTo>
              <a:close/>
              <a:moveTo>
                <a:pt x="2871816" y="392439"/>
              </a:moveTo>
              <a:cubicBezTo>
                <a:pt x="2954233" y="392439"/>
                <a:pt x="3021045" y="457472"/>
                <a:pt x="3021045" y="537695"/>
              </a:cubicBezTo>
              <a:cubicBezTo>
                <a:pt x="3021045" y="617918"/>
                <a:pt x="2954233" y="682951"/>
                <a:pt x="2871816" y="682951"/>
              </a:cubicBezTo>
              <a:cubicBezTo>
                <a:pt x="2789398" y="682951"/>
                <a:pt x="2722586" y="617918"/>
                <a:pt x="2722586" y="537695"/>
              </a:cubicBezTo>
              <a:cubicBezTo>
                <a:pt x="2722586" y="457472"/>
                <a:pt x="2789398" y="392439"/>
                <a:pt x="2871816" y="392439"/>
              </a:cubicBezTo>
              <a:close/>
              <a:moveTo>
                <a:pt x="3927602" y="392439"/>
              </a:moveTo>
              <a:cubicBezTo>
                <a:pt x="4010019" y="392439"/>
                <a:pt x="4076831" y="457472"/>
                <a:pt x="4076831" y="537695"/>
              </a:cubicBezTo>
              <a:cubicBezTo>
                <a:pt x="4076831" y="617918"/>
                <a:pt x="4010019" y="682951"/>
                <a:pt x="3927602" y="682951"/>
              </a:cubicBezTo>
              <a:cubicBezTo>
                <a:pt x="3845184" y="682951"/>
                <a:pt x="3778372" y="617918"/>
                <a:pt x="3778372" y="537695"/>
              </a:cubicBezTo>
              <a:cubicBezTo>
                <a:pt x="3778372" y="457472"/>
                <a:pt x="3845184" y="392439"/>
                <a:pt x="3927602" y="392439"/>
              </a:cubicBezTo>
              <a:close/>
              <a:moveTo>
                <a:pt x="4983388" y="392439"/>
              </a:moveTo>
              <a:cubicBezTo>
                <a:pt x="5065805" y="392439"/>
                <a:pt x="5132617" y="457472"/>
                <a:pt x="5132617" y="537695"/>
              </a:cubicBezTo>
              <a:cubicBezTo>
                <a:pt x="5132617" y="617918"/>
                <a:pt x="5065805" y="682951"/>
                <a:pt x="4983388" y="682951"/>
              </a:cubicBezTo>
              <a:cubicBezTo>
                <a:pt x="4900970" y="682951"/>
                <a:pt x="4834158" y="617918"/>
                <a:pt x="4834158" y="537695"/>
              </a:cubicBezTo>
              <a:cubicBezTo>
                <a:pt x="4834158" y="457472"/>
                <a:pt x="4900970" y="392439"/>
                <a:pt x="4983388" y="392439"/>
              </a:cubicBezTo>
              <a:close/>
              <a:moveTo>
                <a:pt x="6039174" y="392439"/>
              </a:moveTo>
              <a:cubicBezTo>
                <a:pt x="6121591" y="392439"/>
                <a:pt x="6188403" y="457472"/>
                <a:pt x="6188403" y="537695"/>
              </a:cubicBezTo>
              <a:cubicBezTo>
                <a:pt x="6188403" y="617918"/>
                <a:pt x="6121591" y="682951"/>
                <a:pt x="6039174" y="682951"/>
              </a:cubicBezTo>
              <a:cubicBezTo>
                <a:pt x="5956756" y="682951"/>
                <a:pt x="5889944" y="617918"/>
                <a:pt x="5889944" y="537695"/>
              </a:cubicBezTo>
              <a:cubicBezTo>
                <a:pt x="5889944" y="457472"/>
                <a:pt x="5956756" y="392439"/>
                <a:pt x="6039174" y="392439"/>
              </a:cubicBezTo>
              <a:close/>
              <a:moveTo>
                <a:pt x="7094959" y="392439"/>
              </a:moveTo>
              <a:cubicBezTo>
                <a:pt x="7177377" y="392439"/>
                <a:pt x="7244189" y="457472"/>
                <a:pt x="7244189" y="537695"/>
              </a:cubicBezTo>
              <a:cubicBezTo>
                <a:pt x="7244189" y="617918"/>
                <a:pt x="7177377" y="682951"/>
                <a:pt x="7094959" y="682951"/>
              </a:cubicBezTo>
              <a:cubicBezTo>
                <a:pt x="7012542" y="682951"/>
                <a:pt x="6945730" y="617918"/>
                <a:pt x="6945730" y="537695"/>
              </a:cubicBezTo>
              <a:cubicBezTo>
                <a:pt x="6945730" y="457472"/>
                <a:pt x="7012542" y="392439"/>
                <a:pt x="7094959" y="392439"/>
              </a:cubicBezTo>
              <a:close/>
              <a:moveTo>
                <a:pt x="8150746" y="392439"/>
              </a:moveTo>
              <a:cubicBezTo>
                <a:pt x="8233163" y="392439"/>
                <a:pt x="8299975" y="457472"/>
                <a:pt x="8299975" y="537695"/>
              </a:cubicBezTo>
              <a:cubicBezTo>
                <a:pt x="8299975" y="617918"/>
                <a:pt x="8233163" y="682951"/>
                <a:pt x="8150746" y="682951"/>
              </a:cubicBezTo>
              <a:cubicBezTo>
                <a:pt x="8068328" y="682951"/>
                <a:pt x="8001516" y="617918"/>
                <a:pt x="8001516" y="537695"/>
              </a:cubicBezTo>
              <a:cubicBezTo>
                <a:pt x="8001516" y="457472"/>
                <a:pt x="8068328" y="392439"/>
                <a:pt x="8150746" y="392439"/>
              </a:cubicBezTo>
              <a:close/>
              <a:moveTo>
                <a:pt x="9206531" y="392439"/>
              </a:moveTo>
              <a:cubicBezTo>
                <a:pt x="9288949" y="392439"/>
                <a:pt x="9355760" y="457472"/>
                <a:pt x="9355760" y="537695"/>
              </a:cubicBezTo>
              <a:cubicBezTo>
                <a:pt x="9355760" y="617918"/>
                <a:pt x="9288949" y="682951"/>
                <a:pt x="9206531" y="682951"/>
              </a:cubicBezTo>
              <a:cubicBezTo>
                <a:pt x="9124114" y="682951"/>
                <a:pt x="9057302" y="617918"/>
                <a:pt x="9057302" y="537695"/>
              </a:cubicBezTo>
              <a:cubicBezTo>
                <a:pt x="9057302" y="457472"/>
                <a:pt x="9124114" y="392439"/>
                <a:pt x="9206531" y="392439"/>
              </a:cubicBezTo>
              <a:close/>
              <a:moveTo>
                <a:pt x="10262317" y="392439"/>
              </a:moveTo>
              <a:cubicBezTo>
                <a:pt x="10344735" y="392439"/>
                <a:pt x="10411547" y="457472"/>
                <a:pt x="10411547" y="537695"/>
              </a:cubicBezTo>
              <a:cubicBezTo>
                <a:pt x="10411547" y="617918"/>
                <a:pt x="10344735" y="682951"/>
                <a:pt x="10262317" y="682951"/>
              </a:cubicBezTo>
              <a:cubicBezTo>
                <a:pt x="10179900" y="682951"/>
                <a:pt x="10113088" y="617918"/>
                <a:pt x="10113088" y="537695"/>
              </a:cubicBezTo>
              <a:cubicBezTo>
                <a:pt x="10113088" y="457472"/>
                <a:pt x="10179900" y="392439"/>
                <a:pt x="10262317" y="392439"/>
              </a:cubicBezTo>
              <a:close/>
              <a:moveTo>
                <a:pt x="11022602" y="0"/>
              </a:moveTo>
              <a:lnTo>
                <a:pt x="0" y="0"/>
              </a:lnTo>
              <a:lnTo>
                <a:pt x="0" y="9326349"/>
              </a:lnTo>
              <a:lnTo>
                <a:pt x="11022602" y="9326349"/>
              </a:lnTo>
              <a:close/>
            </a:path>
          </a:pathLst>
        </a:cu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43929</xdr:colOff>
      <xdr:row>18</xdr:row>
      <xdr:rowOff>108857</xdr:rowOff>
    </xdr:from>
    <xdr:to>
      <xdr:col>10</xdr:col>
      <xdr:colOff>566443</xdr:colOff>
      <xdr:row>30</xdr:row>
      <xdr:rowOff>72572</xdr:rowOff>
    </xdr:to>
    <xdr:sp macro="" textlink="">
      <xdr:nvSpPr>
        <xdr:cNvPr id="100" name="Right Triangle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/>
      </xdr:nvSpPr>
      <xdr:spPr>
        <a:xfrm>
          <a:off x="6167143" y="3537857"/>
          <a:ext cx="522514" cy="2249715"/>
        </a:xfrm>
        <a:prstGeom prst="rtTriangle">
          <a:avLst/>
        </a:prstGeom>
        <a:gradFill>
          <a:gsLst>
            <a:gs pos="0">
              <a:srgbClr val="FFCD29"/>
            </a:gs>
            <a:gs pos="100000">
              <a:srgbClr val="EC612C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9</xdr:col>
      <xdr:colOff>133736</xdr:colOff>
      <xdr:row>18</xdr:row>
      <xdr:rowOff>108857</xdr:rowOff>
    </xdr:from>
    <xdr:to>
      <xdr:col>10</xdr:col>
      <xdr:colOff>43929</xdr:colOff>
      <xdr:row>30</xdr:row>
      <xdr:rowOff>72572</xdr:rowOff>
    </xdr:to>
    <xdr:sp macro="" textlink="">
      <xdr:nvSpPr>
        <xdr:cNvPr id="101" name="Right Triangle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/>
      </xdr:nvSpPr>
      <xdr:spPr>
        <a:xfrm flipH="1">
          <a:off x="5644629" y="3537857"/>
          <a:ext cx="522514" cy="2249715"/>
        </a:xfrm>
        <a:prstGeom prst="rtTriangle">
          <a:avLst/>
        </a:prstGeom>
        <a:gradFill>
          <a:gsLst>
            <a:gs pos="0">
              <a:srgbClr val="C09200"/>
            </a:gs>
            <a:gs pos="100000">
              <a:srgbClr val="B03E1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563335</xdr:colOff>
      <xdr:row>18</xdr:row>
      <xdr:rowOff>108857</xdr:rowOff>
    </xdr:from>
    <xdr:to>
      <xdr:col>1</xdr:col>
      <xdr:colOff>473528</xdr:colOff>
      <xdr:row>30</xdr:row>
      <xdr:rowOff>72572</xdr:rowOff>
    </xdr:to>
    <xdr:sp macro="" textlink="">
      <xdr:nvSpPr>
        <xdr:cNvPr id="102" name="Right Triangle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563335" y="3537857"/>
          <a:ext cx="522514" cy="2249715"/>
        </a:xfrm>
        <a:prstGeom prst="rtTriangle">
          <a:avLst/>
        </a:prstGeom>
        <a:gradFill>
          <a:gsLst>
            <a:gs pos="0">
              <a:srgbClr val="03B2D2"/>
            </a:gs>
            <a:gs pos="100000">
              <a:srgbClr val="3F70E3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40821</xdr:colOff>
      <xdr:row>18</xdr:row>
      <xdr:rowOff>108857</xdr:rowOff>
    </xdr:from>
    <xdr:to>
      <xdr:col>0</xdr:col>
      <xdr:colOff>563335</xdr:colOff>
      <xdr:row>30</xdr:row>
      <xdr:rowOff>72572</xdr:rowOff>
    </xdr:to>
    <xdr:sp macro="" textlink="">
      <xdr:nvSpPr>
        <xdr:cNvPr id="103" name="Right Triangle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 flipH="1">
          <a:off x="40821" y="3537857"/>
          <a:ext cx="522514" cy="2249715"/>
        </a:xfrm>
        <a:prstGeom prst="rtTriangle">
          <a:avLst/>
        </a:prstGeom>
        <a:gradFill>
          <a:gsLst>
            <a:gs pos="0">
              <a:srgbClr val="0B7190"/>
            </a:gs>
            <a:gs pos="100000">
              <a:srgbClr val="195896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281538</xdr:colOff>
      <xdr:row>18</xdr:row>
      <xdr:rowOff>174997</xdr:rowOff>
    </xdr:from>
    <xdr:to>
      <xdr:col>6</xdr:col>
      <xdr:colOff>191730</xdr:colOff>
      <xdr:row>30</xdr:row>
      <xdr:rowOff>138712</xdr:rowOff>
    </xdr:to>
    <xdr:sp macro="" textlink="">
      <xdr:nvSpPr>
        <xdr:cNvPr id="104" name="Right Triangle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3343145" y="3603997"/>
          <a:ext cx="522514" cy="2249715"/>
        </a:xfrm>
        <a:prstGeom prst="rtTriangle">
          <a:avLst/>
        </a:prstGeom>
        <a:gradFill>
          <a:gsLst>
            <a:gs pos="0">
              <a:srgbClr val="7935B0"/>
            </a:gs>
            <a:gs pos="100000">
              <a:srgbClr val="4859CE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371345</xdr:colOff>
      <xdr:row>18</xdr:row>
      <xdr:rowOff>174997</xdr:rowOff>
    </xdr:from>
    <xdr:to>
      <xdr:col>5</xdr:col>
      <xdr:colOff>281538</xdr:colOff>
      <xdr:row>30</xdr:row>
      <xdr:rowOff>138712</xdr:rowOff>
    </xdr:to>
    <xdr:sp macro="" textlink="">
      <xdr:nvSpPr>
        <xdr:cNvPr id="105" name="Right Triangle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 flipH="1">
          <a:off x="2820631" y="3603997"/>
          <a:ext cx="522514" cy="2249715"/>
        </a:xfrm>
        <a:prstGeom prst="rtTriangle">
          <a:avLst/>
        </a:prstGeom>
        <a:gradFill>
          <a:gsLst>
            <a:gs pos="0">
              <a:srgbClr val="5E2A88"/>
            </a:gs>
            <a:gs pos="100000">
              <a:srgbClr val="3B3B8D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7</xdr:col>
      <xdr:colOff>269163</xdr:colOff>
      <xdr:row>18</xdr:row>
      <xdr:rowOff>108857</xdr:rowOff>
    </xdr:from>
    <xdr:to>
      <xdr:col>8</xdr:col>
      <xdr:colOff>179356</xdr:colOff>
      <xdr:row>30</xdr:row>
      <xdr:rowOff>72572</xdr:rowOff>
    </xdr:to>
    <xdr:sp macro="" textlink="">
      <xdr:nvSpPr>
        <xdr:cNvPr id="106" name="Right Triangle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4555413" y="3537857"/>
          <a:ext cx="522514" cy="2249715"/>
        </a:xfrm>
        <a:prstGeom prst="rtTriangle">
          <a:avLst/>
        </a:prstGeom>
        <a:gradFill>
          <a:gsLst>
            <a:gs pos="0">
              <a:srgbClr val="B331B4"/>
            </a:gs>
            <a:gs pos="100000">
              <a:srgbClr val="D6015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358970</xdr:colOff>
      <xdr:row>18</xdr:row>
      <xdr:rowOff>108857</xdr:rowOff>
    </xdr:from>
    <xdr:to>
      <xdr:col>7</xdr:col>
      <xdr:colOff>269163</xdr:colOff>
      <xdr:row>30</xdr:row>
      <xdr:rowOff>72572</xdr:rowOff>
    </xdr:to>
    <xdr:sp macro="" textlink="">
      <xdr:nvSpPr>
        <xdr:cNvPr id="107" name="Right Triangle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 flipH="1">
          <a:off x="4032899" y="3537857"/>
          <a:ext cx="522514" cy="2249715"/>
        </a:xfrm>
        <a:prstGeom prst="rtTriangle">
          <a:avLst/>
        </a:prstGeom>
        <a:gradFill>
          <a:gsLst>
            <a:gs pos="0">
              <a:srgbClr val="832982"/>
            </a:gs>
            <a:gs pos="100000">
              <a:srgbClr val="831350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132438</xdr:colOff>
      <xdr:row>18</xdr:row>
      <xdr:rowOff>152400</xdr:rowOff>
    </xdr:from>
    <xdr:to>
      <xdr:col>3</xdr:col>
      <xdr:colOff>45353</xdr:colOff>
      <xdr:row>30</xdr:row>
      <xdr:rowOff>116115</xdr:rowOff>
    </xdr:to>
    <xdr:sp macro="" textlink="">
      <xdr:nvSpPr>
        <xdr:cNvPr id="108" name="Right Triangle 19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 flipH="1">
          <a:off x="1357081" y="3581400"/>
          <a:ext cx="525236" cy="2249715"/>
        </a:xfrm>
        <a:prstGeom prst="rtTriangle">
          <a:avLst/>
        </a:prstGeom>
        <a:gradFill>
          <a:gsLst>
            <a:gs pos="0">
              <a:srgbClr val="387E1C"/>
            </a:gs>
            <a:gs pos="100000">
              <a:srgbClr val="7B851F"/>
            </a:gs>
          </a:gsLst>
          <a:lin ang="162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exceltable.com/en/templates/dashboard-diversification-and-test-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8"/>
  <sheetViews>
    <sheetView zoomScaleNormal="100" workbookViewId="0">
      <selection activeCell="E39" sqref="E39"/>
    </sheetView>
  </sheetViews>
  <sheetFormatPr defaultColWidth="9.109375" defaultRowHeight="14.4" x14ac:dyDescent="0.3"/>
  <cols>
    <col min="1" max="1" width="9.109375" style="3"/>
    <col min="2" max="2" width="6.5546875" style="3" customWidth="1"/>
    <col min="3" max="16384" width="9.109375" style="3"/>
  </cols>
  <sheetData>
    <row r="1" spans="7:22" x14ac:dyDescent="0.3">
      <c r="J1" s="41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7:22" x14ac:dyDescent="0.3">
      <c r="G2" s="37" t="s">
        <v>33</v>
      </c>
      <c r="H2" s="37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6" spans="7:22" ht="15" customHeight="1" x14ac:dyDescent="0.3">
      <c r="K6" s="40">
        <f>Processing!T4</f>
        <v>0.93</v>
      </c>
      <c r="L6" s="40"/>
      <c r="M6" s="40"/>
      <c r="N6" s="40">
        <f>Processing!T2</f>
        <v>0.46788652830652094</v>
      </c>
      <c r="O6" s="40"/>
      <c r="P6" s="40"/>
      <c r="Q6" s="40">
        <f>Processing!T3</f>
        <v>0.72</v>
      </c>
      <c r="R6" s="40"/>
      <c r="S6" s="40"/>
      <c r="T6" s="40">
        <f>INDEX(Data2!$N$3:$Q$30,9,Processing!$B$9)</f>
        <v>0.87929840756981303</v>
      </c>
      <c r="U6" s="40"/>
      <c r="V6" s="40"/>
    </row>
    <row r="7" spans="7:22" ht="15" customHeight="1" x14ac:dyDescent="0.3"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10" spans="7:22" x14ac:dyDescent="0.3">
      <c r="L10" s="38" t="s">
        <v>25</v>
      </c>
      <c r="O10" s="38" t="s">
        <v>26</v>
      </c>
      <c r="R10" s="38" t="s">
        <v>27</v>
      </c>
      <c r="U10" s="38" t="s">
        <v>28</v>
      </c>
    </row>
    <row r="11" spans="7:22" x14ac:dyDescent="0.3">
      <c r="L11" s="38"/>
      <c r="O11" s="38"/>
      <c r="R11" s="38"/>
      <c r="U11" s="38"/>
    </row>
    <row r="17" spans="1:14" ht="15.6" x14ac:dyDescent="0.3">
      <c r="B17" s="19"/>
      <c r="C17" s="43" t="s">
        <v>34</v>
      </c>
      <c r="D17" s="43"/>
    </row>
    <row r="18" spans="1:14" x14ac:dyDescent="0.3">
      <c r="C18" s="18"/>
      <c r="D18" s="22"/>
    </row>
    <row r="19" spans="1:14" ht="15.6" x14ac:dyDescent="0.3">
      <c r="B19" s="20"/>
      <c r="C19" s="43" t="s">
        <v>36</v>
      </c>
      <c r="D19" s="43"/>
    </row>
    <row r="20" spans="1:14" x14ac:dyDescent="0.3">
      <c r="C20" s="18"/>
      <c r="D20" s="22"/>
    </row>
    <row r="21" spans="1:14" ht="15.6" x14ac:dyDescent="0.3">
      <c r="B21" s="21"/>
      <c r="C21" s="43" t="s">
        <v>35</v>
      </c>
      <c r="D21" s="43"/>
    </row>
    <row r="25" spans="1:14" x14ac:dyDescent="0.3">
      <c r="A25" s="12">
        <f>Processing!P1</f>
        <v>0.21</v>
      </c>
      <c r="F25" s="39" t="s">
        <v>69</v>
      </c>
      <c r="G25" s="39"/>
      <c r="H25" s="39"/>
      <c r="I25" s="39"/>
      <c r="M25" s="16" t="s">
        <v>29</v>
      </c>
      <c r="N25" s="17" t="s">
        <v>17</v>
      </c>
    </row>
    <row r="26" spans="1:14" x14ac:dyDescent="0.3">
      <c r="A26" s="13"/>
      <c r="F26" s="39"/>
      <c r="G26" s="39"/>
      <c r="H26" s="39"/>
      <c r="I26" s="39"/>
    </row>
    <row r="27" spans="1:14" x14ac:dyDescent="0.3">
      <c r="A27" s="13"/>
    </row>
    <row r="28" spans="1:14" x14ac:dyDescent="0.3">
      <c r="A28" s="12">
        <f>Processing!P2</f>
        <v>0.47</v>
      </c>
    </row>
    <row r="29" spans="1:14" x14ac:dyDescent="0.3">
      <c r="A29" s="13"/>
    </row>
    <row r="30" spans="1:14" x14ac:dyDescent="0.3">
      <c r="A30" s="13"/>
    </row>
    <row r="31" spans="1:14" x14ac:dyDescent="0.3">
      <c r="A31" s="12">
        <f>Processing!P3</f>
        <v>0.63</v>
      </c>
    </row>
    <row r="32" spans="1:14" x14ac:dyDescent="0.3">
      <c r="A32" s="13"/>
    </row>
    <row r="33" spans="1:19" x14ac:dyDescent="0.3">
      <c r="A33" s="13"/>
    </row>
    <row r="34" spans="1:19" x14ac:dyDescent="0.3">
      <c r="A34" s="12">
        <f>Processing!P4</f>
        <v>0.8</v>
      </c>
    </row>
    <row r="35" spans="1:19" x14ac:dyDescent="0.3">
      <c r="B35" s="13"/>
    </row>
    <row r="36" spans="1:19" ht="15.6" x14ac:dyDescent="0.3">
      <c r="C36" s="37" t="s">
        <v>31</v>
      </c>
      <c r="D36" s="37"/>
      <c r="G36" s="14" t="s">
        <v>30</v>
      </c>
      <c r="K36" s="23"/>
      <c r="L36" s="23"/>
      <c r="M36" s="23"/>
      <c r="N36" s="23"/>
      <c r="O36" s="23"/>
      <c r="P36" s="23"/>
    </row>
    <row r="37" spans="1:19" x14ac:dyDescent="0.3">
      <c r="S37" s="15" t="str">
        <f>"share of equity = "&amp;ROUND(Processing!H11,2)*100&amp;"%"</f>
        <v>share of equity = 35%</v>
      </c>
    </row>
    <row r="38" spans="1:19" x14ac:dyDescent="0.3">
      <c r="M38" s="37" t="s">
        <v>32</v>
      </c>
      <c r="N38" s="37"/>
    </row>
  </sheetData>
  <mergeCells count="16">
    <mergeCell ref="C36:D36"/>
    <mergeCell ref="U10:U11"/>
    <mergeCell ref="C17:D17"/>
    <mergeCell ref="C19:D19"/>
    <mergeCell ref="C21:D21"/>
    <mergeCell ref="M38:N38"/>
    <mergeCell ref="G2:H2"/>
    <mergeCell ref="L10:L11"/>
    <mergeCell ref="O10:O11"/>
    <mergeCell ref="R10:R11"/>
    <mergeCell ref="F25:I26"/>
    <mergeCell ref="K6:M7"/>
    <mergeCell ref="N6:P7"/>
    <mergeCell ref="Q6:S7"/>
    <mergeCell ref="J1:U2"/>
    <mergeCell ref="T6:V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7620</xdr:colOff>
                    <xdr:row>15</xdr:row>
                    <xdr:rowOff>121920</xdr:rowOff>
                  </from>
                  <to>
                    <xdr:col>3</xdr:col>
                    <xdr:colOff>502920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7620</xdr:colOff>
                    <xdr:row>17</xdr:row>
                    <xdr:rowOff>152400</xdr:rowOff>
                  </from>
                  <to>
                    <xdr:col>3</xdr:col>
                    <xdr:colOff>518160</xdr:colOff>
                    <xdr:row>19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144780</xdr:rowOff>
                  </from>
                  <to>
                    <xdr:col>3</xdr:col>
                    <xdr:colOff>495300</xdr:colOff>
                    <xdr:row>21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4</xdr:col>
                    <xdr:colOff>228600</xdr:colOff>
                    <xdr:row>0</xdr:row>
                    <xdr:rowOff>137160</xdr:rowOff>
                  </from>
                  <to>
                    <xdr:col>4</xdr:col>
                    <xdr:colOff>533400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B59251C6-D248-414D-8429-B3A96BBB129D}">
            <xm:f>NOT(Processing!$B$5)</xm:f>
            <x14:dxf>
              <fill>
                <patternFill>
                  <bgColor rgb="FF010214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expression" priority="7" id="{A0A4F3A2-D91B-4BA2-9769-72C4485379D7}">
            <xm:f>NOT(Processing!$B$6)</xm:f>
            <x14:dxf>
              <fill>
                <patternFill>
                  <bgColor rgb="FF010214"/>
                </patternFill>
              </fill>
            </x14:dxf>
          </x14:cfRule>
          <xm:sqref>B19</xm:sqref>
        </x14:conditionalFormatting>
        <x14:conditionalFormatting xmlns:xm="http://schemas.microsoft.com/office/excel/2006/main">
          <x14:cfRule type="expression" priority="6" id="{284B2684-32E9-4A29-91B1-6E31162B9B26}">
            <xm:f>NOT(Processing!$B$7)</xm:f>
            <x14:dxf>
              <fill>
                <patternFill>
                  <bgColor rgb="FF010214"/>
                </patternFill>
              </fill>
            </x14:dxf>
          </x14:cfRule>
          <xm:sqref>B21</xm:sqref>
        </x14:conditionalFormatting>
        <x14:conditionalFormatting xmlns:xm="http://schemas.microsoft.com/office/excel/2006/main">
          <x14:cfRule type="expression" priority="5" id="{F275C59E-3188-4CC3-928E-A207D2892152}">
            <xm:f>NOT(Processing!$B$5)</xm:f>
            <x14:dxf>
              <font>
                <color theme="1" tint="0.34998626667073579"/>
              </font>
            </x14:dxf>
          </x14:cfRule>
          <xm:sqref>C17:D17</xm:sqref>
        </x14:conditionalFormatting>
        <x14:conditionalFormatting xmlns:xm="http://schemas.microsoft.com/office/excel/2006/main">
          <x14:cfRule type="expression" priority="2" id="{020CCBAD-D3A6-4649-8194-75E242004CCD}">
            <xm:f>NOT(Processing!$B$6)</xm:f>
            <x14:dxf>
              <font>
                <color theme="1" tint="0.34998626667073579"/>
              </font>
            </x14:dxf>
          </x14:cfRule>
          <xm:sqref>C19:D19</xm:sqref>
        </x14:conditionalFormatting>
        <x14:conditionalFormatting xmlns:xm="http://schemas.microsoft.com/office/excel/2006/main">
          <x14:cfRule type="expression" priority="1" id="{53A54791-5D12-4D33-BBD8-50F68B0C55E3}">
            <xm:f>NOT(Processing!$B$7)</xm:f>
            <x14:dxf>
              <font>
                <color theme="1" tint="0.34998626667073579"/>
              </font>
            </x14:dxf>
          </x14:cfRule>
          <xm:sqref>C21:D21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89"/>
  <sheetViews>
    <sheetView zoomScaleNormal="100" workbookViewId="0">
      <selection activeCell="B22" sqref="B22"/>
    </sheetView>
  </sheetViews>
  <sheetFormatPr defaultRowHeight="14.4" x14ac:dyDescent="0.3"/>
  <cols>
    <col min="6" max="6" width="8.6640625" customWidth="1"/>
    <col min="8" max="9" width="9.5546875" bestFit="1" customWidth="1"/>
    <col min="22" max="23" width="10.6640625" bestFit="1" customWidth="1"/>
  </cols>
  <sheetData>
    <row r="1" spans="1:33" x14ac:dyDescent="0.3">
      <c r="A1" s="2">
        <f>IF(B5,7%,0%)</f>
        <v>7.0000000000000007E-2</v>
      </c>
      <c r="B1" s="1">
        <f>IF(B5,INDEX(Data2!B4:E4,1,B9)/INDEX(Data2!B3:E3,1,B9),0%)</f>
        <v>0.57151428785719638</v>
      </c>
      <c r="C1" s="2">
        <f>IF(B5,10%,0%)</f>
        <v>0.1</v>
      </c>
      <c r="D1" s="45" t="s">
        <v>73</v>
      </c>
      <c r="F1">
        <f t="array" ref="F1">IFERROR(INDEX(Data1!M$3:$M$368,SMALL(IF(Data1!M$3:$M$368&lt;&gt;0,ROW($A$1:$A$364)),ROW(A1)))/1000,0)</f>
        <v>2</v>
      </c>
      <c r="G1">
        <f>MAX($F$1:$F$7)*0.1</f>
        <v>0.30000000000000004</v>
      </c>
      <c r="H1">
        <f>MAX($F$1:$F$7)+G1-F1+1</f>
        <v>2.2999999999999998</v>
      </c>
      <c r="J1">
        <f>ROUND(SUMIF(Data1!$N$3:$N$368,ROW(),Data1!$K$3:$K$368)/1000,1)</f>
        <v>0.5</v>
      </c>
      <c r="K1">
        <f>ROUND((Data2!$E$3+Data2!$I$3+Data2!$M$3)/1000,1)-Processing!J1</f>
        <v>39.5</v>
      </c>
      <c r="M1">
        <f>SUM($F$1:$F$7)-L1-O1</f>
        <v>9</v>
      </c>
      <c r="N1">
        <f>MAX($J$1:$J$12)-M1</f>
        <v>4.0999999999999996</v>
      </c>
      <c r="O1">
        <v>1</v>
      </c>
      <c r="P1" s="1">
        <f>INDEX(Data2!$N$3:$Q$30,ROW()+16,$B$9)</f>
        <v>0.21</v>
      </c>
      <c r="Q1" s="1">
        <f>1-P1</f>
        <v>0.79</v>
      </c>
      <c r="S1" s="1">
        <f>1-T1</f>
        <v>0.12070159243018697</v>
      </c>
      <c r="T1" s="1">
        <f>IF(INDEX(Data2!$N$3:$Q$30,9,$B$9)&lt;1,INDEX(Data2!$N$3:$Q$30,9,$B$9),1)</f>
        <v>0.87929840756981303</v>
      </c>
      <c r="U1" s="1" t="s">
        <v>25</v>
      </c>
      <c r="W1" s="5" t="s">
        <v>6</v>
      </c>
      <c r="X1" s="5" t="s">
        <v>7</v>
      </c>
      <c r="Y1" s="6" t="s">
        <v>16</v>
      </c>
      <c r="Z1" s="44" t="s">
        <v>8</v>
      </c>
      <c r="AA1" s="44"/>
      <c r="AC1" s="5" t="s">
        <v>6</v>
      </c>
      <c r="AD1" s="5" t="s">
        <v>7</v>
      </c>
      <c r="AE1" s="6" t="s">
        <v>17</v>
      </c>
      <c r="AF1" s="44" t="s">
        <v>8</v>
      </c>
      <c r="AG1" s="44"/>
    </row>
    <row r="2" spans="1:33" x14ac:dyDescent="0.3">
      <c r="A2" s="2">
        <f>IF(B6,7%,0%)</f>
        <v>0</v>
      </c>
      <c r="B2" s="1">
        <f>IF(B6,INDEX(Data2!F4:I4,1,B9)/INDEX(Data2!F3:I3,1,B9),0%)</f>
        <v>0</v>
      </c>
      <c r="C2" s="2">
        <f>IF(B6,10%,0%)</f>
        <v>0</v>
      </c>
      <c r="D2" s="45"/>
      <c r="F2">
        <f t="array" ref="F2">IFERROR(INDEX(Data1!M$3:$M$368,SMALL(IF(Data1!M$3:$M$368&lt;&gt;0,ROW($A$1:$A$364)),ROW(A2)))/1000,0)</f>
        <v>0.5</v>
      </c>
      <c r="G2">
        <f t="shared" ref="G2:G7" si="0">MAX($F$1:$F$7)*0.1</f>
        <v>0.30000000000000004</v>
      </c>
      <c r="H2">
        <f t="shared" ref="H2:H7" si="1">MAX($F$1:$F$7)+G2-F2+1</f>
        <v>3.8</v>
      </c>
      <c r="J2">
        <f>ROUND(SUMIF(Data1!$N$3:$N$368,ROW(),Data1!$K$3:$K$368)/1000,1)+J1</f>
        <v>1.1000000000000001</v>
      </c>
      <c r="K2">
        <f>ROUND((Data2!$E$3+Data2!$I$3+Data2!$M$3)/1000,1)-Processing!J2</f>
        <v>38.9</v>
      </c>
      <c r="M2">
        <f t="shared" ref="M2:M12" si="2">SUM($F$1:$F$7)-L2-O2</f>
        <v>9</v>
      </c>
      <c r="N2">
        <f t="shared" ref="N2:N12" si="3">MAX($J$1:$J$12)-M2</f>
        <v>4.0999999999999996</v>
      </c>
      <c r="O2">
        <v>1</v>
      </c>
      <c r="P2" s="1">
        <f>INDEX(Data2!$N$3:$Q$30,ROW()+16,$B$9)</f>
        <v>0.47</v>
      </c>
      <c r="Q2" s="1">
        <f t="shared" ref="Q2:Q4" si="4">1-P2</f>
        <v>0.53</v>
      </c>
      <c r="S2" s="1">
        <f>1-T2</f>
        <v>0.532113471693479</v>
      </c>
      <c r="T2" s="1">
        <f>INDEX(Data2!$N$3:$Q$30,8,$B$9)</f>
        <v>0.46788652830652094</v>
      </c>
      <c r="U2" s="1" t="s">
        <v>74</v>
      </c>
      <c r="W2" s="10">
        <v>1</v>
      </c>
      <c r="X2" s="11">
        <f>INDEX(Data1!$K$3:$L$368,MATCH(W2&amp;$B$9,Data1!$P$3:$P$368,0),1)</f>
        <v>73</v>
      </c>
      <c r="Y2" s="6">
        <f t="shared" ref="Y2:Y31" si="5">$AA$7*W2^5+$AA$6*W2^4+$AA$5*W2^3+$AA$4*W2^2+$AA$3*W2+$AA$2</f>
        <v>90.574198103588472</v>
      </c>
      <c r="Z2" s="7" t="s">
        <v>9</v>
      </c>
      <c r="AA2" s="7">
        <f>INDEX(LINEST(X2:X89,W2:W89^{1,2,3,4,5}),1,6)</f>
        <v>91.183001082307328</v>
      </c>
      <c r="AC2" s="10">
        <v>1</v>
      </c>
      <c r="AD2" s="11">
        <f>INDEX(Data1!$K$3:$L$368,MATCH(W2&amp;$B$9,Data1!$P$3:$P$368,0),2)</f>
        <v>2</v>
      </c>
      <c r="AE2" s="6">
        <f t="shared" ref="AE2:AE31" si="6">$AG$7*AC2^5+$AG$6*AC2^4+$AG$5*AC2^3+$AG$4*AC2^2+$AG$3*AC2+$AG$2</f>
        <v>6.9303698945192735</v>
      </c>
      <c r="AF2" s="7" t="s">
        <v>9</v>
      </c>
      <c r="AG2" s="7">
        <f>INDEX(LINEST(AD2:AD89,AC2:AC89^{1,2,3,4,5}),1,6)</f>
        <v>-3.1061836794882538</v>
      </c>
    </row>
    <row r="3" spans="1:33" x14ac:dyDescent="0.3">
      <c r="A3" s="2">
        <f>IF(B7,7%,0%)</f>
        <v>0</v>
      </c>
      <c r="B3" s="1">
        <f>IF(B7,INDEX(Data2!J4:M4,1,B9)/INDEX(Data2!J3:M3,1,B9),0%)</f>
        <v>0</v>
      </c>
      <c r="C3" s="2">
        <f>IF(B7,10%,0%)</f>
        <v>0</v>
      </c>
      <c r="D3" s="45"/>
      <c r="F3">
        <f t="array" ref="F3">IFERROR(INDEX(Data1!M$3:$M$368,SMALL(IF(Data1!M$3:$M$368&lt;&gt;0,ROW($A$1:$A$364)),ROW(A3)))/1000,0)</f>
        <v>1</v>
      </c>
      <c r="G3">
        <f t="shared" si="0"/>
        <v>0.30000000000000004</v>
      </c>
      <c r="H3">
        <f t="shared" si="1"/>
        <v>3.3</v>
      </c>
      <c r="J3">
        <f>ROUND(SUMIF(Data1!$N$3:$N$368,ROW(),Data1!$K$3:$K$368)/1000,1)+J2</f>
        <v>1.6</v>
      </c>
      <c r="K3">
        <f>ROUND((Data2!$E$3+Data2!$I$3+Data2!$M$3)/1000,1)-Processing!J3</f>
        <v>38.4</v>
      </c>
      <c r="M3">
        <f t="shared" si="2"/>
        <v>9</v>
      </c>
      <c r="N3">
        <f t="shared" si="3"/>
        <v>4.0999999999999996</v>
      </c>
      <c r="O3">
        <v>1</v>
      </c>
      <c r="P3" s="1">
        <f>INDEX(Data2!$N$3:$Q$30,ROW()+16,$B$9)</f>
        <v>0.63</v>
      </c>
      <c r="Q3" s="1">
        <f t="shared" si="4"/>
        <v>0.37</v>
      </c>
      <c r="S3" s="1">
        <f>1-T3</f>
        <v>0.28000000000000003</v>
      </c>
      <c r="T3" s="1">
        <f>INDEX(Data2!$N$3:$Q$30,10,$B$9)</f>
        <v>0.72</v>
      </c>
      <c r="U3" s="1" t="s">
        <v>27</v>
      </c>
      <c r="W3" s="10">
        <v>2</v>
      </c>
      <c r="X3" s="11">
        <f>INDEX(Data1!$K$3:$L$368,MATCH(W3&amp;$B$9,Data1!$P$3:$P$368,0),1)</f>
        <v>136</v>
      </c>
      <c r="Y3" s="6">
        <f t="shared" si="5"/>
        <v>89.416562982212071</v>
      </c>
      <c r="Z3" s="7" t="s">
        <v>10</v>
      </c>
      <c r="AA3" s="7">
        <f>INDEX(LINEST(X2:X89,W2:W89^{1,2,3,4,5}),1,5)</f>
        <v>-0.30419754076546157</v>
      </c>
      <c r="AC3" s="10">
        <v>2</v>
      </c>
      <c r="AD3" s="11">
        <f>INDEX(Data1!$K$3:$L$368,MATCH(W3&amp;$B$9,Data1!$P$3:$P$368,0),2)</f>
        <v>2</v>
      </c>
      <c r="AE3" s="6">
        <f t="shared" si="6"/>
        <v>15.586795359390404</v>
      </c>
      <c r="AF3" s="7" t="s">
        <v>10</v>
      </c>
      <c r="AG3" s="7">
        <f>INDEX(LINEST(AD2:AD89,AC2:AC89^{1,2,3,4,5}),1,5)</f>
        <v>10.764825800621432</v>
      </c>
    </row>
    <row r="4" spans="1:33" x14ac:dyDescent="0.3">
      <c r="F4">
        <f t="array" ref="F4">IFERROR(INDEX(Data1!M$3:$M$368,SMALL(IF(Data1!M$3:$M$368&lt;&gt;0,ROW($A$1:$A$364)),ROW(A4)))/1000,0)</f>
        <v>3</v>
      </c>
      <c r="G4">
        <f t="shared" si="0"/>
        <v>0.30000000000000004</v>
      </c>
      <c r="H4">
        <f t="shared" si="1"/>
        <v>1.2999999999999998</v>
      </c>
      <c r="J4">
        <f>ROUND(SUMIF(Data1!$N$3:$N$368,ROW(),Data1!$K$3:$K$368)/1000,1)+J3</f>
        <v>2</v>
      </c>
      <c r="K4">
        <f>ROUND((Data2!$E$3+Data2!$I$3+Data2!$M$3)/1000,1)-Processing!J4</f>
        <v>38</v>
      </c>
      <c r="M4">
        <f t="shared" si="2"/>
        <v>9</v>
      </c>
      <c r="N4">
        <f t="shared" si="3"/>
        <v>4.0999999999999996</v>
      </c>
      <c r="O4">
        <v>1</v>
      </c>
      <c r="P4" s="1">
        <f>INDEX(Data2!$N$3:$Q$30,ROW()+16,$B$9)</f>
        <v>0.8</v>
      </c>
      <c r="Q4" s="1">
        <f t="shared" si="4"/>
        <v>0.19999999999999996</v>
      </c>
      <c r="S4" s="1">
        <f>1-T4</f>
        <v>6.9999999999999951E-2</v>
      </c>
      <c r="T4" s="1">
        <f>INDEX(Data2!$N$3:$Q$30,11,$B$9)</f>
        <v>0.93</v>
      </c>
      <c r="U4" s="1" t="s">
        <v>28</v>
      </c>
      <c r="W4" s="10">
        <v>3</v>
      </c>
      <c r="X4" s="11">
        <f>INDEX(Data1!$K$3:$L$368,MATCH(W4&amp;$B$9,Data1!$P$3:$P$368,0),1)</f>
        <v>63</v>
      </c>
      <c r="Y4" s="6">
        <f t="shared" si="5"/>
        <v>87.796339168449776</v>
      </c>
      <c r="Z4" s="7" t="s">
        <v>11</v>
      </c>
      <c r="AA4" s="7">
        <f>INDEX(LINEST(X2:X89,W2:W89^{1,2,3,4,5}),1,4)</f>
        <v>-0.32018808741283655</v>
      </c>
      <c r="AC4" s="10">
        <v>3</v>
      </c>
      <c r="AD4" s="11">
        <f>INDEX(Data1!$K$3:$L$368,MATCH(W4&amp;$B$9,Data1!$P$3:$P$368,0),2)</f>
        <v>100</v>
      </c>
      <c r="AE4" s="6">
        <f t="shared" si="6"/>
        <v>22.973877211775307</v>
      </c>
      <c r="AF4" s="7" t="s">
        <v>11</v>
      </c>
      <c r="AG4" s="7">
        <f>INDEX(LINEST(AD2:AD89,AC2:AC89^{1,2,3,4,5}),1,4)</f>
        <v>-0.74780814875559154</v>
      </c>
    </row>
    <row r="5" spans="1:33" x14ac:dyDescent="0.3">
      <c r="A5" t="s">
        <v>34</v>
      </c>
      <c r="B5" t="b">
        <v>1</v>
      </c>
      <c r="F5">
        <f t="array" ref="F5">IFERROR(INDEX(Data1!M$3:$M$368,SMALL(IF(Data1!M$3:$M$368&lt;&gt;0,ROW($A$1:$A$364)),ROW(A5)))/1000,0)</f>
        <v>0.5</v>
      </c>
      <c r="G5">
        <f t="shared" si="0"/>
        <v>0.30000000000000004</v>
      </c>
      <c r="H5">
        <f t="shared" si="1"/>
        <v>3.8</v>
      </c>
      <c r="J5">
        <f>ROUND(SUMIF(Data1!$N$3:$N$368,ROW(),Data1!$K$3:$K$368)/1000,1)+J4</f>
        <v>2.7</v>
      </c>
      <c r="K5">
        <f>ROUND((Data2!$E$3+Data2!$I$3+Data2!$M$3)/1000,1)-Processing!J5</f>
        <v>37.299999999999997</v>
      </c>
      <c r="M5">
        <f t="shared" si="2"/>
        <v>9</v>
      </c>
      <c r="N5">
        <f t="shared" si="3"/>
        <v>4.0999999999999996</v>
      </c>
      <c r="O5">
        <v>1</v>
      </c>
      <c r="P5" s="46" t="s">
        <v>31</v>
      </c>
      <c r="Q5" s="46"/>
      <c r="W5" s="10">
        <v>4</v>
      </c>
      <c r="X5" s="11">
        <f>INDEX(Data1!$K$3:$L$368,MATCH(W5&amp;$B$9,Data1!$P$3:$P$368,0),1)</f>
        <v>85</v>
      </c>
      <c r="Y5" s="6">
        <f t="shared" si="5"/>
        <v>85.794123105498372</v>
      </c>
      <c r="Z5" s="7" t="s">
        <v>12</v>
      </c>
      <c r="AA5" s="7">
        <f>INDEX(LINEST(X2:X89,W2:W89^{1,2,3,4,5}),1,3)</f>
        <v>1.5829115707898845E-2</v>
      </c>
      <c r="AC5" s="10">
        <v>4</v>
      </c>
      <c r="AD5" s="11">
        <f>INDEX(Data1!$K$3:$L$368,MATCH(W5&amp;$B$9,Data1!$P$3:$P$368,0),2)</f>
        <v>7</v>
      </c>
      <c r="AE5" s="6">
        <f t="shared" si="6"/>
        <v>29.197362598932656</v>
      </c>
      <c r="AF5" s="7" t="s">
        <v>12</v>
      </c>
      <c r="AG5" s="7">
        <f>INDEX(LINEST(AD2:AD89,AC2:AC89^{1,2,3,4,5}),1,3)</f>
        <v>1.9753562630083814E-2</v>
      </c>
    </row>
    <row r="6" spans="1:33" x14ac:dyDescent="0.3">
      <c r="A6" t="s">
        <v>36</v>
      </c>
      <c r="B6" t="b">
        <v>0</v>
      </c>
      <c r="F6">
        <f t="array" ref="F6">IFERROR(INDEX(Data1!M$3:$M$368,SMALL(IF(Data1!M$3:$M$368&lt;&gt;0,ROW($A$1:$A$364)),ROW(A6)))/1000,0)</f>
        <v>2</v>
      </c>
      <c r="G6">
        <f t="shared" si="0"/>
        <v>0.30000000000000004</v>
      </c>
      <c r="H6">
        <f t="shared" si="1"/>
        <v>2.2999999999999998</v>
      </c>
      <c r="J6">
        <f>ROUND(SUMIF(Data1!$N$3:$N$368,ROW(),Data1!$K$3:$K$368)/1000,1)+J5</f>
        <v>3.5</v>
      </c>
      <c r="K6">
        <f>ROUND((Data2!$E$3+Data2!$I$3+Data2!$M$3)/1000,1)-Processing!J6</f>
        <v>36.5</v>
      </c>
      <c r="M6">
        <f t="shared" si="2"/>
        <v>9</v>
      </c>
      <c r="N6">
        <f t="shared" si="3"/>
        <v>4.0999999999999996</v>
      </c>
      <c r="O6">
        <v>1</v>
      </c>
      <c r="R6" t="s">
        <v>70</v>
      </c>
      <c r="S6" s="1">
        <f>IF(INDEX(Data2!$N$3:$Q$30,9,$B$9)&gt;1,INDEX(Data2!$N$3:$Q$30,9,$B$9),1)</f>
        <v>1</v>
      </c>
      <c r="T6" s="2">
        <f>1-S6</f>
        <v>0</v>
      </c>
      <c r="W6" s="8">
        <v>5</v>
      </c>
      <c r="X6" s="11">
        <f>INDEX(Data1!$K$3:$L$368,MATCH(W6&amp;$B$9,Data1!$P$3:$P$368,0),1)</f>
        <v>106</v>
      </c>
      <c r="Y6" s="6">
        <f t="shared" si="5"/>
        <v>83.485013219973112</v>
      </c>
      <c r="Z6" s="7" t="s">
        <v>13</v>
      </c>
      <c r="AA6" s="7">
        <f>INDEX(LINEST(X2:X89,W2:W89^{1,2,3,4,5}),1,2)</f>
        <v>-2.4770783590081748E-4</v>
      </c>
      <c r="AC6" s="8">
        <v>5</v>
      </c>
      <c r="AD6" s="11">
        <f>INDEX(Data1!$K$3:$L$368,MATCH(W6&amp;$B$9,Data1!$P$3:$P$368,0),2)</f>
        <v>17</v>
      </c>
      <c r="AE6" s="6">
        <f t="shared" si="6"/>
        <v>34.358064664468607</v>
      </c>
      <c r="AF6" s="7" t="s">
        <v>13</v>
      </c>
      <c r="AG6" s="7">
        <f>INDEX(LINEST(AD2:AD89,AC2:AC89^{1,2,3,4,5}),1,2)</f>
        <v>-2.1850170288906627E-4</v>
      </c>
    </row>
    <row r="7" spans="1:33" x14ac:dyDescent="0.3">
      <c r="A7" t="s">
        <v>35</v>
      </c>
      <c r="B7" t="b">
        <v>0</v>
      </c>
      <c r="F7">
        <f t="array" ref="F7">IFERROR(INDEX(Data1!M$3:$M$368,SMALL(IF(Data1!M$3:$M$368&lt;&gt;0,ROW($A$1:$A$364)),ROW(A7)))/1000,0)</f>
        <v>1</v>
      </c>
      <c r="G7">
        <f t="shared" si="0"/>
        <v>0.30000000000000004</v>
      </c>
      <c r="H7">
        <f t="shared" si="1"/>
        <v>3.3</v>
      </c>
      <c r="J7">
        <f>ROUND(SUMIF(Data1!$N$3:$N$368,ROW(),Data1!$K$3:$K$368)/1000,1)+J6</f>
        <v>4.4000000000000004</v>
      </c>
      <c r="K7">
        <f>ROUND((Data2!$E$3+Data2!$I$3+Data2!$M$3)/1000,1)-Processing!J7</f>
        <v>35.6</v>
      </c>
      <c r="M7">
        <f t="shared" si="2"/>
        <v>9</v>
      </c>
      <c r="N7">
        <f t="shared" si="3"/>
        <v>4.0999999999999996</v>
      </c>
      <c r="O7">
        <v>1</v>
      </c>
      <c r="W7" s="8">
        <v>6</v>
      </c>
      <c r="X7" s="11">
        <f>INDEX(Data1!$K$3:$L$368,MATCH(W7&amp;$B$9,Data1!$P$3:$P$368,0),1)</f>
        <v>22</v>
      </c>
      <c r="Y7" s="6">
        <f t="shared" si="5"/>
        <v>80.938758912401056</v>
      </c>
      <c r="Z7" s="7" t="s">
        <v>14</v>
      </c>
      <c r="AA7" s="7">
        <f>INDEX(LINEST(X2:X89,W2:W89^{1,2,3,4,5}),1)</f>
        <v>1.2415874446918623E-6</v>
      </c>
      <c r="AC7" s="8">
        <v>6</v>
      </c>
      <c r="AD7" s="11">
        <f>INDEX(Data1!$K$3:$L$368,MATCH(W7&amp;$B$9,Data1!$P$3:$P$368,0),2)</f>
        <v>27</v>
      </c>
      <c r="AE7" s="6">
        <f t="shared" si="6"/>
        <v>38.5519658940757</v>
      </c>
      <c r="AF7" s="7" t="s">
        <v>14</v>
      </c>
      <c r="AG7" s="7">
        <f>INDEX(LINEST(AD2:AD89,AC2:AC89^{1,2,3,4,5}),1)</f>
        <v>8.6121449109783713E-7</v>
      </c>
    </row>
    <row r="8" spans="1:33" ht="15.6" x14ac:dyDescent="0.3">
      <c r="F8" s="46" t="s">
        <v>33</v>
      </c>
      <c r="G8" s="46"/>
      <c r="H8" s="46"/>
      <c r="J8">
        <f>ROUND(SUMIF(Data1!$N$3:$N$368,ROW(),Data1!$K$3:$K$368)/1000,1)+J7</f>
        <v>5.4</v>
      </c>
      <c r="K8">
        <f>ROUND((Data2!$E$3+Data2!$I$3+Data2!$M$3)/1000,1)-Processing!J8</f>
        <v>34.6</v>
      </c>
      <c r="M8">
        <f t="shared" si="2"/>
        <v>9</v>
      </c>
      <c r="N8">
        <f t="shared" si="3"/>
        <v>4.0999999999999996</v>
      </c>
      <c r="O8">
        <v>1</v>
      </c>
      <c r="W8" s="8">
        <v>7</v>
      </c>
      <c r="X8" s="11">
        <f>INDEX(Data1!$K$3:$L$368,MATCH(W8&amp;$B$9,Data1!$P$3:$P$368,0),1)</f>
        <v>82</v>
      </c>
      <c r="Y8" s="6">
        <f t="shared" si="5"/>
        <v>78.219909547714479</v>
      </c>
      <c r="Z8" s="7" t="s">
        <v>15</v>
      </c>
      <c r="AA8" s="7">
        <f>INDEX(LINEST(X2:X30,W2:W30^{1,2,3,4,5},,1),3,1)</f>
        <v>0.13363164565794017</v>
      </c>
      <c r="AC8" s="8">
        <v>7</v>
      </c>
      <c r="AD8" s="11">
        <f>INDEX(Data1!$K$3:$L$368,MATCH(W8&amp;$B$9,Data1!$P$3:$P$368,0),2)</f>
        <v>31</v>
      </c>
      <c r="AE8" s="6">
        <f t="shared" si="6"/>
        <v>41.870321461271764</v>
      </c>
      <c r="AF8" s="7" t="s">
        <v>15</v>
      </c>
      <c r="AG8" s="7">
        <f>INDEX(LINEST(AD2:AD30,AC2:AC30^{1,2,3,4,5},,1),3,1)</f>
        <v>0.30043132547191592</v>
      </c>
    </row>
    <row r="9" spans="1:33" x14ac:dyDescent="0.3">
      <c r="A9" t="s">
        <v>37</v>
      </c>
      <c r="B9">
        <v>4</v>
      </c>
      <c r="C9">
        <f>CHOOSE(B9,0.27,0.58,0.88,1)</f>
        <v>1</v>
      </c>
      <c r="D9">
        <f>1-C9</f>
        <v>0</v>
      </c>
      <c r="J9">
        <f>ROUND(SUMIF(Data1!$N$3:$N$368,ROW(),Data1!$K$3:$K$368)/1000,1)+J8</f>
        <v>6.7</v>
      </c>
      <c r="K9">
        <f>ROUND((Data2!$E$3+Data2!$I$3+Data2!$M$3)/1000,1)-Processing!J9</f>
        <v>33.299999999999997</v>
      </c>
      <c r="M9">
        <f t="shared" si="2"/>
        <v>9</v>
      </c>
      <c r="N9">
        <f t="shared" si="3"/>
        <v>4.0999999999999996</v>
      </c>
      <c r="O9">
        <v>1</v>
      </c>
      <c r="W9" s="8">
        <v>8</v>
      </c>
      <c r="X9" s="11">
        <f>INDEX(Data1!$K$3:$L$368,MATCH(W9&amp;$B$9,Data1!$P$3:$P$368,0),1)</f>
        <v>119</v>
      </c>
      <c r="Y9" s="6">
        <f t="shared" si="5"/>
        <v>75.387963445744219</v>
      </c>
      <c r="Z9" s="6"/>
      <c r="AA9" s="6"/>
      <c r="AC9" s="8">
        <v>8</v>
      </c>
      <c r="AD9" s="11">
        <f>INDEX(Data1!$K$3:$L$368,MATCH(W9&amp;$B$9,Data1!$P$3:$P$368,0),2)</f>
        <v>75</v>
      </c>
      <c r="AE9" s="6">
        <f t="shared" si="6"/>
        <v>44.399762573138936</v>
      </c>
      <c r="AF9" s="6"/>
      <c r="AG9" s="6"/>
    </row>
    <row r="10" spans="1:33" x14ac:dyDescent="0.3">
      <c r="H10" s="46" t="s">
        <v>43</v>
      </c>
      <c r="I10" s="46"/>
      <c r="J10">
        <f>ROUND(SUMIF(Data1!$N$3:$N$368,ROW(),Data1!$K$3:$K$368)/1000,1)+J9</f>
        <v>8.6999999999999993</v>
      </c>
      <c r="K10">
        <f>ROUND((Data2!$E$3+Data2!$I$3+Data2!$M$3)/1000,1)-Processing!J10</f>
        <v>31.3</v>
      </c>
      <c r="M10">
        <f t="shared" si="2"/>
        <v>9</v>
      </c>
      <c r="N10">
        <f t="shared" si="3"/>
        <v>4.0999999999999996</v>
      </c>
      <c r="O10">
        <v>1</v>
      </c>
      <c r="W10" s="8">
        <v>9</v>
      </c>
      <c r="X10" s="11">
        <f>INDEX(Data1!$K$3:$L$368,MATCH(W10&amp;$B$9,Data1!$P$3:$P$368,0),1)</f>
        <v>22</v>
      </c>
      <c r="Y10" s="6">
        <f t="shared" si="5"/>
        <v>72.497516871713017</v>
      </c>
      <c r="Z10" s="6"/>
      <c r="AA10" s="6"/>
      <c r="AC10" s="8">
        <v>9</v>
      </c>
      <c r="AD10" s="11">
        <f>INDEX(Data1!$K$3:$L$368,MATCH(W10&amp;$B$9,Data1!$P$3:$P$368,0),2)</f>
        <v>13</v>
      </c>
      <c r="AE10" s="6">
        <f t="shared" si="6"/>
        <v>46.222399816062499</v>
      </c>
      <c r="AF10" s="6"/>
      <c r="AG10" s="6"/>
    </row>
    <row r="11" spans="1:33" x14ac:dyDescent="0.3">
      <c r="A11" t="s">
        <v>2</v>
      </c>
      <c r="B11" s="1">
        <f>INDEX(Data2!$N$3:$Q$30,ROW()+14,$B$9)</f>
        <v>0.15</v>
      </c>
      <c r="D11" t="s">
        <v>49</v>
      </c>
      <c r="E11" s="2">
        <f>MROUND(INDEX(Data2!$N$3:$Q$30,ROW()+10,$B$9),0.05)</f>
        <v>0.30000000000000004</v>
      </c>
      <c r="F11" s="2">
        <f>1-E11</f>
        <v>0.7</v>
      </c>
      <c r="H11" s="1">
        <f>INDEX(Data2!$N$3:$Q$30,4,$B$9)</f>
        <v>0.35</v>
      </c>
      <c r="I11" s="1">
        <f>1-H11</f>
        <v>0.65</v>
      </c>
      <c r="J11">
        <f>ROUND(SUMIF(Data1!$N$3:$N$368,ROW(),Data1!$K$3:$K$368)/1000,1)+J10</f>
        <v>11.1</v>
      </c>
      <c r="K11">
        <f>ROUND((Data2!$E$3+Data2!$I$3+Data2!$M$3)/1000,1)-Processing!J11</f>
        <v>28.9</v>
      </c>
      <c r="M11">
        <f t="shared" si="2"/>
        <v>9</v>
      </c>
      <c r="N11">
        <f t="shared" si="3"/>
        <v>4.0999999999999996</v>
      </c>
      <c r="O11">
        <v>1</v>
      </c>
      <c r="W11" s="8">
        <v>10</v>
      </c>
      <c r="X11" s="11">
        <f>INDEX(Data1!$K$3:$L$368,MATCH(W11&amp;$B$9,Data1!$P$3:$P$368,0),1)</f>
        <v>124</v>
      </c>
      <c r="Y11" s="6">
        <f t="shared" si="5"/>
        <v>69.598413026728906</v>
      </c>
      <c r="Z11" s="6"/>
      <c r="AA11" s="6"/>
      <c r="AC11" s="8">
        <v>10</v>
      </c>
      <c r="AD11" s="11">
        <f>INDEX(Data1!$K$3:$L$368,MATCH(W11&amp;$B$9,Data1!$P$3:$P$368,0),2)</f>
        <v>23</v>
      </c>
      <c r="AE11" s="6">
        <f t="shared" si="6"/>
        <v>47.415926501469841</v>
      </c>
      <c r="AF11" s="6"/>
      <c r="AG11" s="6"/>
    </row>
    <row r="12" spans="1:33" x14ac:dyDescent="0.3">
      <c r="A12" t="s">
        <v>3</v>
      </c>
      <c r="B12" s="1">
        <f>INDEX(Data2!$N$3:$Q$30,ROW()+14,$B$9)</f>
        <v>0.52</v>
      </c>
      <c r="D12" t="s">
        <v>0</v>
      </c>
      <c r="E12" s="2">
        <f>MROUND(INDEX(Data2!$N$3:$Q$30,ROW()+10,$B$9),0.05)</f>
        <v>0.65</v>
      </c>
      <c r="F12" s="2">
        <f t="shared" ref="F12:F14" si="7">1-E12</f>
        <v>0.35</v>
      </c>
      <c r="J12">
        <f>ROUND(SUMIF(Data1!$N$3:$N$368,ROW(),Data1!$K$3:$K$368)/1000,1)+J11</f>
        <v>13.1</v>
      </c>
      <c r="K12">
        <f>ROUND((Data2!$E$3+Data2!$I$3+Data2!$M$3)/1000,1)-Processing!J12</f>
        <v>26.9</v>
      </c>
      <c r="M12">
        <f t="shared" si="2"/>
        <v>9</v>
      </c>
      <c r="N12">
        <f t="shared" si="3"/>
        <v>4.0999999999999996</v>
      </c>
      <c r="O12">
        <v>1</v>
      </c>
      <c r="W12" s="8">
        <v>11</v>
      </c>
      <c r="X12" s="11">
        <f>INDEX(Data1!$K$3:$L$368,MATCH(W12&amp;$B$9,Data1!$P$3:$P$368,0),1)</f>
        <v>96</v>
      </c>
      <c r="Y12" s="6">
        <f t="shared" si="5"/>
        <v>66.735891038278595</v>
      </c>
      <c r="Z12" s="6"/>
      <c r="AA12" s="6"/>
      <c r="AC12" s="8">
        <v>11</v>
      </c>
      <c r="AD12" s="11">
        <f>INDEX(Data1!$K$3:$L$368,MATCH(W12&amp;$B$9,Data1!$P$3:$P$368,0),2)</f>
        <v>9</v>
      </c>
      <c r="AE12" s="6">
        <f t="shared" si="6"/>
        <v>48.053722011569462</v>
      </c>
      <c r="AF12" s="6"/>
      <c r="AG12" s="6"/>
    </row>
    <row r="13" spans="1:33" x14ac:dyDescent="0.3">
      <c r="A13" t="s">
        <v>4</v>
      </c>
      <c r="B13" s="1">
        <f>INDEX(Data2!$N$3:$Q$30,ROW()+14,$B$9)</f>
        <v>0.13</v>
      </c>
      <c r="D13" t="s">
        <v>1</v>
      </c>
      <c r="E13" s="2">
        <f>MROUND(INDEX(Data2!$N$3:$Q$30,ROW()+10,$B$9),0.05)</f>
        <v>0.45</v>
      </c>
      <c r="F13" s="2">
        <f t="shared" si="7"/>
        <v>0.55000000000000004</v>
      </c>
      <c r="H13" s="27">
        <f>MAX($H$14:$I$14)*0.1</f>
        <v>1628.6000000000001</v>
      </c>
      <c r="I13" s="27">
        <f>MAX($H$14:$I$14)*0.1</f>
        <v>1628.6000000000001</v>
      </c>
      <c r="J13" s="46" t="s">
        <v>69</v>
      </c>
      <c r="K13" s="46"/>
      <c r="L13" s="46"/>
      <c r="M13" s="46"/>
      <c r="N13" s="46"/>
      <c r="O13" s="46"/>
      <c r="W13" s="8">
        <v>12</v>
      </c>
      <c r="X13" s="11">
        <f>INDEX(Data1!$K$3:$L$368,MATCH(W13&amp;$B$9,Data1!$P$3:$P$368,0),1)</f>
        <v>66</v>
      </c>
      <c r="Y13" s="6">
        <f t="shared" si="5"/>
        <v>63.950734950720744</v>
      </c>
      <c r="Z13" s="6"/>
      <c r="AA13" s="6"/>
      <c r="AC13" s="8">
        <v>12</v>
      </c>
      <c r="AD13" s="11">
        <f>INDEX(Data1!$K$3:$L$368,MATCH(W13&amp;$B$9,Data1!$P$3:$P$368,0),2)</f>
        <v>104</v>
      </c>
      <c r="AE13" s="6">
        <f t="shared" si="6"/>
        <v>48.20495514508977</v>
      </c>
      <c r="AF13" s="6"/>
      <c r="AG13" s="6"/>
    </row>
    <row r="14" spans="1:33" x14ac:dyDescent="0.3">
      <c r="A14" t="s">
        <v>5</v>
      </c>
      <c r="B14" s="1">
        <f>INDEX(Data2!$N$3:$Q$30,ROW()+14,$B$9)</f>
        <v>0.2</v>
      </c>
      <c r="D14" t="s">
        <v>53</v>
      </c>
      <c r="E14" s="2">
        <f>MROUND(INDEX(Data2!$N$3:$Q$30,ROW()+10,$B$9),0.05)</f>
        <v>1</v>
      </c>
      <c r="F14" s="2">
        <f t="shared" si="7"/>
        <v>0</v>
      </c>
      <c r="H14" s="27">
        <f>INDEX(Data2!$N$3:$Q$30,6,$B$9)</f>
        <v>16286</v>
      </c>
      <c r="I14" s="27">
        <f>INDEX(Data2!$N$3:$Q$30,7,$B$9)</f>
        <v>8666</v>
      </c>
      <c r="W14" s="8">
        <v>13</v>
      </c>
      <c r="X14" s="11">
        <f>INDEX(Data1!$K$3:$L$368,MATCH(W14&amp;$B$9,Data1!$P$3:$P$368,0),1)</f>
        <v>24</v>
      </c>
      <c r="Y14" s="6">
        <f t="shared" si="5"/>
        <v>61.279422715779432</v>
      </c>
      <c r="Z14" s="6"/>
      <c r="AA14" s="6"/>
      <c r="AC14" s="8">
        <v>13</v>
      </c>
      <c r="AD14" s="11">
        <f>INDEX(Data1!$K$3:$L$368,MATCH(W14&amp;$B$9,Data1!$P$3:$P$368,0),2)</f>
        <v>35</v>
      </c>
      <c r="AE14" s="6">
        <f t="shared" si="6"/>
        <v>47.934687463018093</v>
      </c>
      <c r="AF14" s="6"/>
      <c r="AG14" s="6"/>
    </row>
    <row r="15" spans="1:33" x14ac:dyDescent="0.3">
      <c r="A15" s="46" t="s">
        <v>32</v>
      </c>
      <c r="B15" s="46"/>
      <c r="D15" s="46" t="s">
        <v>30</v>
      </c>
      <c r="E15" s="46"/>
      <c r="F15" s="46"/>
      <c r="H15" s="27">
        <f>MAX($H$14:$I$14)*0.1</f>
        <v>1628.6000000000001</v>
      </c>
      <c r="I15" s="27">
        <f>MAX($H$14:$I$14)*0.1</f>
        <v>1628.6000000000001</v>
      </c>
      <c r="W15" s="8">
        <v>14</v>
      </c>
      <c r="X15" s="11">
        <f>INDEX(Data1!$K$3:$L$368,MATCH(W15&amp;$B$9,Data1!$P$3:$P$368,0),1)</f>
        <v>27</v>
      </c>
      <c r="Y15" s="6">
        <f t="shared" si="5"/>
        <v>58.754275183037485</v>
      </c>
      <c r="Z15" s="6"/>
      <c r="AA15" s="6"/>
      <c r="AC15" s="8">
        <v>14</v>
      </c>
      <c r="AD15" s="11">
        <f>INDEX(Data1!$K$3:$L$368,MATCH(W15&amp;$B$9,Data1!$P$3:$P$368,0),2)</f>
        <v>55</v>
      </c>
      <c r="AE15" s="6">
        <f t="shared" si="6"/>
        <v>47.303976634339676</v>
      </c>
      <c r="AF15" s="6"/>
      <c r="AG15" s="6"/>
    </row>
    <row r="16" spans="1:33" x14ac:dyDescent="0.3">
      <c r="H16" t="s">
        <v>23</v>
      </c>
      <c r="I16" t="s">
        <v>24</v>
      </c>
      <c r="W16" s="8">
        <v>15</v>
      </c>
      <c r="X16" s="11">
        <f>INDEX(Data1!$K$3:$L$368,MATCH(W16&amp;$B$9,Data1!$P$3:$P$368,0),1)</f>
        <v>44</v>
      </c>
      <c r="Y16" s="6">
        <f t="shared" si="5"/>
        <v>56.403605090429778</v>
      </c>
      <c r="Z16" s="6"/>
      <c r="AA16" s="6"/>
      <c r="AC16" s="8">
        <v>15</v>
      </c>
      <c r="AD16" s="11">
        <f>INDEX(Data1!$K$3:$L$368,MATCH(W16&amp;$B$9,Data1!$P$3:$P$368,0),2)</f>
        <v>21</v>
      </c>
      <c r="AE16" s="6">
        <f t="shared" si="6"/>
        <v>46.369979781776436</v>
      </c>
      <c r="AF16" s="6"/>
      <c r="AG16" s="6"/>
    </row>
    <row r="17" spans="1:33" x14ac:dyDescent="0.3">
      <c r="A17" t="s">
        <v>18</v>
      </c>
      <c r="B17" s="4">
        <f>INDEX(Data2!$N$3:$Q$30,ROW()-5,$B$9)</f>
        <v>79</v>
      </c>
      <c r="C17">
        <v>4</v>
      </c>
      <c r="D17">
        <f>100+C17-B17</f>
        <v>25</v>
      </c>
      <c r="W17" s="8">
        <v>16</v>
      </c>
      <c r="X17" s="11">
        <f>INDEX(Data1!$K$3:$L$368,MATCH(W17&amp;$B$9,Data1!$P$3:$P$368,0),1)</f>
        <v>25</v>
      </c>
      <c r="Y17" s="6">
        <f t="shared" si="5"/>
        <v>54.251866054736695</v>
      </c>
      <c r="Z17" s="6"/>
      <c r="AA17" s="6"/>
      <c r="AC17" s="8">
        <v>16</v>
      </c>
      <c r="AD17" s="11">
        <f>INDEX(Data1!$K$3:$L$368,MATCH(W17&amp;$B$9,Data1!$P$3:$P$368,0),2)</f>
        <v>19</v>
      </c>
      <c r="AE17" s="6">
        <f t="shared" si="6"/>
        <v>45.186056827526087</v>
      </c>
      <c r="AF17" s="6"/>
      <c r="AG17" s="6"/>
    </row>
    <row r="18" spans="1:33" x14ac:dyDescent="0.3">
      <c r="A18" t="s">
        <v>19</v>
      </c>
      <c r="B18" s="4">
        <f>INDEX(Data2!$N$3:$Q$30,ROW()-5,$B$9)</f>
        <v>65</v>
      </c>
      <c r="C18">
        <v>4</v>
      </c>
      <c r="D18">
        <f t="shared" ref="D18:D21" si="8">100+C18-B18</f>
        <v>39</v>
      </c>
      <c r="W18" s="8">
        <v>17</v>
      </c>
      <c r="X18" s="11">
        <f>INDEX(Data1!$K$3:$L$368,MATCH(W18&amp;$B$9,Data1!$P$3:$P$368,0),1)</f>
        <v>41</v>
      </c>
      <c r="Y18" s="6">
        <f t="shared" si="5"/>
        <v>52.319801562077402</v>
      </c>
      <c r="Z18" s="6"/>
      <c r="AA18" s="6"/>
      <c r="AC18" s="8">
        <v>17</v>
      </c>
      <c r="AD18" s="11">
        <f>INDEX(Data1!$K$3:$L$368,MATCH(W18&amp;$B$9,Data1!$P$3:$P$368,0),2)</f>
        <v>77</v>
      </c>
      <c r="AE18" s="6">
        <f t="shared" si="6"/>
        <v>43.801873839000905</v>
      </c>
      <c r="AF18" s="6"/>
      <c r="AG18" s="6"/>
    </row>
    <row r="19" spans="1:33" x14ac:dyDescent="0.3">
      <c r="A19" t="s">
        <v>20</v>
      </c>
      <c r="B19" s="4">
        <f>INDEX(Data2!$N$3:$Q$30,ROW()-5,$B$9)</f>
        <v>43</v>
      </c>
      <c r="C19">
        <v>4</v>
      </c>
      <c r="D19">
        <f t="shared" si="8"/>
        <v>61</v>
      </c>
      <c r="W19" s="8">
        <v>18</v>
      </c>
      <c r="X19" s="11">
        <f>INDEX(Data1!$K$3:$L$368,MATCH(W19&amp;$B$9,Data1!$P$3:$P$368,0),1)</f>
        <v>82</v>
      </c>
      <c r="Y19" s="6">
        <f t="shared" si="5"/>
        <v>50.624593958403338</v>
      </c>
      <c r="Z19" s="6"/>
      <c r="AA19" s="6"/>
      <c r="AC19" s="8">
        <v>18</v>
      </c>
      <c r="AD19" s="11">
        <f>INDEX(Data1!$K$3:$L$368,MATCH(W19&amp;$B$9,Data1!$P$3:$P$368,0),2)</f>
        <v>92</v>
      </c>
      <c r="AE19" s="6">
        <f t="shared" si="6"/>
        <v>42.263506374566816</v>
      </c>
      <c r="AF19" s="6"/>
      <c r="AG19" s="6"/>
    </row>
    <row r="20" spans="1:33" x14ac:dyDescent="0.3">
      <c r="A20" t="s">
        <v>21</v>
      </c>
      <c r="B20" s="4">
        <f>INDEX(Data2!$N$3:$Q$30,ROW()-5,$B$9)</f>
        <v>40</v>
      </c>
      <c r="C20">
        <v>4</v>
      </c>
      <c r="D20">
        <f t="shared" si="8"/>
        <v>64</v>
      </c>
      <c r="W20" s="8">
        <v>19</v>
      </c>
      <c r="X20" s="11">
        <f>INDEX(Data1!$K$3:$L$368,MATCH(W20&amp;$B$9,Data1!$P$3:$P$368,0),1)</f>
        <v>78</v>
      </c>
      <c r="Y20" s="6">
        <f t="shared" si="5"/>
        <v>49.180013439991392</v>
      </c>
      <c r="Z20" s="6"/>
      <c r="AA20" s="6"/>
      <c r="AC20" s="8">
        <v>19</v>
      </c>
      <c r="AD20" s="11">
        <f>INDEX(Data1!$K$3:$L$368,MATCH(W20&amp;$B$9,Data1!$P$3:$P$368,0),2)</f>
        <v>32</v>
      </c>
      <c r="AE20" s="6">
        <f t="shared" si="6"/>
        <v>40.613542829282153</v>
      </c>
      <c r="AF20" s="6"/>
      <c r="AG20" s="6"/>
    </row>
    <row r="21" spans="1:33" x14ac:dyDescent="0.3">
      <c r="A21" t="s">
        <v>22</v>
      </c>
      <c r="B21" s="4">
        <f>INDEX(Data2!$N$3:$Q$30,ROW()-5,$B$9)</f>
        <v>100</v>
      </c>
      <c r="C21">
        <v>4</v>
      </c>
      <c r="D21">
        <f t="shared" si="8"/>
        <v>4</v>
      </c>
      <c r="W21" s="8">
        <v>20</v>
      </c>
      <c r="X21" s="11">
        <f>INDEX(Data1!$K$3:$L$368,MATCH(W21&amp;$B$9,Data1!$P$3:$P$368,0),1)</f>
        <v>38</v>
      </c>
      <c r="Y21" s="6">
        <f t="shared" si="5"/>
        <v>47.996567043937397</v>
      </c>
      <c r="Z21" s="6"/>
      <c r="AA21" s="6"/>
      <c r="AC21" s="8">
        <v>20</v>
      </c>
      <c r="AD21" s="11">
        <f>INDEX(Data1!$K$3:$L$368,MATCH(W21&amp;$B$9,Data1!$P$3:$P$368,0),2)</f>
        <v>23</v>
      </c>
      <c r="AE21" s="6">
        <f t="shared" si="6"/>
        <v>38.891187780636727</v>
      </c>
      <c r="AF21" s="6"/>
      <c r="AG21" s="6"/>
    </row>
    <row r="22" spans="1:33" x14ac:dyDescent="0.3">
      <c r="W22" s="8">
        <v>21</v>
      </c>
      <c r="X22" s="11">
        <f>INDEX(Data1!$K$3:$L$368,MATCH(W22&amp;$B$9,Data1!$P$3:$P$368,0),1)</f>
        <v>24</v>
      </c>
      <c r="Y22" s="6">
        <f t="shared" si="5"/>
        <v>47.081647638649514</v>
      </c>
      <c r="Z22" s="6"/>
      <c r="AA22" s="6"/>
      <c r="AC22" s="8">
        <v>21</v>
      </c>
      <c r="AD22" s="11">
        <f>INDEX(Data1!$K$3:$L$368,MATCH(W22&amp;$B$9,Data1!$P$3:$P$368,0),2)</f>
        <v>77</v>
      </c>
      <c r="AE22" s="6">
        <f t="shared" si="6"/>
        <v>37.132365334290824</v>
      </c>
      <c r="AF22" s="6"/>
      <c r="AG22" s="6"/>
    </row>
    <row r="23" spans="1:33" x14ac:dyDescent="0.3">
      <c r="W23" s="8">
        <v>24</v>
      </c>
      <c r="X23" s="11">
        <f>INDEX(Data1!$K$3:$L$368,MATCH(W23&amp;$B$9,Data1!$P$3:$P$368,0),1)</f>
        <v>86</v>
      </c>
      <c r="Y23" s="6">
        <f t="shared" si="5"/>
        <v>45.978396321508498</v>
      </c>
      <c r="Z23" s="6"/>
      <c r="AA23" s="6"/>
      <c r="AC23" s="8">
        <v>24</v>
      </c>
      <c r="AD23" s="11">
        <f>INDEX(Data1!$K$3:$L$368,MATCH(W23&amp;$B$9,Data1!$P$3:$P$368,0),2)</f>
        <v>62</v>
      </c>
      <c r="AE23" s="6">
        <f t="shared" si="6"/>
        <v>31.949297848724598</v>
      </c>
      <c r="AF23" s="6"/>
      <c r="AG23" s="6"/>
    </row>
    <row r="24" spans="1:33" x14ac:dyDescent="0.3">
      <c r="W24" s="8">
        <v>25</v>
      </c>
      <c r="X24" s="11">
        <f>INDEX(Data1!$K$3:$L$368,MATCH(W24&amp;$B$9,Data1!$P$3:$P$368,0),1)</f>
        <v>116</v>
      </c>
      <c r="Y24" s="6">
        <f t="shared" si="5"/>
        <v>46.154444856879536</v>
      </c>
      <c r="Z24" s="6"/>
      <c r="AA24" s="6"/>
      <c r="AC24" s="8">
        <v>25</v>
      </c>
      <c r="AD24" s="11">
        <f>INDEX(Data1!$K$3:$L$368,MATCH(W24&amp;$B$9,Data1!$P$3:$P$368,0),2)</f>
        <v>77</v>
      </c>
      <c r="AE24" s="6">
        <f t="shared" si="6"/>
        <v>30.341854532448167</v>
      </c>
      <c r="AF24" s="6"/>
      <c r="AG24" s="6"/>
    </row>
    <row r="25" spans="1:33" x14ac:dyDescent="0.3">
      <c r="W25" s="8">
        <v>26</v>
      </c>
      <c r="X25" s="11">
        <f>INDEX(Data1!$K$3:$L$368,MATCH(W25&amp;$B$9,Data1!$P$3:$P$368,0),1)</f>
        <v>106</v>
      </c>
      <c r="Y25" s="6">
        <f t="shared" si="5"/>
        <v>46.594486862009127</v>
      </c>
      <c r="Z25" s="6"/>
      <c r="AA25" s="6"/>
      <c r="AC25" s="8">
        <v>26</v>
      </c>
      <c r="AD25" s="11">
        <f>INDEX(Data1!$K$3:$L$368,MATCH(W25&amp;$B$9,Data1!$P$3:$P$368,0),2)</f>
        <v>0</v>
      </c>
      <c r="AE25" s="6">
        <f t="shared" si="6"/>
        <v>28.831974370190323</v>
      </c>
      <c r="AF25" s="6"/>
      <c r="AG25" s="6"/>
    </row>
    <row r="26" spans="1:33" x14ac:dyDescent="0.3">
      <c r="W26" s="8">
        <v>27</v>
      </c>
      <c r="X26" s="11">
        <f>INDEX(Data1!$K$3:$L$368,MATCH(W26&amp;$B$9,Data1!$P$3:$P$368,0),1)</f>
        <v>9</v>
      </c>
      <c r="Y26" s="6">
        <f t="shared" si="5"/>
        <v>47.290358993539847</v>
      </c>
      <c r="Z26" s="6"/>
      <c r="AA26" s="6"/>
      <c r="AC26" s="8">
        <v>27</v>
      </c>
      <c r="AD26" s="11">
        <f>INDEX(Data1!$K$3:$L$368,MATCH(W26&amp;$B$9,Data1!$P$3:$P$368,0),2)</f>
        <v>0</v>
      </c>
      <c r="AE26" s="6">
        <f t="shared" si="6"/>
        <v>27.438068897150913</v>
      </c>
      <c r="AF26" s="6"/>
      <c r="AG26" s="6"/>
    </row>
    <row r="27" spans="1:33" x14ac:dyDescent="0.3">
      <c r="W27" s="8">
        <v>28</v>
      </c>
      <c r="X27" s="11">
        <f>INDEX(Data1!$K$3:$L$368,MATCH(W27&amp;$B$9,Data1!$P$3:$P$368,0),1)</f>
        <v>14</v>
      </c>
      <c r="Y27" s="6">
        <f t="shared" si="5"/>
        <v>48.23182667287972</v>
      </c>
      <c r="Z27" s="6"/>
      <c r="AA27" s="6"/>
      <c r="AC27" s="8">
        <v>28</v>
      </c>
      <c r="AD27" s="11">
        <f>INDEX(Data1!$K$3:$L$368,MATCH(W27&amp;$B$9,Data1!$P$3:$P$368,0),2)</f>
        <v>0</v>
      </c>
      <c r="AE27" s="6">
        <f t="shared" si="6"/>
        <v>26.175992596872561</v>
      </c>
      <c r="AF27" s="6"/>
      <c r="AG27" s="6"/>
    </row>
    <row r="28" spans="1:33" x14ac:dyDescent="0.3">
      <c r="W28" s="8">
        <v>29</v>
      </c>
      <c r="X28" s="11">
        <f>INDEX(Data1!$K$3:$L$368,MATCH(W28&amp;$B$9,Data1!$P$3:$P$368,0),1)</f>
        <v>68</v>
      </c>
      <c r="Y28" s="6">
        <f t="shared" si="5"/>
        <v>49.406733076696312</v>
      </c>
      <c r="Z28" s="6"/>
      <c r="AA28" s="6"/>
      <c r="AC28" s="8">
        <v>29</v>
      </c>
      <c r="AD28" s="11">
        <f>INDEX(Data1!$K$3:$L$368,MATCH(W28&amp;$B$9,Data1!$P$3:$P$368,0),2)</f>
        <v>0</v>
      </c>
      <c r="AE28" s="6">
        <f t="shared" si="6"/>
        <v>25.059146246980049</v>
      </c>
      <c r="AF28" s="6"/>
      <c r="AG28" s="6"/>
    </row>
    <row r="29" spans="1:33" x14ac:dyDescent="0.3">
      <c r="W29" s="8">
        <v>30</v>
      </c>
      <c r="X29" s="11">
        <f>INDEX(Data1!$K$3:$L$368,MATCH(W29&amp;$B$9,Data1!$P$3:$P$368,0),1)</f>
        <v>77</v>
      </c>
      <c r="Y29" s="6">
        <f t="shared" si="5"/>
        <v>50.801148127409498</v>
      </c>
      <c r="Z29" s="6"/>
      <c r="AA29" s="6"/>
      <c r="AC29" s="8">
        <v>30</v>
      </c>
      <c r="AD29" s="11">
        <f>INDEX(Data1!$K$3:$L$368,MATCH(W29&amp;$B$9,Data1!$P$3:$P$368,0),2)</f>
        <v>0</v>
      </c>
      <c r="AE29" s="6">
        <f t="shared" si="6"/>
        <v>24.098580264919008</v>
      </c>
      <c r="AF29" s="6"/>
      <c r="AG29" s="6"/>
    </row>
    <row r="30" spans="1:33" x14ac:dyDescent="0.3">
      <c r="W30" s="8">
        <v>31</v>
      </c>
      <c r="X30" s="11">
        <f>INDEX(Data1!$K$3:$L$368,MATCH(W30&amp;$B$9,Data1!$P$3:$P$368,0),1)</f>
        <v>77</v>
      </c>
      <c r="Y30" s="6">
        <f t="shared" si="5"/>
        <v>52.399517483685116</v>
      </c>
      <c r="Z30" s="6"/>
      <c r="AA30" s="6"/>
      <c r="AC30" s="8">
        <v>31</v>
      </c>
      <c r="AD30" s="11">
        <f>INDEX(Data1!$K$3:$L$368,MATCH(W30&amp;$B$9,Data1!$P$3:$P$368,0),2)</f>
        <v>0</v>
      </c>
      <c r="AE30" s="6">
        <f t="shared" si="6"/>
        <v>23.303098053694214</v>
      </c>
      <c r="AF30" s="6"/>
      <c r="AG30" s="6"/>
    </row>
    <row r="31" spans="1:33" x14ac:dyDescent="0.3">
      <c r="W31" s="8">
        <v>32</v>
      </c>
      <c r="X31" s="11">
        <f>INDEX(Data1!$K$3:$L$368,MATCH(W31&amp;$B$9,Data1!$P$3:$P$368,0),1)</f>
        <v>38</v>
      </c>
      <c r="Y31" s="6">
        <f t="shared" si="5"/>
        <v>54.184811530928513</v>
      </c>
      <c r="AC31" s="8">
        <v>32</v>
      </c>
      <c r="AD31" s="11">
        <f>INDEX(Data1!$K$3:$L$368,MATCH(W31&amp;$B$9,Data1!$P$3:$P$368,0),2)</f>
        <v>0</v>
      </c>
      <c r="AE31" s="6">
        <f t="shared" si="6"/>
        <v>22.679359347609704</v>
      </c>
    </row>
    <row r="32" spans="1:33" x14ac:dyDescent="0.3">
      <c r="V32" s="9"/>
      <c r="W32" s="8">
        <v>33</v>
      </c>
      <c r="X32" s="11">
        <f>INDEX(Data1!$K$3:$L$368,MATCH(W32&amp;$B$9,Data1!$P$3:$P$368,0),1)</f>
        <v>5</v>
      </c>
      <c r="Y32" s="6">
        <f t="shared" ref="Y32:Y63" si="9">$AA$7*W32^5+$AA$6*W32^4+$AA$5*W32^3+$AA$4*W32^2+$AA$3*W32+$AA$2</f>
        <v>56.138674371777313</v>
      </c>
      <c r="AC32" s="8">
        <v>33</v>
      </c>
      <c r="AD32" s="11">
        <f>INDEX(Data1!$K$3:$L$368,MATCH(W32&amp;$B$9,Data1!$P$3:$P$368,0),2)</f>
        <v>0</v>
      </c>
      <c r="AE32" s="6">
        <f t="shared" ref="AE32:AE63" si="10">$AG$7*AC32^5+$AG$6*AC32^4+$AG$5*AC32^3+$AG$4*AC32^2+$AG$3*AC32+$AG$2</f>
        <v>22.231983558006448</v>
      </c>
    </row>
    <row r="33" spans="23:31" x14ac:dyDescent="0.3">
      <c r="W33" s="8">
        <v>34</v>
      </c>
      <c r="X33" s="11">
        <f>INDEX(Data1!$K$3:$L$368,MATCH(W33&amp;$B$9,Data1!$P$3:$P$368,0),1)</f>
        <v>36</v>
      </c>
      <c r="Y33" s="6">
        <f t="shared" si="9"/>
        <v>58.241572816595188</v>
      </c>
      <c r="AC33" s="8">
        <v>34</v>
      </c>
      <c r="AD33" s="11">
        <f>INDEX(Data1!$K$3:$L$368,MATCH(W33&amp;$B$9,Data1!$P$3:$P$368,0),2)</f>
        <v>0</v>
      </c>
      <c r="AE33" s="6">
        <f t="shared" si="10"/>
        <v>21.963653119002061</v>
      </c>
    </row>
    <row r="34" spans="23:31" x14ac:dyDescent="0.3">
      <c r="W34" s="8">
        <v>35</v>
      </c>
      <c r="X34" s="11">
        <f>INDEX(Data1!$K$3:$L$368,MATCH(W34&amp;$B$9,Data1!$P$3:$P$368,0),1)</f>
        <v>48</v>
      </c>
      <c r="Y34" s="6">
        <f t="shared" si="9"/>
        <v>60.472945373965572</v>
      </c>
      <c r="AC34" s="8">
        <v>35</v>
      </c>
      <c r="AD34" s="11">
        <f>INDEX(Data1!$K$3:$L$368,MATCH(W34&amp;$B$9,Data1!$P$3:$P$368,0),2)</f>
        <v>70</v>
      </c>
      <c r="AE34" s="6">
        <f t="shared" si="10"/>
        <v>21.875216833229842</v>
      </c>
    </row>
    <row r="35" spans="23:31" x14ac:dyDescent="0.3">
      <c r="W35" s="8">
        <v>36</v>
      </c>
      <c r="X35" s="11">
        <f>INDEX(Data1!$K$3:$L$368,MATCH(W35&amp;$B$9,Data1!$P$3:$P$368,0),1)</f>
        <v>59</v>
      </c>
      <c r="Y35" s="6">
        <f t="shared" si="9"/>
        <v>62.811351241183985</v>
      </c>
      <c r="AC35" s="8">
        <v>36</v>
      </c>
      <c r="AD35" s="11">
        <f>INDEX(Data1!$K$3:$L$368,MATCH(W35&amp;$B$9,Data1!$P$3:$P$368,0),2)</f>
        <v>44</v>
      </c>
      <c r="AE35" s="6">
        <f t="shared" si="10"/>
        <v>21.96579321757747</v>
      </c>
    </row>
    <row r="36" spans="23:31" x14ac:dyDescent="0.3">
      <c r="W36" s="8">
        <v>37</v>
      </c>
      <c r="X36" s="11">
        <f>INDEX(Data1!$K$3:$L$368,MATCH(W36&amp;$B$9,Data1!$P$3:$P$368,0),1)</f>
        <v>84</v>
      </c>
      <c r="Y36" s="6">
        <f t="shared" si="9"/>
        <v>65.234619294752605</v>
      </c>
      <c r="AC36" s="8">
        <v>37</v>
      </c>
      <c r="AD36" s="11">
        <f>INDEX(Data1!$K$3:$L$368,MATCH(W36&amp;$B$9,Data1!$P$3:$P$368,0),2)</f>
        <v>84</v>
      </c>
      <c r="AE36" s="6">
        <f t="shared" si="10"/>
        <v>22.232873848925294</v>
      </c>
    </row>
    <row r="37" spans="23:31" x14ac:dyDescent="0.3">
      <c r="W37" s="8">
        <v>38</v>
      </c>
      <c r="X37" s="11">
        <f>INDEX(Data1!$K$3:$L$368,MATCH(W37&amp;$B$9,Data1!$P$3:$P$368,0),1)</f>
        <v>17</v>
      </c>
      <c r="Y37" s="6">
        <f t="shared" si="9"/>
        <v>67.719997080872744</v>
      </c>
      <c r="AC37" s="8">
        <v>38</v>
      </c>
      <c r="AD37" s="11">
        <f>INDEX(Data1!$K$3:$L$368,MATCH(W37&amp;$B$9,Data1!$P$3:$P$368,0),2)</f>
        <v>39</v>
      </c>
      <c r="AE37" s="6">
        <f t="shared" si="10"/>
        <v>22.672426709886452</v>
      </c>
    </row>
    <row r="38" spans="23:31" x14ac:dyDescent="0.3">
      <c r="W38" s="8">
        <v>39</v>
      </c>
      <c r="X38" s="11">
        <f>INDEX(Data1!$K$3:$L$368,MATCH(W38&amp;$B$9,Data1!$P$3:$P$368,0),1)</f>
        <v>41</v>
      </c>
      <c r="Y38" s="6">
        <f t="shared" si="9"/>
        <v>70.24429980593851</v>
      </c>
      <c r="AC38" s="8">
        <v>39</v>
      </c>
      <c r="AD38" s="11">
        <f>INDEX(Data1!$K$3:$L$368,MATCH(W38&amp;$B$9,Data1!$P$3:$P$368,0),2)</f>
        <v>24</v>
      </c>
      <c r="AE38" s="6">
        <f t="shared" si="10"/>
        <v>23.278999534545108</v>
      </c>
    </row>
    <row r="39" spans="23:31" x14ac:dyDescent="0.3">
      <c r="W39" s="8">
        <v>40</v>
      </c>
      <c r="X39" s="11">
        <f>INDEX(Data1!$K$3:$L$368,MATCH(W39&amp;$B$9,Data1!$P$3:$P$368,0),1)</f>
        <v>82</v>
      </c>
      <c r="Y39" s="6">
        <f t="shared" si="9"/>
        <v>72.784059327030391</v>
      </c>
      <c r="AC39" s="8">
        <v>40</v>
      </c>
      <c r="AD39" s="11">
        <f>INDEX(Data1!$K$3:$L$368,MATCH(W39&amp;$B$9,Data1!$P$3:$P$368,0),2)</f>
        <v>68</v>
      </c>
      <c r="AE39" s="6">
        <f t="shared" si="10"/>
        <v>24.045823154195318</v>
      </c>
    </row>
    <row r="40" spans="23:31" x14ac:dyDescent="0.3">
      <c r="W40" s="8">
        <v>41</v>
      </c>
      <c r="X40" s="11">
        <f>INDEX(Data1!$K$3:$L$368,MATCH(W40&amp;$B$9,Data1!$P$3:$P$368,0),1)</f>
        <v>57</v>
      </c>
      <c r="Y40" s="6">
        <f t="shared" si="9"/>
        <v>75.315673142408372</v>
      </c>
      <c r="AC40" s="8">
        <v>41</v>
      </c>
      <c r="AD40" s="11">
        <f>INDEX(Data1!$K$3:$L$368,MATCH(W40&amp;$B$9,Data1!$P$3:$P$368,0),2)</f>
        <v>22</v>
      </c>
      <c r="AE40" s="6">
        <f t="shared" si="10"/>
        <v>24.964914843080464</v>
      </c>
    </row>
    <row r="41" spans="23:31" x14ac:dyDescent="0.3">
      <c r="W41" s="8">
        <v>42</v>
      </c>
      <c r="X41" s="11">
        <f>INDEX(Data1!$K$3:$L$368,MATCH(W41&amp;$B$9,Data1!$P$3:$P$368,0),1)</f>
        <v>7</v>
      </c>
      <c r="Y41" s="6">
        <f t="shared" si="9"/>
        <v>77.815553382005163</v>
      </c>
      <c r="AC41" s="8">
        <v>42</v>
      </c>
      <c r="AD41" s="11">
        <f>INDEX(Data1!$K$3:$L$368,MATCH(W41&amp;$B$9,Data1!$P$3:$P$368,0),2)</f>
        <v>17</v>
      </c>
      <c r="AE41" s="6">
        <f t="shared" si="10"/>
        <v>26.027181664131376</v>
      </c>
    </row>
    <row r="42" spans="23:31" x14ac:dyDescent="0.25">
      <c r="W42" s="8">
        <v>43</v>
      </c>
      <c r="X42" s="11">
        <f>INDEX(Data1!$K$3:$L$368,MATCH(W42&amp;$B$9,Data1!$P$3:$P$368,0),1)</f>
        <v>16</v>
      </c>
      <c r="Y42" s="6">
        <f t="shared" si="9"/>
        <v>80.260275797919789</v>
      </c>
      <c r="AC42" s="8">
        <v>43</v>
      </c>
      <c r="AD42" s="11">
        <f>INDEX(Data1!$K$3:$L$368,MATCH(W42&amp;$B$9,Data1!$P$3:$P$368,0),2)</f>
        <v>28</v>
      </c>
      <c r="AE42" s="6">
        <f t="shared" si="10"/>
        <v>27.22252381470588</v>
      </c>
    </row>
    <row r="43" spans="23:31" x14ac:dyDescent="0.3">
      <c r="W43" s="8">
        <v>44</v>
      </c>
      <c r="X43" s="11">
        <f>INDEX(Data1!$K$3:$L$368,MATCH(W43&amp;$B$9,Data1!$P$3:$P$368,0),1)</f>
        <v>94</v>
      </c>
      <c r="Y43" s="6">
        <f t="shared" si="9"/>
        <v>82.626728754911255</v>
      </c>
      <c r="AC43" s="8">
        <v>44</v>
      </c>
      <c r="AD43" s="11">
        <f>INDEX(Data1!$K$3:$L$368,MATCH(W43&amp;$B$9,Data1!$P$3:$P$368,0),2)</f>
        <v>5</v>
      </c>
      <c r="AE43" s="6">
        <f t="shared" si="10"/>
        <v>28.539937972328232</v>
      </c>
    </row>
    <row r="44" spans="23:31" x14ac:dyDescent="0.3">
      <c r="W44" s="8">
        <v>45</v>
      </c>
      <c r="X44" s="11">
        <f>INDEX(Data1!$K$3:$L$368,MATCH(W44&amp;$B$9,Data1!$P$3:$P$368,0),1)</f>
        <v>134</v>
      </c>
      <c r="Y44" s="6">
        <f t="shared" si="9"/>
        <v>84.892262220890757</v>
      </c>
      <c r="AC44" s="8">
        <v>45</v>
      </c>
      <c r="AD44" s="11">
        <f>INDEX(Data1!$K$3:$L$368,MATCH(W44&amp;$B$9,Data1!$P$3:$P$368,0),2)</f>
        <v>5</v>
      </c>
      <c r="AE44" s="6">
        <f t="shared" si="10"/>
        <v>29.967620640426333</v>
      </c>
    </row>
    <row r="45" spans="23:31" x14ac:dyDescent="0.3">
      <c r="W45" s="8">
        <v>46</v>
      </c>
      <c r="X45" s="11">
        <f>INDEX(Data1!$K$3:$L$368,MATCH(W45&amp;$B$9,Data1!$P$3:$P$368,0),1)</f>
        <v>19</v>
      </c>
      <c r="Y45" s="6">
        <f t="shared" si="9"/>
        <v>87.03483675741667</v>
      </c>
      <c r="AC45" s="8">
        <v>46</v>
      </c>
      <c r="AD45" s="11">
        <f>INDEX(Data1!$K$3:$L$368,MATCH(W45&amp;$B$9,Data1!$P$3:$P$368,0),2)</f>
        <v>5</v>
      </c>
      <c r="AE45" s="6">
        <f t="shared" si="10"/>
        <v>31.493071494072751</v>
      </c>
    </row>
    <row r="46" spans="23:31" x14ac:dyDescent="0.3">
      <c r="W46" s="8">
        <v>47</v>
      </c>
      <c r="X46" s="11">
        <f>INDEX(Data1!$K$3:$L$368,MATCH(W46&amp;$B$9,Data1!$P$3:$P$368,0),1)</f>
        <v>38</v>
      </c>
      <c r="Y46" s="6">
        <f t="shared" si="9"/>
        <v>89.033172510186802</v>
      </c>
      <c r="AC46" s="8">
        <v>47</v>
      </c>
      <c r="AD46" s="11">
        <f>INDEX(Data1!$K$3:$L$368,MATCH(W46&amp;$B$9,Data1!$P$3:$P$368,0),2)</f>
        <v>5</v>
      </c>
      <c r="AE46" s="6">
        <f t="shared" si="10"/>
        <v>33.103196725722455</v>
      </c>
    </row>
    <row r="47" spans="23:31" x14ac:dyDescent="0.3">
      <c r="W47" s="8">
        <v>48</v>
      </c>
      <c r="X47" s="11">
        <f>INDEX(Data1!$K$3:$L$368,MATCH(W47&amp;$B$9,Data1!$P$3:$P$368,0),1)</f>
        <v>194</v>
      </c>
      <c r="Y47" s="6">
        <f t="shared" si="9"/>
        <v>90.866898199531903</v>
      </c>
      <c r="AC47" s="8">
        <v>48</v>
      </c>
      <c r="AD47" s="11">
        <f>INDEX(Data1!$K$3:$L$368,MATCH(W47&amp;$B$9,Data1!$P$3:$P$368,0),2)</f>
        <v>73</v>
      </c>
      <c r="AE47" s="6">
        <f t="shared" si="10"/>
        <v>34.784412390950706</v>
      </c>
    </row>
    <row r="48" spans="23:31" x14ac:dyDescent="0.3">
      <c r="W48" s="8">
        <v>49</v>
      </c>
      <c r="X48" s="11">
        <f>INDEX(Data1!$K$3:$L$368,MATCH(W48&amp;$B$9,Data1!$P$3:$P$368,0),1)</f>
        <v>194</v>
      </c>
      <c r="Y48" s="6">
        <f t="shared" si="9"/>
        <v>92.516700110909184</v>
      </c>
      <c r="AC48" s="8">
        <v>49</v>
      </c>
      <c r="AD48" s="11">
        <f>INDEX(Data1!$K$3:$L$368,MATCH(W48&amp;$B$9,Data1!$P$3:$P$368,0),2)</f>
        <v>97</v>
      </c>
      <c r="AE48" s="6">
        <f t="shared" si="10"/>
        <v>36.522747754194825</v>
      </c>
    </row>
    <row r="49" spans="23:31" x14ac:dyDescent="0.3">
      <c r="W49" s="8">
        <v>50</v>
      </c>
      <c r="X49" s="11">
        <f>INDEX(Data1!$K$3:$L$368,MATCH(W49&amp;$B$9,Data1!$P$3:$P$368,0),1)</f>
        <v>135</v>
      </c>
      <c r="Y49" s="6">
        <f t="shared" si="9"/>
        <v>93.964471085396383</v>
      </c>
      <c r="AC49" s="8">
        <v>50</v>
      </c>
      <c r="AD49" s="11">
        <f>INDEX(Data1!$K$3:$L$368,MATCH(W49&amp;$B$9,Data1!$P$3:$P$368,0),2)</f>
        <v>37</v>
      </c>
      <c r="AE49" s="6">
        <f t="shared" si="10"/>
        <v>38.30394863449078</v>
      </c>
    </row>
    <row r="50" spans="23:31" x14ac:dyDescent="0.3">
      <c r="W50" s="8">
        <v>51</v>
      </c>
      <c r="X50" s="11">
        <f>INDEX(Data1!$K$3:$L$368,MATCH(W50&amp;$B$9,Data1!$P$3:$P$368,0),1)</f>
        <v>57</v>
      </c>
      <c r="Y50" s="6">
        <f t="shared" si="9"/>
        <v>95.193459510182336</v>
      </c>
      <c r="AC50" s="8">
        <v>51</v>
      </c>
      <c r="AD50" s="11">
        <f>INDEX(Data1!$K$3:$L$368,MATCH(W50&amp;$B$9,Data1!$P$3:$P$368,0),2)</f>
        <v>26</v>
      </c>
      <c r="AE50" s="6">
        <f t="shared" si="10"/>
        <v>40.11358075121359</v>
      </c>
    </row>
    <row r="51" spans="23:31" x14ac:dyDescent="0.3">
      <c r="W51" s="8">
        <v>52</v>
      </c>
      <c r="X51" s="11">
        <f>INDEX(Data1!$K$3:$L$368,MATCH(W51&amp;$B$9,Data1!$P$3:$P$368,0),1)</f>
        <v>194</v>
      </c>
      <c r="Y51" s="6">
        <f t="shared" si="9"/>
        <v>96.188418309065426</v>
      </c>
      <c r="AC51" s="8">
        <v>52</v>
      </c>
      <c r="AD51" s="11">
        <f>INDEX(Data1!$K$3:$L$368,MATCH(W51&amp;$B$9,Data1!$P$3:$P$368,0),2)</f>
        <v>2</v>
      </c>
      <c r="AE51" s="6">
        <f t="shared" si="10"/>
        <v>41.937133069814308</v>
      </c>
    </row>
    <row r="52" spans="23:31" x14ac:dyDescent="0.3">
      <c r="W52" s="8">
        <v>53</v>
      </c>
      <c r="X52" s="11">
        <f>INDEX(Data1!$K$3:$L$368,MATCH(W52&amp;$B$9,Data1!$P$3:$P$368,0),1)</f>
        <v>194</v>
      </c>
      <c r="Y52" s="6">
        <f t="shared" si="9"/>
        <v>96.935753932941424</v>
      </c>
      <c r="AC52" s="8">
        <v>53</v>
      </c>
      <c r="AD52" s="11">
        <f>INDEX(Data1!$K$3:$L$368,MATCH(W52&amp;$B$9,Data1!$P$3:$P$368,0),2)</f>
        <v>34</v>
      </c>
      <c r="AE52" s="6">
        <f t="shared" si="10"/>
        <v>43.760121147560653</v>
      </c>
    </row>
    <row r="53" spans="23:31" x14ac:dyDescent="0.3">
      <c r="W53" s="8">
        <v>54</v>
      </c>
      <c r="X53" s="11">
        <f>INDEX(Data1!$K$3:$L$368,MATCH(W53&amp;$B$9,Data1!$P$3:$P$368,0),1)</f>
        <v>57</v>
      </c>
      <c r="Y53" s="6">
        <f t="shared" si="9"/>
        <v>97.423675350300968</v>
      </c>
      <c r="AC53" s="8">
        <v>54</v>
      </c>
      <c r="AD53" s="11">
        <f>INDEX(Data1!$K$3:$L$368,MATCH(W53&amp;$B$9,Data1!$P$3:$P$368,0),2)</f>
        <v>13</v>
      </c>
      <c r="AE53" s="6">
        <f t="shared" si="10"/>
        <v>45.568190479276154</v>
      </c>
    </row>
    <row r="54" spans="23:31" x14ac:dyDescent="0.3">
      <c r="W54" s="8">
        <v>55</v>
      </c>
      <c r="X54" s="11">
        <f>INDEX(Data1!$K$3:$L$368,MATCH(W54&amp;$B$9,Data1!$P$3:$P$368,0),1)</f>
        <v>194</v>
      </c>
      <c r="Y54" s="6">
        <f t="shared" si="9"/>
        <v>97.642343037719456</v>
      </c>
      <c r="AC54" s="8">
        <v>55</v>
      </c>
      <c r="AD54" s="11">
        <f>INDEX(Data1!$K$3:$L$368,MATCH(W54&amp;$B$9,Data1!$P$3:$P$368,0),2)</f>
        <v>83</v>
      </c>
      <c r="AE54" s="6">
        <f t="shared" si="10"/>
        <v>47.347219843076914</v>
      </c>
    </row>
    <row r="55" spans="23:31" x14ac:dyDescent="0.3">
      <c r="W55" s="8">
        <v>56</v>
      </c>
      <c r="X55" s="11">
        <f>INDEX(Data1!$K$3:$L$368,MATCH(W55&amp;$B$9,Data1!$P$3:$P$368,0),1)</f>
        <v>57</v>
      </c>
      <c r="Y55" s="6">
        <f t="shared" si="9"/>
        <v>97.584017970354466</v>
      </c>
      <c r="AC55" s="8">
        <v>56</v>
      </c>
      <c r="AD55" s="11">
        <f>INDEX(Data1!$K$3:$L$368,MATCH(W55&amp;$B$9,Data1!$P$3:$P$368,0),2)</f>
        <v>74</v>
      </c>
      <c r="AE55" s="6">
        <f t="shared" si="10"/>
        <v>49.083424646113485</v>
      </c>
    </row>
    <row r="56" spans="23:31" x14ac:dyDescent="0.3">
      <c r="W56" s="8">
        <v>57</v>
      </c>
      <c r="X56" s="11">
        <f>INDEX(Data1!$K$3:$L$368,MATCH(W56&amp;$B$9,Data1!$P$3:$P$368,0),1)</f>
        <v>57</v>
      </c>
      <c r="Y56" s="6">
        <f t="shared" si="9"/>
        <v>97.243210612436215</v>
      </c>
      <c r="AC56" s="8">
        <v>57</v>
      </c>
      <c r="AD56" s="11">
        <f>INDEX(Data1!$K$3:$L$368,MATCH(W56&amp;$B$9,Data1!$P$3:$P$368,0),2)</f>
        <v>2</v>
      </c>
      <c r="AE56" s="6">
        <f t="shared" si="10"/>
        <v>50.763460270307178</v>
      </c>
    </row>
    <row r="57" spans="23:31" x14ac:dyDescent="0.3">
      <c r="W57" s="8">
        <v>58</v>
      </c>
      <c r="X57" s="11">
        <f>INDEX(Data1!$K$3:$L$368,MATCH(W57&amp;$B$9,Data1!$P$3:$P$368,0),1)</f>
        <v>194</v>
      </c>
      <c r="Y57" s="6">
        <f t="shared" si="9"/>
        <v>96.616829907759808</v>
      </c>
      <c r="AC57" s="8">
        <v>58</v>
      </c>
      <c r="AD57" s="11">
        <f>INDEX(Data1!$K$3:$L$368,MATCH(W57&amp;$B$9,Data1!$P$3:$P$368,0),2)</f>
        <v>93</v>
      </c>
      <c r="AE57" s="6">
        <f t="shared" si="10"/>
        <v>52.374525418091821</v>
      </c>
    </row>
    <row r="58" spans="23:31" x14ac:dyDescent="0.3">
      <c r="W58" s="8">
        <v>59</v>
      </c>
      <c r="X58" s="11">
        <f>INDEX(Data1!$K$3:$L$368,MATCH(W58&amp;$B$9,Data1!$P$3:$P$368,0),1)</f>
        <v>14</v>
      </c>
      <c r="Y58" s="6">
        <f t="shared" si="9"/>
        <v>95.704332270182846</v>
      </c>
      <c r="AC58" s="8">
        <v>59</v>
      </c>
      <c r="AD58" s="11">
        <f>INDEX(Data1!$K$3:$L$368,MATCH(W58&amp;$B$9,Data1!$P$3:$P$368,0),2)</f>
        <v>12</v>
      </c>
      <c r="AE58" s="6">
        <f t="shared" si="10"/>
        <v>53.904465458149843</v>
      </c>
    </row>
    <row r="59" spans="23:31" x14ac:dyDescent="0.3">
      <c r="W59" s="8">
        <v>60</v>
      </c>
      <c r="X59" s="11">
        <f>INDEX(Data1!$K$3:$L$368,MATCH(W59&amp;$B$9,Data1!$P$3:$P$368,0),1)</f>
        <v>38</v>
      </c>
      <c r="Y59" s="6">
        <f t="shared" si="9"/>
        <v>94.50787057411587</v>
      </c>
      <c r="AC59" s="8">
        <v>60</v>
      </c>
      <c r="AD59" s="11">
        <f>INDEX(Data1!$K$3:$L$368,MATCH(W59&amp;$B$9,Data1!$P$3:$P$368,0),2)</f>
        <v>32</v>
      </c>
      <c r="AE59" s="6">
        <f t="shared" si="10"/>
        <v>55.341875771150512</v>
      </c>
    </row>
    <row r="60" spans="23:31" x14ac:dyDescent="0.3">
      <c r="W60" s="8">
        <v>61</v>
      </c>
      <c r="X60" s="11">
        <f>INDEX(Data1!$K$3:$L$368,MATCH(W60&amp;$B$9,Data1!$P$3:$P$368,0),1)</f>
        <v>75</v>
      </c>
      <c r="Y60" s="6">
        <f t="shared" si="9"/>
        <v>93.032443145015066</v>
      </c>
      <c r="AC60" s="8">
        <v>61</v>
      </c>
      <c r="AD60" s="11">
        <f>INDEX(Data1!$K$3:$L$368,MATCH(W60&amp;$B$9,Data1!$P$3:$P$368,0),2)</f>
        <v>60</v>
      </c>
      <c r="AE60" s="6">
        <f t="shared" si="10"/>
        <v>56.676205095495106</v>
      </c>
    </row>
    <row r="61" spans="23:31" x14ac:dyDescent="0.3">
      <c r="W61" s="8">
        <v>62</v>
      </c>
      <c r="X61" s="11">
        <f>INDEX(Data1!$K$3:$L$368,MATCH(W61&amp;$B$9,Data1!$P$3:$P$368,0),1)</f>
        <v>57</v>
      </c>
      <c r="Y61" s="6">
        <f t="shared" si="9"/>
        <v>91.286042749877822</v>
      </c>
      <c r="AC61" s="8">
        <v>62</v>
      </c>
      <c r="AD61" s="11">
        <f>INDEX(Data1!$K$3:$L$368,MATCH(W61&amp;$B$9,Data1!$P$3:$P$368,0),2)</f>
        <v>66</v>
      </c>
      <c r="AE61" s="6">
        <f t="shared" si="10"/>
        <v>57.89785887304788</v>
      </c>
    </row>
    <row r="62" spans="23:31" x14ac:dyDescent="0.3">
      <c r="W62" s="8">
        <v>63</v>
      </c>
      <c r="X62" s="11">
        <f>INDEX(Data1!$K$3:$L$368,MATCH(W62&amp;$B$9,Data1!$P$3:$P$368,0),1)</f>
        <v>36</v>
      </c>
      <c r="Y62" s="6">
        <f t="shared" si="9"/>
        <v>89.279805587735794</v>
      </c>
      <c r="AC62" s="8">
        <v>63</v>
      </c>
      <c r="AD62" s="11">
        <f>INDEX(Data1!$K$3:$L$368,MATCH(W62&amp;$B$9,Data1!$P$3:$P$368,0),2)</f>
        <v>104</v>
      </c>
      <c r="AE62" s="6">
        <f t="shared" si="10"/>
        <v>58.998302594879874</v>
      </c>
    </row>
    <row r="63" spans="23:31" x14ac:dyDescent="0.3">
      <c r="W63" s="8">
        <v>64</v>
      </c>
      <c r="X63" s="11">
        <f>INDEX(Data1!$K$3:$L$368,MATCH(W63&amp;$B$9,Data1!$P$3:$P$368,0),1)</f>
        <v>79</v>
      </c>
      <c r="Y63" s="6">
        <f t="shared" si="9"/>
        <v>87.028160280143965</v>
      </c>
      <c r="AC63" s="8">
        <v>64</v>
      </c>
      <c r="AD63" s="11">
        <f>INDEX(Data1!$K$3:$L$368,MATCH(W63&amp;$B$9,Data1!$P$3:$P$368,0),2)</f>
        <v>65</v>
      </c>
      <c r="AE63" s="6">
        <f t="shared" si="10"/>
        <v>59.970165147006128</v>
      </c>
    </row>
    <row r="64" spans="23:31" x14ac:dyDescent="0.3">
      <c r="W64" s="8">
        <v>65</v>
      </c>
      <c r="X64" s="11">
        <f>INDEX(Data1!$K$3:$L$368,MATCH(W64&amp;$B$9,Data1!$P$3:$P$368,0),1)</f>
        <v>117</v>
      </c>
      <c r="Y64" s="6">
        <f t="shared" ref="Y64:Y89" si="11">$AA$7*W64^5+$AA$6*W64^4+$AA$5*W64^3+$AA$4*W64^2+$AA$3*W64+$AA$2</f>
        <v>84.548976861681908</v>
      </c>
      <c r="AC64" s="8">
        <v>65</v>
      </c>
      <c r="AD64" s="11">
        <f>INDEX(Data1!$K$3:$L$368,MATCH(W64&amp;$B$9,Data1!$P$3:$P$368,0),2)</f>
        <v>67</v>
      </c>
      <c r="AE64" s="6">
        <f t="shared" ref="AE64:AE89" si="12">$AG$7*AC64^5+$AG$6*AC64^4+$AG$5*AC64^3+$AG$4*AC64^2+$AG$3*AC64+$AG$2</f>
        <v>60.807342156125856</v>
      </c>
    </row>
    <row r="65" spans="23:31" x14ac:dyDescent="0.3">
      <c r="W65" s="8">
        <v>66</v>
      </c>
      <c r="X65" s="11">
        <f>INDEX(Data1!$K$3:$L$368,MATCH(W65&amp;$B$9,Data1!$P$3:$P$368,0),1)</f>
        <v>85</v>
      </c>
      <c r="Y65" s="6">
        <f t="shared" si="11"/>
        <v>81.863715770440649</v>
      </c>
      <c r="AC65" s="8">
        <v>66</v>
      </c>
      <c r="AD65" s="11">
        <f>INDEX(Data1!$K$3:$L$368,MATCH(W65&amp;$B$9,Data1!$P$3:$P$368,0),2)</f>
        <v>2</v>
      </c>
      <c r="AE65" s="6">
        <f t="shared" si="12"/>
        <v>61.505099335359773</v>
      </c>
    </row>
    <row r="66" spans="23:31" x14ac:dyDescent="0.3">
      <c r="W66" s="8">
        <v>67</v>
      </c>
      <c r="X66" s="11">
        <f>INDEX(Data1!$K$3:$L$368,MATCH(W66&amp;$B$9,Data1!$P$3:$P$368,0),1)</f>
        <v>45</v>
      </c>
      <c r="Y66" s="6">
        <f t="shared" si="11"/>
        <v>78.997576838518171</v>
      </c>
      <c r="AC66" s="8">
        <v>67</v>
      </c>
      <c r="AD66" s="11">
        <f>INDEX(Data1!$K$3:$L$368,MATCH(W66&amp;$B$9,Data1!$P$3:$P$368,0),2)</f>
        <v>2</v>
      </c>
      <c r="AE66" s="6">
        <f t="shared" si="12"/>
        <v>62.060175829988793</v>
      </c>
    </row>
    <row r="67" spans="23:31" x14ac:dyDescent="0.3">
      <c r="W67" s="8">
        <v>68</v>
      </c>
      <c r="X67" s="11">
        <f>INDEX(Data1!$K$3:$L$368,MATCH(W67&amp;$B$9,Data1!$P$3:$P$368,0),1)</f>
        <v>27</v>
      </c>
      <c r="Y67" s="6">
        <f t="shared" si="11"/>
        <v>75.979648282514077</v>
      </c>
      <c r="AC67" s="8">
        <v>68</v>
      </c>
      <c r="AD67" s="11">
        <f>INDEX(Data1!$K$3:$L$368,MATCH(W67&amp;$B$9,Data1!$P$3:$P$368,0),2)</f>
        <v>58</v>
      </c>
      <c r="AE67" s="6">
        <f t="shared" si="12"/>
        <v>62.470887563197834</v>
      </c>
    </row>
    <row r="68" spans="23:31" x14ac:dyDescent="0.3">
      <c r="W68" s="8">
        <v>69</v>
      </c>
      <c r="X68" s="11">
        <f>INDEX(Data1!$K$3:$L$368,MATCH(W68&amp;$B$9,Data1!$P$3:$P$368,0),1)</f>
        <v>9</v>
      </c>
      <c r="Y68" s="6">
        <f t="shared" si="11"/>
        <v>72.843055694020023</v>
      </c>
      <c r="AC68" s="8">
        <v>69</v>
      </c>
      <c r="AD68" s="11">
        <f>INDEX(Data1!$K$3:$L$368,MATCH(W68&amp;$B$9,Data1!$P$3:$P$368,0),2)</f>
        <v>76</v>
      </c>
      <c r="AE68" s="6">
        <f t="shared" si="12"/>
        <v>62.737230581806671</v>
      </c>
    </row>
    <row r="69" spans="23:31" x14ac:dyDescent="0.3">
      <c r="W69" s="8">
        <v>70</v>
      </c>
      <c r="X69" s="11">
        <f>INDEX(Data1!$K$3:$L$368,MATCH(W69&amp;$B$9,Data1!$P$3:$P$368,0),1)</f>
        <v>41</v>
      </c>
      <c r="Y69" s="6">
        <f t="shared" si="11"/>
        <v>69.62511103011505</v>
      </c>
      <c r="AC69" s="8">
        <v>70</v>
      </c>
      <c r="AD69" s="11">
        <f>INDEX(Data1!$K$3:$L$368,MATCH(W69&amp;$B$9,Data1!$P$3:$P$368,0),2)</f>
        <v>93</v>
      </c>
      <c r="AE69" s="6">
        <f t="shared" si="12"/>
        <v>62.860984402015561</v>
      </c>
    </row>
    <row r="70" spans="23:31" x14ac:dyDescent="0.3">
      <c r="W70" s="8">
        <v>71</v>
      </c>
      <c r="X70" s="11">
        <f>INDEX(Data1!$K$3:$L$368,MATCH(W70&amp;$B$9,Data1!$P$3:$P$368,0),1)</f>
        <v>110</v>
      </c>
      <c r="Y70" s="6">
        <f t="shared" si="11"/>
        <v>66.367461603858871</v>
      </c>
      <c r="AC70" s="8">
        <v>71</v>
      </c>
      <c r="AD70" s="11">
        <f>INDEX(Data1!$K$3:$L$368,MATCH(W70&amp;$B$9,Data1!$P$3:$P$368,0),2)</f>
        <v>74</v>
      </c>
      <c r="AE70" s="6">
        <f t="shared" si="12"/>
        <v>62.845815355140303</v>
      </c>
    </row>
    <row r="71" spans="23:31" x14ac:dyDescent="0.3">
      <c r="W71" s="8">
        <v>72</v>
      </c>
      <c r="X71" s="11">
        <f>INDEX(Data1!$K$3:$L$368,MATCH(W71&amp;$B$9,Data1!$P$3:$P$368,0),1)</f>
        <v>74</v>
      </c>
      <c r="Y71" s="6">
        <f t="shared" si="11"/>
        <v>63.116239074787529</v>
      </c>
      <c r="AC71" s="8">
        <v>72</v>
      </c>
      <c r="AD71" s="11">
        <f>INDEX(Data1!$K$3:$L$368,MATCH(W71&amp;$B$9,Data1!$P$3:$P$368,0),2)</f>
        <v>64</v>
      </c>
      <c r="AE71" s="6">
        <f t="shared" si="12"/>
        <v>62.697379933352863</v>
      </c>
    </row>
    <row r="72" spans="23:31" x14ac:dyDescent="0.3">
      <c r="W72" s="8">
        <v>73</v>
      </c>
      <c r="X72" s="11">
        <f>INDEX(Data1!$K$3:$L$368,MATCH(W72&amp;$B$9,Data1!$P$3:$P$368,0),1)</f>
        <v>222</v>
      </c>
      <c r="Y72" s="6">
        <f t="shared" si="11"/>
        <v>59.922208439398055</v>
      </c>
      <c r="AC72" s="8">
        <v>73</v>
      </c>
      <c r="AD72" s="11">
        <f>INDEX(Data1!$K$3:$L$368,MATCH(W72&amp;$B$9,Data1!$P$3:$P$368,0),2)</f>
        <v>170</v>
      </c>
      <c r="AE72" s="6">
        <f t="shared" si="12"/>
        <v>62.423428135421887</v>
      </c>
    </row>
    <row r="73" spans="23:31" x14ac:dyDescent="0.3">
      <c r="W73" s="8">
        <v>74</v>
      </c>
      <c r="X73" s="11">
        <f>INDEX(Data1!$K$3:$L$368,MATCH(W73&amp;$B$9,Data1!$P$3:$P$368,0),1)</f>
        <v>24</v>
      </c>
      <c r="Y73" s="6">
        <f t="shared" si="11"/>
        <v>56.840917021656722</v>
      </c>
      <c r="AC73" s="8">
        <v>74</v>
      </c>
      <c r="AD73" s="11">
        <f>INDEX(Data1!$K$3:$L$368,MATCH(W73&amp;$B$9,Data1!$P$3:$P$368,0),2)</f>
        <v>33</v>
      </c>
      <c r="AE73" s="6">
        <f t="shared" si="12"/>
        <v>62.033906812445593</v>
      </c>
    </row>
    <row r="74" spans="23:31" x14ac:dyDescent="0.3">
      <c r="W74" s="8">
        <v>75</v>
      </c>
      <c r="X74" s="11">
        <f>INDEX(Data1!$K$3:$L$368,MATCH(W74&amp;$B$9,Data1!$P$3:$P$368,0),1)</f>
        <v>80</v>
      </c>
      <c r="Y74" s="6">
        <f t="shared" si="11"/>
        <v>53.932843463473404</v>
      </c>
      <c r="AC74" s="8">
        <v>75</v>
      </c>
      <c r="AD74" s="11">
        <f>INDEX(Data1!$K$3:$L$368,MATCH(W74&amp;$B$9,Data1!$P$3:$P$368,0),2)</f>
        <v>83</v>
      </c>
      <c r="AE74" s="6">
        <f t="shared" si="12"/>
        <v>61.541063013600365</v>
      </c>
    </row>
    <row r="75" spans="23:31" x14ac:dyDescent="0.3">
      <c r="W75" s="8">
        <v>76</v>
      </c>
      <c r="X75" s="11">
        <f>INDEX(Data1!$K$3:$L$368,MATCH(W75&amp;$B$9,Data1!$P$3:$P$368,0),1)</f>
        <v>29</v>
      </c>
      <c r="Y75" s="6">
        <f t="shared" si="11"/>
        <v>51.263546715213899</v>
      </c>
      <c r="AC75" s="8">
        <v>76</v>
      </c>
      <c r="AD75" s="11">
        <f>INDEX(Data1!$K$3:$L$368,MATCH(W75&amp;$B$9,Data1!$P$3:$P$368,0),2)</f>
        <v>52</v>
      </c>
      <c r="AE75" s="6">
        <f t="shared" si="12"/>
        <v>60.959547331870908</v>
      </c>
    </row>
    <row r="76" spans="23:31" x14ac:dyDescent="0.3">
      <c r="W76" s="8">
        <v>77</v>
      </c>
      <c r="X76" s="11">
        <f>INDEX(Data1!$K$3:$L$368,MATCH(W76&amp;$B$9,Data1!$P$3:$P$368,0),1)</f>
        <v>38</v>
      </c>
      <c r="Y76" s="6">
        <f t="shared" si="11"/>
        <v>48.903815026180482</v>
      </c>
      <c r="AC76" s="8">
        <v>77</v>
      </c>
      <c r="AD76" s="11">
        <f>INDEX(Data1!$K$3:$L$368,MATCH(W76&amp;$B$9,Data1!$P$3:$P$368,0),2)</f>
        <v>70</v>
      </c>
      <c r="AE76" s="6">
        <f t="shared" si="12"/>
        <v>60.306517249791682</v>
      </c>
    </row>
    <row r="77" spans="23:31" x14ac:dyDescent="0.3">
      <c r="W77" s="8">
        <v>78</v>
      </c>
      <c r="X77" s="11">
        <f>INDEX(Data1!$K$3:$L$368,MATCH(W77&amp;$B$9,Data1!$P$3:$P$368,0),1)</f>
        <v>51</v>
      </c>
      <c r="Y77" s="6">
        <f t="shared" si="11"/>
        <v>46.929814935109675</v>
      </c>
      <c r="AC77" s="8">
        <v>78</v>
      </c>
      <c r="AD77" s="11">
        <f>INDEX(Data1!$K$3:$L$368,MATCH(W77&amp;$B$9,Data1!$P$3:$P$368,0),2)</f>
        <v>73</v>
      </c>
      <c r="AE77" s="6">
        <f t="shared" si="12"/>
        <v>59.60174048518752</v>
      </c>
    </row>
    <row r="78" spans="23:31" x14ac:dyDescent="0.3">
      <c r="W78" s="8">
        <v>79</v>
      </c>
      <c r="X78" s="11">
        <f>INDEX(Data1!$K$3:$L$368,MATCH(W78&amp;$B$9,Data1!$P$3:$P$368,0),1)</f>
        <v>34</v>
      </c>
      <c r="Y78" s="6">
        <f t="shared" si="11"/>
        <v>45.423240260666844</v>
      </c>
      <c r="AC78" s="8">
        <v>79</v>
      </c>
      <c r="AD78" s="11">
        <f>INDEX(Data1!$K$3:$L$368,MATCH(W78&amp;$B$9,Data1!$P$3:$P$368,0),2)</f>
        <v>95</v>
      </c>
      <c r="AE78" s="6">
        <f t="shared" si="12"/>
        <v>58.867698336913691</v>
      </c>
    </row>
    <row r="79" spans="23:31" x14ac:dyDescent="0.3">
      <c r="W79" s="8">
        <v>80</v>
      </c>
      <c r="X79" s="11">
        <f>INDEX(Data1!$K$3:$L$368,MATCH(W79&amp;$B$9,Data1!$P$3:$P$368,0),1)</f>
        <v>62</v>
      </c>
      <c r="Y79" s="6">
        <f t="shared" si="11"/>
        <v>44.47146109193536</v>
      </c>
      <c r="AC79" s="8">
        <v>80</v>
      </c>
      <c r="AD79" s="11">
        <f>INDEX(Data1!$K$3:$L$368,MATCH(W79&amp;$B$9,Data1!$P$3:$P$368,0),2)</f>
        <v>58</v>
      </c>
      <c r="AE79" s="6">
        <f t="shared" si="12"/>
        <v>58.129689030589248</v>
      </c>
    </row>
    <row r="80" spans="23:31" x14ac:dyDescent="0.3">
      <c r="W80" s="8">
        <v>81</v>
      </c>
      <c r="X80" s="11">
        <f>INDEX(Data1!$K$3:$L$368,MATCH(W80&amp;$B$9,Data1!$P$3:$P$368,0),1)</f>
        <v>18</v>
      </c>
      <c r="Y80" s="6">
        <f t="shared" si="11"/>
        <v>44.167672778916682</v>
      </c>
      <c r="AC80" s="8">
        <v>81</v>
      </c>
      <c r="AD80" s="11">
        <f>INDEX(Data1!$K$3:$L$368,MATCH(W80&amp;$B$9,Data1!$P$3:$P$368,0),2)</f>
        <v>46</v>
      </c>
      <c r="AE80" s="6">
        <f t="shared" si="12"/>
        <v>57.415931064345614</v>
      </c>
    </row>
    <row r="81" spans="23:31" x14ac:dyDescent="0.3">
      <c r="W81" s="8">
        <v>82</v>
      </c>
      <c r="X81" s="11">
        <f>INDEX(Data1!$K$3:$L$368,MATCH(W81&amp;$B$9,Data1!$P$3:$P$368,0),1)</f>
        <v>27</v>
      </c>
      <c r="Y81" s="6">
        <f t="shared" si="11"/>
        <v>44.611044923015399</v>
      </c>
      <c r="AC81" s="8">
        <v>82</v>
      </c>
      <c r="AD81" s="11">
        <f>INDEX(Data1!$K$3:$L$368,MATCH(W81&amp;$B$9,Data1!$P$3:$P$368,0),2)</f>
        <v>21</v>
      </c>
      <c r="AE81" s="6">
        <f t="shared" si="12"/>
        <v>56.757666554549019</v>
      </c>
    </row>
    <row r="82" spans="23:31" x14ac:dyDescent="0.3">
      <c r="W82" s="8">
        <v>83</v>
      </c>
      <c r="X82" s="11">
        <f>INDEX(Data1!$K$3:$L$368,MATCH(W82&amp;$B$9,Data1!$P$3:$P$368,0),1)</f>
        <v>11</v>
      </c>
      <c r="Y82" s="6">
        <f t="shared" si="11"/>
        <v>45.906870367538374</v>
      </c>
      <c r="AC82" s="8">
        <v>83</v>
      </c>
      <c r="AD82" s="11">
        <f>INDEX(Data1!$K$3:$L$368,MATCH(W82&amp;$B$9,Data1!$P$3:$P$368,0),2)</f>
        <v>16</v>
      </c>
      <c r="AE82" s="6">
        <f t="shared" si="12"/>
        <v>56.189264581561474</v>
      </c>
    </row>
    <row r="83" spans="23:31" x14ac:dyDescent="0.3">
      <c r="W83" s="8">
        <v>84</v>
      </c>
      <c r="X83" s="11">
        <f>INDEX(Data1!$K$3:$L$368,MATCH(W83&amp;$B$9,Data1!$P$3:$P$368,0),1)</f>
        <v>90</v>
      </c>
      <c r="Y83" s="6">
        <f t="shared" si="11"/>
        <v>48.166714188192095</v>
      </c>
      <c r="AC83" s="8">
        <v>84</v>
      </c>
      <c r="AD83" s="11">
        <f>INDEX(Data1!$K$3:$L$368,MATCH(W83&amp;$B$9,Data1!$P$3:$P$368,0),2)</f>
        <v>77</v>
      </c>
      <c r="AE83" s="6">
        <f t="shared" si="12"/>
        <v>55.748324535459119</v>
      </c>
    </row>
    <row r="84" spans="23:31" x14ac:dyDescent="0.3">
      <c r="W84" s="8">
        <v>85</v>
      </c>
      <c r="X84" s="11">
        <f>INDEX(Data1!$K$3:$L$368,MATCH(W84&amp;$B$9,Data1!$P$3:$P$368,0),1)</f>
        <v>92</v>
      </c>
      <c r="Y84" s="6">
        <f t="shared" si="11"/>
        <v>51.508562683558424</v>
      </c>
      <c r="AC84" s="8">
        <v>85</v>
      </c>
      <c r="AD84" s="11">
        <f>INDEX(Data1!$K$3:$L$368,MATCH(W84&amp;$B$9,Data1!$P$3:$P$368,0),2)</f>
        <v>16</v>
      </c>
      <c r="AE84" s="6">
        <f t="shared" si="12"/>
        <v>55.4757794617841</v>
      </c>
    </row>
    <row r="85" spans="23:31" x14ac:dyDescent="0.3">
      <c r="W85" s="8">
        <v>86</v>
      </c>
      <c r="X85" s="11">
        <f>INDEX(Data1!$K$3:$L$368,MATCH(W85&amp;$B$9,Data1!$P$3:$P$368,0),1)</f>
        <v>18</v>
      </c>
      <c r="Y85" s="6">
        <f t="shared" si="11"/>
        <v>56.056972365612609</v>
      </c>
      <c r="AC85" s="8">
        <v>86</v>
      </c>
      <c r="AD85" s="11">
        <f>INDEX(Data1!$K$3:$L$368,MATCH(W85&amp;$B$9,Data1!$P$3:$P$368,0),2)</f>
        <v>15</v>
      </c>
      <c r="AE85" s="6">
        <f t="shared" si="12"/>
        <v>55.415999407279742</v>
      </c>
    </row>
    <row r="86" spans="23:31" x14ac:dyDescent="0.3">
      <c r="W86" s="8">
        <v>87</v>
      </c>
      <c r="X86" s="11">
        <f>INDEX(Data1!$K$3:$L$368,MATCH(W86&amp;$B$9,Data1!$P$3:$P$368,0),1)</f>
        <v>93</v>
      </c>
      <c r="Y86" s="6">
        <f t="shared" si="11"/>
        <v>61.943218950194911</v>
      </c>
      <c r="AC86" s="8">
        <v>87</v>
      </c>
      <c r="AD86" s="11">
        <f>INDEX(Data1!$K$3:$L$368,MATCH(W86&amp;$B$9,Data1!$P$3:$P$368,0),2)</f>
        <v>29</v>
      </c>
      <c r="AE86" s="6">
        <f t="shared" si="12"/>
        <v>55.616894765628217</v>
      </c>
    </row>
    <row r="87" spans="23:31" x14ac:dyDescent="0.3">
      <c r="W87" s="8">
        <v>88</v>
      </c>
      <c r="X87" s="11">
        <f>INDEX(Data1!$K$3:$L$368,MATCH(W87&amp;$B$9,Data1!$P$3:$P$368,0),1)</f>
        <v>109</v>
      </c>
      <c r="Y87" s="6">
        <f t="shared" si="11"/>
        <v>69.305446347522306</v>
      </c>
      <c r="AC87" s="8">
        <v>88</v>
      </c>
      <c r="AD87" s="11">
        <f>INDEX(Data1!$K$3:$L$368,MATCH(W87&amp;$B$9,Data1!$P$3:$P$368,0),2)</f>
        <v>57</v>
      </c>
      <c r="AE87" s="6">
        <f t="shared" si="12"/>
        <v>56.130019623191174</v>
      </c>
    </row>
    <row r="88" spans="23:31" x14ac:dyDescent="0.3">
      <c r="W88" s="8">
        <v>89</v>
      </c>
      <c r="X88" s="11">
        <f>INDEX(Data1!$K$3:$L$368,MATCH(W88&amp;$B$9,Data1!$P$3:$P$368,0),1)</f>
        <v>27</v>
      </c>
      <c r="Y88" s="6">
        <f t="shared" si="11"/>
        <v>78.28881565266056</v>
      </c>
      <c r="AC88" s="8">
        <v>89</v>
      </c>
      <c r="AD88" s="11">
        <f>INDEX(Data1!$K$3:$L$368,MATCH(W88&amp;$B$9,Data1!$P$3:$P$368,0),2)</f>
        <v>93</v>
      </c>
      <c r="AE88" s="6">
        <f t="shared" si="12"/>
        <v>57.010675104746156</v>
      </c>
    </row>
    <row r="89" spans="23:31" x14ac:dyDescent="0.3">
      <c r="W89" s="8">
        <v>90</v>
      </c>
      <c r="X89" s="11">
        <f>INDEX(Data1!$K$3:$L$368,MATCH(W89&amp;$B$9,Data1!$P$3:$P$368,0),1)</f>
        <v>83</v>
      </c>
      <c r="Y89" s="6">
        <f t="shared" si="11"/>
        <v>89.045654136040426</v>
      </c>
      <c r="AC89" s="8">
        <v>90</v>
      </c>
      <c r="AD89" s="11">
        <f>INDEX(Data1!$K$3:$L$368,MATCH(W89&amp;$B$9,Data1!$P$3:$P$368,0),2)</f>
        <v>95</v>
      </c>
      <c r="AE89" s="6">
        <f t="shared" si="12"/>
        <v>58.318012719227681</v>
      </c>
    </row>
  </sheetData>
  <sortState xmlns:xlrd2="http://schemas.microsoft.com/office/spreadsheetml/2017/richdata2" ref="J1:J8">
    <sortCondition ref="J1"/>
  </sortState>
  <mergeCells count="9">
    <mergeCell ref="Z1:AA1"/>
    <mergeCell ref="AF1:AG1"/>
    <mergeCell ref="D1:D3"/>
    <mergeCell ref="F8:H8"/>
    <mergeCell ref="H10:I10"/>
    <mergeCell ref="D15:F15"/>
    <mergeCell ref="A15:B15"/>
    <mergeCell ref="J13:O13"/>
    <mergeCell ref="P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8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3.21875" style="26" customWidth="1"/>
    <col min="2" max="2" width="13.44140625" style="32" customWidth="1"/>
    <col min="3" max="3" width="12.33203125" style="26" customWidth="1"/>
    <col min="4" max="4" width="12.88671875" style="26" customWidth="1"/>
    <col min="5" max="5" width="12.5546875" style="26" customWidth="1"/>
    <col min="6" max="6" width="13.5546875" style="26" customWidth="1"/>
    <col min="7" max="7" width="12.44140625" style="26" customWidth="1"/>
    <col min="8" max="8" width="12.109375" style="26" customWidth="1"/>
    <col min="9" max="9" width="13.5546875" style="26" customWidth="1"/>
    <col min="10" max="10" width="12.109375" style="26" customWidth="1"/>
    <col min="11" max="11" width="12.88671875" style="26" customWidth="1"/>
    <col min="12" max="12" width="12" style="26" customWidth="1"/>
    <col min="13" max="13" width="14.33203125" style="26" customWidth="1"/>
    <col min="14" max="14" width="10.77734375" style="26" customWidth="1"/>
    <col min="15" max="15" width="12.44140625" style="26" customWidth="1"/>
    <col min="16" max="16" width="13" style="26" customWidth="1"/>
  </cols>
  <sheetData>
    <row r="1" spans="1:16" x14ac:dyDescent="0.3">
      <c r="A1" s="47" t="s">
        <v>59</v>
      </c>
      <c r="B1" s="49" t="s">
        <v>34</v>
      </c>
      <c r="C1" s="49"/>
      <c r="D1" s="49"/>
      <c r="E1" s="49" t="s">
        <v>36</v>
      </c>
      <c r="F1" s="49"/>
      <c r="G1" s="49"/>
      <c r="H1" s="49" t="s">
        <v>35</v>
      </c>
      <c r="I1" s="49"/>
      <c r="J1" s="49"/>
      <c r="K1" s="49" t="s">
        <v>64</v>
      </c>
      <c r="L1" s="49"/>
      <c r="M1" s="49"/>
      <c r="N1" s="47" t="s">
        <v>67</v>
      </c>
      <c r="O1" s="47" t="s">
        <v>62</v>
      </c>
      <c r="P1" s="48" t="s">
        <v>63</v>
      </c>
    </row>
    <row r="2" spans="1:16" x14ac:dyDescent="0.3">
      <c r="A2" s="47"/>
      <c r="B2" s="30" t="s">
        <v>66</v>
      </c>
      <c r="C2" s="31" t="s">
        <v>60</v>
      </c>
      <c r="D2" s="31" t="s">
        <v>61</v>
      </c>
      <c r="E2" s="31" t="s">
        <v>66</v>
      </c>
      <c r="F2" s="31" t="s">
        <v>60</v>
      </c>
      <c r="G2" s="31" t="s">
        <v>61</v>
      </c>
      <c r="H2" s="31" t="s">
        <v>66</v>
      </c>
      <c r="I2" s="31" t="s">
        <v>60</v>
      </c>
      <c r="J2" s="31" t="s">
        <v>61</v>
      </c>
      <c r="K2" s="31" t="s">
        <v>60</v>
      </c>
      <c r="L2" s="31" t="s">
        <v>61</v>
      </c>
      <c r="M2" s="30" t="s">
        <v>66</v>
      </c>
      <c r="N2" s="47"/>
      <c r="O2" s="47"/>
      <c r="P2" s="48"/>
    </row>
    <row r="3" spans="1:16" x14ac:dyDescent="0.3">
      <c r="A3" s="34">
        <v>43831</v>
      </c>
      <c r="B3" s="32">
        <v>2000</v>
      </c>
      <c r="C3" s="26">
        <v>3</v>
      </c>
      <c r="D3" s="26">
        <v>1</v>
      </c>
      <c r="E3" s="26">
        <v>1500</v>
      </c>
      <c r="F3" s="26">
        <v>11</v>
      </c>
      <c r="G3" s="26">
        <v>2</v>
      </c>
      <c r="H3" s="26">
        <v>1500</v>
      </c>
      <c r="I3" s="26">
        <v>29</v>
      </c>
      <c r="J3" s="26">
        <v>2</v>
      </c>
      <c r="K3" s="26">
        <f>(C3*Processing!$B$5)+(F3*Processing!$B$6)+(I3*Processing!$B$7)</f>
        <v>3</v>
      </c>
      <c r="L3" s="26">
        <f>(D3*Processing!$B$5)+(G3*Processing!$B$6)+(J3*Processing!$B$7)</f>
        <v>1</v>
      </c>
      <c r="M3" s="26">
        <f>(B3*Processing!$B$5)+(E3*Processing!$B$6)+(H3*Processing!$B$7)</f>
        <v>2000</v>
      </c>
      <c r="N3" s="26">
        <f>MONTH(A3)</f>
        <v>1</v>
      </c>
      <c r="O3" s="26">
        <f>CHOOSE(MONTH(A3),1,1,1,2,2,2,3,3,3,4,4,4)</f>
        <v>1</v>
      </c>
      <c r="P3" s="28" t="str">
        <f t="shared" ref="P3:P66" si="0">A3-DATE(YEAR(A3),CHOOSE(O3,1,4,7,10),1)+1&amp;O3</f>
        <v>11</v>
      </c>
    </row>
    <row r="4" spans="1:16" x14ac:dyDescent="0.3">
      <c r="A4" s="34">
        <v>43832</v>
      </c>
      <c r="B4" s="32">
        <v>0</v>
      </c>
      <c r="C4" s="26">
        <v>7</v>
      </c>
      <c r="D4" s="26">
        <v>0</v>
      </c>
      <c r="E4" s="26">
        <v>0</v>
      </c>
      <c r="F4" s="26">
        <v>3</v>
      </c>
      <c r="G4" s="26">
        <v>5</v>
      </c>
      <c r="H4" s="26">
        <v>0</v>
      </c>
      <c r="I4" s="26">
        <v>11</v>
      </c>
      <c r="J4" s="26">
        <v>2</v>
      </c>
      <c r="K4" s="26">
        <f>(C4*Processing!$B$5)+(F4*Processing!$B$6)+(I4*Processing!$B$7)</f>
        <v>7</v>
      </c>
      <c r="L4" s="26">
        <f>(D4*Processing!$B$5)+(G4*Processing!$B$6)+(J4*Processing!$B$7)</f>
        <v>0</v>
      </c>
      <c r="M4" s="26">
        <f>(B4*Processing!$B$5)+(E4*Processing!$B$6)+(H4*Processing!$B$7)</f>
        <v>0</v>
      </c>
      <c r="N4" s="26">
        <f t="shared" ref="N4:N67" si="1">MONTH(A4)</f>
        <v>1</v>
      </c>
      <c r="O4" s="26">
        <f t="shared" ref="O4:O66" si="2">CHOOSE(MONTH(A4),1,1,1,2,2,2,3,3,3,4,4,4)</f>
        <v>1</v>
      </c>
      <c r="P4" s="28" t="str">
        <f t="shared" si="0"/>
        <v>21</v>
      </c>
    </row>
    <row r="5" spans="1:16" x14ac:dyDescent="0.3">
      <c r="A5" s="34">
        <v>43833</v>
      </c>
      <c r="B5" s="32">
        <v>0</v>
      </c>
      <c r="C5" s="26">
        <v>11</v>
      </c>
      <c r="D5" s="26">
        <v>1</v>
      </c>
      <c r="E5" s="26">
        <v>0</v>
      </c>
      <c r="F5" s="26">
        <v>7</v>
      </c>
      <c r="G5" s="26">
        <v>2</v>
      </c>
      <c r="H5" s="26">
        <v>0</v>
      </c>
      <c r="I5" s="26">
        <v>3</v>
      </c>
      <c r="J5" s="26">
        <v>2</v>
      </c>
      <c r="K5" s="26">
        <f>(C5*Processing!$B$5)+(F5*Processing!$B$6)+(I5*Processing!$B$7)</f>
        <v>11</v>
      </c>
      <c r="L5" s="26">
        <f>(D5*Processing!$B$5)+(G5*Processing!$B$6)+(J5*Processing!$B$7)</f>
        <v>1</v>
      </c>
      <c r="M5" s="26">
        <f>(B5*Processing!$B$5)+(E5*Processing!$B$6)+(H5*Processing!$B$7)</f>
        <v>0</v>
      </c>
      <c r="N5" s="26">
        <f t="shared" si="1"/>
        <v>1</v>
      </c>
      <c r="O5" s="26">
        <f t="shared" si="2"/>
        <v>1</v>
      </c>
      <c r="P5" s="28" t="str">
        <f t="shared" si="0"/>
        <v>31</v>
      </c>
    </row>
    <row r="6" spans="1:16" x14ac:dyDescent="0.3">
      <c r="A6" s="34">
        <v>43834</v>
      </c>
      <c r="B6" s="32">
        <v>0</v>
      </c>
      <c r="C6" s="26">
        <v>3</v>
      </c>
      <c r="D6" s="26">
        <v>1</v>
      </c>
      <c r="E6" s="26">
        <v>0</v>
      </c>
      <c r="F6" s="26">
        <v>11</v>
      </c>
      <c r="G6" s="26">
        <v>2</v>
      </c>
      <c r="H6" s="26">
        <v>0</v>
      </c>
      <c r="I6" s="26">
        <v>7</v>
      </c>
      <c r="J6" s="26">
        <v>2</v>
      </c>
      <c r="K6" s="26">
        <f>(C6*Processing!$B$5)+(F6*Processing!$B$6)+(I6*Processing!$B$7)</f>
        <v>3</v>
      </c>
      <c r="L6" s="26">
        <f>(D6*Processing!$B$5)+(G6*Processing!$B$6)+(J6*Processing!$B$7)</f>
        <v>1</v>
      </c>
      <c r="M6" s="26">
        <f>(B6*Processing!$B$5)+(E6*Processing!$B$6)+(H6*Processing!$B$7)</f>
        <v>0</v>
      </c>
      <c r="N6" s="26">
        <f t="shared" si="1"/>
        <v>1</v>
      </c>
      <c r="O6" s="26">
        <f t="shared" si="2"/>
        <v>1</v>
      </c>
      <c r="P6" s="28" t="str">
        <f t="shared" si="0"/>
        <v>41</v>
      </c>
    </row>
    <row r="7" spans="1:16" x14ac:dyDescent="0.3">
      <c r="A7" s="34">
        <v>43835</v>
      </c>
      <c r="B7" s="32">
        <v>0</v>
      </c>
      <c r="C7" s="26">
        <v>3</v>
      </c>
      <c r="D7" s="26">
        <v>1</v>
      </c>
      <c r="E7" s="26">
        <v>0</v>
      </c>
      <c r="F7" s="26">
        <v>11</v>
      </c>
      <c r="G7" s="26">
        <v>7</v>
      </c>
      <c r="H7" s="26">
        <v>0</v>
      </c>
      <c r="I7" s="26">
        <v>7</v>
      </c>
      <c r="J7" s="26">
        <v>0</v>
      </c>
      <c r="K7" s="26">
        <f>(C7*Processing!$B$5)+(F7*Processing!$B$6)+(I7*Processing!$B$7)</f>
        <v>3</v>
      </c>
      <c r="L7" s="26">
        <f>(D7*Processing!$B$5)+(G7*Processing!$B$6)+(J7*Processing!$B$7)</f>
        <v>1</v>
      </c>
      <c r="M7" s="26">
        <f>(B7*Processing!$B$5)+(E7*Processing!$B$6)+(H7*Processing!$B$7)</f>
        <v>0</v>
      </c>
      <c r="N7" s="26">
        <f t="shared" si="1"/>
        <v>1</v>
      </c>
      <c r="O7" s="26">
        <f t="shared" si="2"/>
        <v>1</v>
      </c>
      <c r="P7" s="28" t="str">
        <f t="shared" si="0"/>
        <v>51</v>
      </c>
    </row>
    <row r="8" spans="1:16" x14ac:dyDescent="0.3">
      <c r="A8" s="34">
        <v>43836</v>
      </c>
      <c r="B8" s="32">
        <v>0</v>
      </c>
      <c r="C8" s="26">
        <v>4</v>
      </c>
      <c r="D8" s="26">
        <v>3</v>
      </c>
      <c r="E8" s="26">
        <v>0</v>
      </c>
      <c r="F8" s="26">
        <v>16</v>
      </c>
      <c r="G8" s="26">
        <v>3</v>
      </c>
      <c r="H8" s="26">
        <v>0</v>
      </c>
      <c r="I8" s="26">
        <v>11</v>
      </c>
      <c r="J8" s="26">
        <v>2</v>
      </c>
      <c r="K8" s="26">
        <f>(C8*Processing!$B$5)+(F8*Processing!$B$6)+(I8*Processing!$B$7)</f>
        <v>4</v>
      </c>
      <c r="L8" s="26">
        <f>(D8*Processing!$B$5)+(G8*Processing!$B$6)+(J8*Processing!$B$7)</f>
        <v>3</v>
      </c>
      <c r="M8" s="26">
        <f>(B8*Processing!$B$5)+(E8*Processing!$B$6)+(H8*Processing!$B$7)</f>
        <v>0</v>
      </c>
      <c r="N8" s="26">
        <f t="shared" si="1"/>
        <v>1</v>
      </c>
      <c r="O8" s="26">
        <f t="shared" si="2"/>
        <v>1</v>
      </c>
      <c r="P8" s="28" t="str">
        <f t="shared" si="0"/>
        <v>61</v>
      </c>
    </row>
    <row r="9" spans="1:16" x14ac:dyDescent="0.3">
      <c r="A9" s="34">
        <v>43837</v>
      </c>
      <c r="B9" s="32">
        <v>0</v>
      </c>
      <c r="C9" s="26">
        <v>4</v>
      </c>
      <c r="D9" s="26">
        <v>2</v>
      </c>
      <c r="E9" s="26">
        <v>0</v>
      </c>
      <c r="F9" s="26">
        <v>11</v>
      </c>
      <c r="G9" s="26">
        <v>11</v>
      </c>
      <c r="H9" s="26">
        <v>0</v>
      </c>
      <c r="I9" s="26">
        <v>16</v>
      </c>
      <c r="J9" s="26">
        <v>1</v>
      </c>
      <c r="K9" s="26">
        <f>(C9*Processing!$B$5)+(F9*Processing!$B$6)+(I9*Processing!$B$7)</f>
        <v>4</v>
      </c>
      <c r="L9" s="26">
        <f>(D9*Processing!$B$5)+(G9*Processing!$B$6)+(J9*Processing!$B$7)</f>
        <v>2</v>
      </c>
      <c r="M9" s="26">
        <f>(B9*Processing!$B$5)+(E9*Processing!$B$6)+(H9*Processing!$B$7)</f>
        <v>0</v>
      </c>
      <c r="N9" s="26">
        <f t="shared" si="1"/>
        <v>1</v>
      </c>
      <c r="O9" s="26">
        <f t="shared" si="2"/>
        <v>1</v>
      </c>
      <c r="P9" s="28" t="str">
        <f t="shared" si="0"/>
        <v>71</v>
      </c>
    </row>
    <row r="10" spans="1:16" x14ac:dyDescent="0.3">
      <c r="A10" s="34">
        <v>43838</v>
      </c>
      <c r="B10" s="32">
        <v>0</v>
      </c>
      <c r="C10" s="26">
        <v>11</v>
      </c>
      <c r="D10" s="26">
        <v>3</v>
      </c>
      <c r="E10" s="26">
        <v>0</v>
      </c>
      <c r="F10" s="26">
        <v>4</v>
      </c>
      <c r="G10" s="26">
        <v>3</v>
      </c>
      <c r="H10" s="26">
        <v>0</v>
      </c>
      <c r="I10" s="26">
        <v>16</v>
      </c>
      <c r="J10" s="26">
        <v>2</v>
      </c>
      <c r="K10" s="26">
        <f>(C10*Processing!$B$5)+(F10*Processing!$B$6)+(I10*Processing!$B$7)</f>
        <v>11</v>
      </c>
      <c r="L10" s="26">
        <f>(D10*Processing!$B$5)+(G10*Processing!$B$6)+(J10*Processing!$B$7)</f>
        <v>3</v>
      </c>
      <c r="M10" s="26">
        <f>(B10*Processing!$B$5)+(E10*Processing!$B$6)+(H10*Processing!$B$7)</f>
        <v>0</v>
      </c>
      <c r="N10" s="26">
        <f t="shared" si="1"/>
        <v>1</v>
      </c>
      <c r="O10" s="26">
        <f t="shared" si="2"/>
        <v>1</v>
      </c>
      <c r="P10" s="28" t="str">
        <f t="shared" si="0"/>
        <v>81</v>
      </c>
    </row>
    <row r="11" spans="1:16" x14ac:dyDescent="0.3">
      <c r="A11" s="34">
        <v>43839</v>
      </c>
      <c r="B11" s="32">
        <v>0</v>
      </c>
      <c r="C11" s="26">
        <v>5</v>
      </c>
      <c r="D11" s="26">
        <v>3</v>
      </c>
      <c r="E11" s="26">
        <v>0</v>
      </c>
      <c r="F11" s="26">
        <v>19</v>
      </c>
      <c r="G11" s="26">
        <v>7</v>
      </c>
      <c r="H11" s="26">
        <v>0</v>
      </c>
      <c r="I11" s="26">
        <v>13</v>
      </c>
      <c r="J11" s="26">
        <v>1</v>
      </c>
      <c r="K11" s="26">
        <f>(C11*Processing!$B$5)+(F11*Processing!$B$6)+(I11*Processing!$B$7)</f>
        <v>5</v>
      </c>
      <c r="L11" s="26">
        <f>(D11*Processing!$B$5)+(G11*Processing!$B$6)+(J11*Processing!$B$7)</f>
        <v>3</v>
      </c>
      <c r="M11" s="26">
        <f>(B11*Processing!$B$5)+(E11*Processing!$B$6)+(H11*Processing!$B$7)</f>
        <v>0</v>
      </c>
      <c r="N11" s="26">
        <f t="shared" si="1"/>
        <v>1</v>
      </c>
      <c r="O11" s="26">
        <f t="shared" si="2"/>
        <v>1</v>
      </c>
      <c r="P11" s="28" t="str">
        <f t="shared" si="0"/>
        <v>91</v>
      </c>
    </row>
    <row r="12" spans="1:16" x14ac:dyDescent="0.3">
      <c r="A12" s="34">
        <v>43840</v>
      </c>
      <c r="B12" s="32">
        <v>0</v>
      </c>
      <c r="C12" s="26">
        <v>35</v>
      </c>
      <c r="D12" s="26">
        <v>3</v>
      </c>
      <c r="E12" s="26">
        <v>0</v>
      </c>
      <c r="F12" s="26">
        <v>9</v>
      </c>
      <c r="G12" s="26">
        <v>7</v>
      </c>
      <c r="H12" s="26">
        <v>0</v>
      </c>
      <c r="I12" s="26">
        <v>24</v>
      </c>
      <c r="J12" s="26">
        <v>1</v>
      </c>
      <c r="K12" s="26">
        <f>(C12*Processing!$B$5)+(F12*Processing!$B$6)+(I12*Processing!$B$7)</f>
        <v>35</v>
      </c>
      <c r="L12" s="26">
        <f>(D12*Processing!$B$5)+(G12*Processing!$B$6)+(J12*Processing!$B$7)</f>
        <v>3</v>
      </c>
      <c r="M12" s="26">
        <f>(B12*Processing!$B$5)+(E12*Processing!$B$6)+(H12*Processing!$B$7)</f>
        <v>0</v>
      </c>
      <c r="N12" s="26">
        <f t="shared" si="1"/>
        <v>1</v>
      </c>
      <c r="O12" s="26">
        <f t="shared" si="2"/>
        <v>1</v>
      </c>
      <c r="P12" s="28" t="str">
        <f t="shared" si="0"/>
        <v>101</v>
      </c>
    </row>
    <row r="13" spans="1:16" x14ac:dyDescent="0.3">
      <c r="A13" s="34">
        <v>43841</v>
      </c>
      <c r="B13" s="32">
        <v>0</v>
      </c>
      <c r="C13" s="26">
        <v>4</v>
      </c>
      <c r="D13" s="26">
        <v>2</v>
      </c>
      <c r="E13" s="26">
        <v>0</v>
      </c>
      <c r="F13" s="26">
        <v>9</v>
      </c>
      <c r="G13" s="26">
        <v>3</v>
      </c>
      <c r="H13" s="26">
        <v>0</v>
      </c>
      <c r="I13" s="26">
        <v>14</v>
      </c>
      <c r="J13" s="26">
        <v>3</v>
      </c>
      <c r="K13" s="26">
        <f>(C13*Processing!$B$5)+(F13*Processing!$B$6)+(I13*Processing!$B$7)</f>
        <v>4</v>
      </c>
      <c r="L13" s="26">
        <f>(D13*Processing!$B$5)+(G13*Processing!$B$6)+(J13*Processing!$B$7)</f>
        <v>2</v>
      </c>
      <c r="M13" s="26">
        <f>(B13*Processing!$B$5)+(E13*Processing!$B$6)+(H13*Processing!$B$7)</f>
        <v>0</v>
      </c>
      <c r="N13" s="26">
        <f t="shared" si="1"/>
        <v>1</v>
      </c>
      <c r="O13" s="26">
        <f t="shared" si="2"/>
        <v>1</v>
      </c>
      <c r="P13" s="28" t="str">
        <f t="shared" si="0"/>
        <v>111</v>
      </c>
    </row>
    <row r="14" spans="1:16" x14ac:dyDescent="0.3">
      <c r="A14" s="34">
        <v>43842</v>
      </c>
      <c r="B14" s="32">
        <v>0</v>
      </c>
      <c r="C14" s="26">
        <v>32</v>
      </c>
      <c r="D14" s="26">
        <v>2</v>
      </c>
      <c r="E14" s="26">
        <v>0</v>
      </c>
      <c r="F14" s="26">
        <v>13</v>
      </c>
      <c r="G14" s="26">
        <v>3</v>
      </c>
      <c r="H14" s="26">
        <v>0</v>
      </c>
      <c r="I14" s="26">
        <v>46</v>
      </c>
      <c r="J14" s="26">
        <v>3</v>
      </c>
      <c r="K14" s="26">
        <f>(C14*Processing!$B$5)+(F14*Processing!$B$6)+(I14*Processing!$B$7)</f>
        <v>32</v>
      </c>
      <c r="L14" s="26">
        <f>(D14*Processing!$B$5)+(G14*Processing!$B$6)+(J14*Processing!$B$7)</f>
        <v>2</v>
      </c>
      <c r="M14" s="26">
        <f>(B14*Processing!$B$5)+(E14*Processing!$B$6)+(H14*Processing!$B$7)</f>
        <v>0</v>
      </c>
      <c r="N14" s="26">
        <f t="shared" si="1"/>
        <v>1</v>
      </c>
      <c r="O14" s="26">
        <f t="shared" si="2"/>
        <v>1</v>
      </c>
      <c r="P14" s="28" t="str">
        <f t="shared" si="0"/>
        <v>121</v>
      </c>
    </row>
    <row r="15" spans="1:16" x14ac:dyDescent="0.3">
      <c r="A15" s="34">
        <v>43843</v>
      </c>
      <c r="B15" s="32">
        <v>0</v>
      </c>
      <c r="C15" s="26">
        <v>6</v>
      </c>
      <c r="D15" s="26">
        <v>6</v>
      </c>
      <c r="E15" s="26">
        <v>0</v>
      </c>
      <c r="F15" s="26">
        <v>22</v>
      </c>
      <c r="G15" s="26">
        <v>11</v>
      </c>
      <c r="H15" s="26">
        <v>0</v>
      </c>
      <c r="I15" s="26">
        <v>15</v>
      </c>
      <c r="J15" s="26">
        <v>1</v>
      </c>
      <c r="K15" s="26">
        <f>(C15*Processing!$B$5)+(F15*Processing!$B$6)+(I15*Processing!$B$7)</f>
        <v>6</v>
      </c>
      <c r="L15" s="26">
        <f>(D15*Processing!$B$5)+(G15*Processing!$B$6)+(J15*Processing!$B$7)</f>
        <v>6</v>
      </c>
      <c r="M15" s="26">
        <f>(B15*Processing!$B$5)+(E15*Processing!$B$6)+(H15*Processing!$B$7)</f>
        <v>0</v>
      </c>
      <c r="N15" s="26">
        <f t="shared" si="1"/>
        <v>1</v>
      </c>
      <c r="O15" s="26">
        <f t="shared" si="2"/>
        <v>1</v>
      </c>
      <c r="P15" s="28" t="str">
        <f t="shared" si="0"/>
        <v>131</v>
      </c>
    </row>
    <row r="16" spans="1:16" x14ac:dyDescent="0.3">
      <c r="A16" s="34">
        <v>43844</v>
      </c>
      <c r="B16" s="32">
        <v>0</v>
      </c>
      <c r="C16" s="26">
        <v>9</v>
      </c>
      <c r="D16" s="26">
        <v>3</v>
      </c>
      <c r="E16" s="26">
        <v>0</v>
      </c>
      <c r="F16" s="26">
        <v>35</v>
      </c>
      <c r="G16" s="26">
        <v>4</v>
      </c>
      <c r="H16" s="26">
        <v>0</v>
      </c>
      <c r="I16" s="26">
        <v>24</v>
      </c>
      <c r="J16" s="26">
        <v>5</v>
      </c>
      <c r="K16" s="26">
        <f>(C16*Processing!$B$5)+(F16*Processing!$B$6)+(I16*Processing!$B$7)</f>
        <v>9</v>
      </c>
      <c r="L16" s="26">
        <f>(D16*Processing!$B$5)+(G16*Processing!$B$6)+(J16*Processing!$B$7)</f>
        <v>3</v>
      </c>
      <c r="M16" s="26">
        <f>(B16*Processing!$B$5)+(E16*Processing!$B$6)+(H16*Processing!$B$7)</f>
        <v>0</v>
      </c>
      <c r="N16" s="26">
        <f t="shared" si="1"/>
        <v>1</v>
      </c>
      <c r="O16" s="26">
        <f t="shared" si="2"/>
        <v>1</v>
      </c>
      <c r="P16" s="28" t="str">
        <f t="shared" si="0"/>
        <v>141</v>
      </c>
    </row>
    <row r="17" spans="1:16" x14ac:dyDescent="0.3">
      <c r="A17" s="34">
        <v>43845</v>
      </c>
      <c r="B17" s="32">
        <v>0</v>
      </c>
      <c r="C17" s="26">
        <v>13</v>
      </c>
      <c r="D17" s="26">
        <v>6</v>
      </c>
      <c r="E17" s="26">
        <v>0</v>
      </c>
      <c r="F17" s="26">
        <v>8</v>
      </c>
      <c r="G17" s="26">
        <v>11</v>
      </c>
      <c r="H17" s="26">
        <v>0</v>
      </c>
      <c r="I17" s="26">
        <v>3</v>
      </c>
      <c r="J17" s="26">
        <v>1</v>
      </c>
      <c r="K17" s="26">
        <f>(C17*Processing!$B$5)+(F17*Processing!$B$6)+(I17*Processing!$B$7)</f>
        <v>13</v>
      </c>
      <c r="L17" s="26">
        <f>(D17*Processing!$B$5)+(G17*Processing!$B$6)+(J17*Processing!$B$7)</f>
        <v>6</v>
      </c>
      <c r="M17" s="26">
        <f>(B17*Processing!$B$5)+(E17*Processing!$B$6)+(H17*Processing!$B$7)</f>
        <v>0</v>
      </c>
      <c r="N17" s="26">
        <f t="shared" si="1"/>
        <v>1</v>
      </c>
      <c r="O17" s="26">
        <f t="shared" si="2"/>
        <v>1</v>
      </c>
      <c r="P17" s="28" t="str">
        <f t="shared" si="0"/>
        <v>151</v>
      </c>
    </row>
    <row r="18" spans="1:16" x14ac:dyDescent="0.3">
      <c r="A18" s="34">
        <v>43846</v>
      </c>
      <c r="B18" s="32">
        <v>0</v>
      </c>
      <c r="C18" s="26">
        <v>19</v>
      </c>
      <c r="D18" s="26">
        <v>3</v>
      </c>
      <c r="E18" s="26">
        <v>0</v>
      </c>
      <c r="F18" s="26">
        <v>29</v>
      </c>
      <c r="G18" s="26">
        <v>4</v>
      </c>
      <c r="H18" s="26">
        <v>0</v>
      </c>
      <c r="I18" s="26">
        <v>8</v>
      </c>
      <c r="J18" s="26">
        <v>5</v>
      </c>
      <c r="K18" s="26">
        <f>(C18*Processing!$B$5)+(F18*Processing!$B$6)+(I18*Processing!$B$7)</f>
        <v>19</v>
      </c>
      <c r="L18" s="26">
        <f>(D18*Processing!$B$5)+(G18*Processing!$B$6)+(J18*Processing!$B$7)</f>
        <v>3</v>
      </c>
      <c r="M18" s="26">
        <f>(B18*Processing!$B$5)+(E18*Processing!$B$6)+(H18*Processing!$B$7)</f>
        <v>0</v>
      </c>
      <c r="N18" s="26">
        <f t="shared" si="1"/>
        <v>1</v>
      </c>
      <c r="O18" s="26">
        <f t="shared" si="2"/>
        <v>1</v>
      </c>
      <c r="P18" s="28" t="str">
        <f t="shared" si="0"/>
        <v>161</v>
      </c>
    </row>
    <row r="19" spans="1:16" x14ac:dyDescent="0.3">
      <c r="A19" s="34">
        <v>43847</v>
      </c>
      <c r="B19" s="32">
        <v>0</v>
      </c>
      <c r="C19" s="26">
        <v>26</v>
      </c>
      <c r="D19" s="26">
        <v>6</v>
      </c>
      <c r="E19" s="26">
        <v>0</v>
      </c>
      <c r="F19" s="26">
        <v>83</v>
      </c>
      <c r="G19" s="26">
        <v>11</v>
      </c>
      <c r="H19" s="26">
        <v>0</v>
      </c>
      <c r="I19" s="26">
        <v>33</v>
      </c>
      <c r="J19" s="26">
        <v>1</v>
      </c>
      <c r="K19" s="26">
        <f>(C19*Processing!$B$5)+(F19*Processing!$B$6)+(I19*Processing!$B$7)</f>
        <v>26</v>
      </c>
      <c r="L19" s="26">
        <f>(D19*Processing!$B$5)+(G19*Processing!$B$6)+(J19*Processing!$B$7)</f>
        <v>6</v>
      </c>
      <c r="M19" s="26">
        <f>(B19*Processing!$B$5)+(E19*Processing!$B$6)+(H19*Processing!$B$7)</f>
        <v>0</v>
      </c>
      <c r="N19" s="26">
        <f t="shared" si="1"/>
        <v>1</v>
      </c>
      <c r="O19" s="26">
        <f t="shared" si="2"/>
        <v>1</v>
      </c>
      <c r="P19" s="28" t="str">
        <f t="shared" si="0"/>
        <v>171</v>
      </c>
    </row>
    <row r="20" spans="1:16" x14ac:dyDescent="0.3">
      <c r="A20" s="34">
        <v>43848</v>
      </c>
      <c r="B20" s="32">
        <v>0</v>
      </c>
      <c r="C20" s="26">
        <v>41</v>
      </c>
      <c r="D20" s="26">
        <v>1</v>
      </c>
      <c r="E20" s="26">
        <v>0</v>
      </c>
      <c r="F20" s="26">
        <v>12</v>
      </c>
      <c r="G20" s="26">
        <v>16</v>
      </c>
      <c r="H20" s="26">
        <v>0</v>
      </c>
      <c r="I20" s="26">
        <v>28</v>
      </c>
      <c r="J20" s="26">
        <v>3</v>
      </c>
      <c r="K20" s="26">
        <f>(C20*Processing!$B$5)+(F20*Processing!$B$6)+(I20*Processing!$B$7)</f>
        <v>41</v>
      </c>
      <c r="L20" s="26">
        <f>(D20*Processing!$B$5)+(G20*Processing!$B$6)+(J20*Processing!$B$7)</f>
        <v>1</v>
      </c>
      <c r="M20" s="26">
        <f>(B20*Processing!$B$5)+(E20*Processing!$B$6)+(H20*Processing!$B$7)</f>
        <v>0</v>
      </c>
      <c r="N20" s="26">
        <f t="shared" si="1"/>
        <v>1</v>
      </c>
      <c r="O20" s="26">
        <f t="shared" si="2"/>
        <v>1</v>
      </c>
      <c r="P20" s="28" t="str">
        <f t="shared" si="0"/>
        <v>181</v>
      </c>
    </row>
    <row r="21" spans="1:16" x14ac:dyDescent="0.3">
      <c r="A21" s="34">
        <v>43849</v>
      </c>
      <c r="B21" s="32">
        <v>0</v>
      </c>
      <c r="C21" s="26">
        <v>34</v>
      </c>
      <c r="D21" s="26">
        <v>3</v>
      </c>
      <c r="E21" s="26">
        <v>0</v>
      </c>
      <c r="F21" s="26">
        <v>48</v>
      </c>
      <c r="G21" s="26">
        <v>16</v>
      </c>
      <c r="H21" s="26">
        <v>0</v>
      </c>
      <c r="I21" s="26">
        <v>14</v>
      </c>
      <c r="J21" s="26">
        <v>1</v>
      </c>
      <c r="K21" s="26">
        <f>(C21*Processing!$B$5)+(F21*Processing!$B$6)+(I21*Processing!$B$7)</f>
        <v>34</v>
      </c>
      <c r="L21" s="26">
        <f>(D21*Processing!$B$5)+(G21*Processing!$B$6)+(J21*Processing!$B$7)</f>
        <v>3</v>
      </c>
      <c r="M21" s="26">
        <f>(B21*Processing!$B$5)+(E21*Processing!$B$6)+(H21*Processing!$B$7)</f>
        <v>0</v>
      </c>
      <c r="N21" s="26">
        <f t="shared" si="1"/>
        <v>1</v>
      </c>
      <c r="O21" s="26">
        <f t="shared" si="2"/>
        <v>1</v>
      </c>
      <c r="P21" s="28" t="str">
        <f t="shared" si="0"/>
        <v>191</v>
      </c>
    </row>
    <row r="22" spans="1:16" x14ac:dyDescent="0.3">
      <c r="A22" s="34">
        <v>43850</v>
      </c>
      <c r="B22" s="32">
        <v>0</v>
      </c>
      <c r="C22" s="26">
        <v>19</v>
      </c>
      <c r="D22" s="26">
        <v>1</v>
      </c>
      <c r="E22" s="26">
        <v>0</v>
      </c>
      <c r="F22" s="26">
        <v>9</v>
      </c>
      <c r="G22" s="26">
        <v>16</v>
      </c>
      <c r="H22" s="26">
        <v>0</v>
      </c>
      <c r="I22" s="26">
        <v>24</v>
      </c>
      <c r="J22" s="26">
        <v>3</v>
      </c>
      <c r="K22" s="26">
        <f>(C22*Processing!$B$5)+(F22*Processing!$B$6)+(I22*Processing!$B$7)</f>
        <v>19</v>
      </c>
      <c r="L22" s="26">
        <f>(D22*Processing!$B$5)+(G22*Processing!$B$6)+(J22*Processing!$B$7)</f>
        <v>1</v>
      </c>
      <c r="M22" s="26">
        <f>(B22*Processing!$B$5)+(E22*Processing!$B$6)+(H22*Processing!$B$7)</f>
        <v>0</v>
      </c>
      <c r="N22" s="26">
        <f t="shared" si="1"/>
        <v>1</v>
      </c>
      <c r="O22" s="26">
        <f t="shared" si="2"/>
        <v>1</v>
      </c>
      <c r="P22" s="28" t="str">
        <f t="shared" si="0"/>
        <v>201</v>
      </c>
    </row>
    <row r="23" spans="1:16" x14ac:dyDescent="0.3">
      <c r="A23" s="34">
        <v>43851</v>
      </c>
      <c r="B23" s="32">
        <v>0</v>
      </c>
      <c r="C23" s="26">
        <v>34</v>
      </c>
      <c r="D23" s="26">
        <v>15</v>
      </c>
      <c r="E23" s="26">
        <v>0</v>
      </c>
      <c r="F23" s="26">
        <v>9</v>
      </c>
      <c r="G23" s="26">
        <v>55</v>
      </c>
      <c r="H23" s="26">
        <v>0</v>
      </c>
      <c r="I23" s="26">
        <v>24</v>
      </c>
      <c r="J23" s="26">
        <v>5</v>
      </c>
      <c r="K23" s="26">
        <f>(C23*Processing!$B$5)+(F23*Processing!$B$6)+(I23*Processing!$B$7)</f>
        <v>34</v>
      </c>
      <c r="L23" s="26">
        <f>(D23*Processing!$B$5)+(G23*Processing!$B$6)+(J23*Processing!$B$7)</f>
        <v>15</v>
      </c>
      <c r="M23" s="26">
        <f>(B23*Processing!$B$5)+(E23*Processing!$B$6)+(H23*Processing!$B$7)</f>
        <v>0</v>
      </c>
      <c r="N23" s="26">
        <f t="shared" si="1"/>
        <v>1</v>
      </c>
      <c r="O23" s="26">
        <f t="shared" si="2"/>
        <v>1</v>
      </c>
      <c r="P23" s="28" t="str">
        <f t="shared" si="0"/>
        <v>211</v>
      </c>
    </row>
    <row r="24" spans="1:16" x14ac:dyDescent="0.3">
      <c r="A24" s="34">
        <v>43852</v>
      </c>
      <c r="B24" s="32">
        <v>0</v>
      </c>
      <c r="C24" s="26">
        <v>32</v>
      </c>
      <c r="D24" s="26">
        <v>9</v>
      </c>
      <c r="E24" s="26">
        <v>0</v>
      </c>
      <c r="F24" s="26">
        <v>13</v>
      </c>
      <c r="G24" s="26">
        <v>17</v>
      </c>
      <c r="H24" s="26">
        <v>0</v>
      </c>
      <c r="I24" s="26">
        <v>46</v>
      </c>
      <c r="J24" s="26">
        <v>2</v>
      </c>
      <c r="K24" s="26">
        <f>(C24*Processing!$B$5)+(F24*Processing!$B$6)+(I24*Processing!$B$7)</f>
        <v>32</v>
      </c>
      <c r="L24" s="26">
        <f>(D24*Processing!$B$5)+(G24*Processing!$B$6)+(J24*Processing!$B$7)</f>
        <v>9</v>
      </c>
      <c r="M24" s="26">
        <f>(B24*Processing!$B$5)+(E24*Processing!$B$6)+(H24*Processing!$B$7)</f>
        <v>0</v>
      </c>
      <c r="N24" s="26">
        <f t="shared" si="1"/>
        <v>1</v>
      </c>
      <c r="O24" s="26">
        <f t="shared" si="2"/>
        <v>1</v>
      </c>
      <c r="P24" s="28" t="str">
        <f t="shared" si="0"/>
        <v>221</v>
      </c>
    </row>
    <row r="25" spans="1:16" x14ac:dyDescent="0.3">
      <c r="A25" s="34">
        <v>43853</v>
      </c>
      <c r="B25" s="32">
        <v>0</v>
      </c>
      <c r="C25" s="26">
        <v>8</v>
      </c>
      <c r="D25" s="26">
        <v>6</v>
      </c>
      <c r="E25" s="26">
        <v>0</v>
      </c>
      <c r="F25" s="26">
        <v>19</v>
      </c>
      <c r="G25" s="26">
        <v>13</v>
      </c>
      <c r="H25" s="26">
        <v>0</v>
      </c>
      <c r="I25" s="26">
        <v>29</v>
      </c>
      <c r="J25" s="26">
        <v>1</v>
      </c>
      <c r="K25" s="26">
        <f>(C25*Processing!$B$5)+(F25*Processing!$B$6)+(I25*Processing!$B$7)</f>
        <v>8</v>
      </c>
      <c r="L25" s="26">
        <f>(D25*Processing!$B$5)+(G25*Processing!$B$6)+(J25*Processing!$B$7)</f>
        <v>6</v>
      </c>
      <c r="M25" s="26">
        <f>(B25*Processing!$B$5)+(E25*Processing!$B$6)+(H25*Processing!$B$7)</f>
        <v>0</v>
      </c>
      <c r="N25" s="26">
        <f t="shared" si="1"/>
        <v>1</v>
      </c>
      <c r="O25" s="26">
        <f t="shared" si="2"/>
        <v>1</v>
      </c>
      <c r="P25" s="28" t="str">
        <f t="shared" si="0"/>
        <v>231</v>
      </c>
    </row>
    <row r="26" spans="1:16" x14ac:dyDescent="0.3">
      <c r="A26" s="34">
        <v>43854</v>
      </c>
      <c r="B26" s="32">
        <v>0</v>
      </c>
      <c r="C26" s="26">
        <v>27</v>
      </c>
      <c r="D26" s="26">
        <v>14</v>
      </c>
      <c r="E26" s="26">
        <v>0</v>
      </c>
      <c r="F26" s="26">
        <v>7</v>
      </c>
      <c r="G26" s="26">
        <v>24</v>
      </c>
      <c r="H26" s="26">
        <v>0</v>
      </c>
      <c r="I26" s="26">
        <v>18</v>
      </c>
      <c r="J26" s="26">
        <v>3</v>
      </c>
      <c r="K26" s="26">
        <f>(C26*Processing!$B$5)+(F26*Processing!$B$6)+(I26*Processing!$B$7)</f>
        <v>27</v>
      </c>
      <c r="L26" s="26">
        <f>(D26*Processing!$B$5)+(G26*Processing!$B$6)+(J26*Processing!$B$7)</f>
        <v>14</v>
      </c>
      <c r="M26" s="26">
        <f>(B26*Processing!$B$5)+(E26*Processing!$B$6)+(H26*Processing!$B$7)</f>
        <v>0</v>
      </c>
      <c r="N26" s="26">
        <f t="shared" si="1"/>
        <v>1</v>
      </c>
      <c r="O26" s="26">
        <f t="shared" si="2"/>
        <v>1</v>
      </c>
      <c r="P26" s="28" t="str">
        <f t="shared" si="0"/>
        <v>241</v>
      </c>
    </row>
    <row r="27" spans="1:16" x14ac:dyDescent="0.3">
      <c r="A27" s="34">
        <v>43855</v>
      </c>
      <c r="B27" s="32">
        <v>0</v>
      </c>
      <c r="C27" s="26">
        <v>34</v>
      </c>
      <c r="D27" s="26">
        <v>9</v>
      </c>
      <c r="E27" s="26">
        <v>0</v>
      </c>
      <c r="F27" s="26">
        <v>49</v>
      </c>
      <c r="G27" s="26">
        <v>7</v>
      </c>
      <c r="H27" s="26">
        <v>0</v>
      </c>
      <c r="I27" s="26">
        <v>14</v>
      </c>
      <c r="J27" s="26">
        <v>5</v>
      </c>
      <c r="K27" s="26">
        <f>(C27*Processing!$B$5)+(F27*Processing!$B$6)+(I27*Processing!$B$7)</f>
        <v>34</v>
      </c>
      <c r="L27" s="26">
        <f>(D27*Processing!$B$5)+(G27*Processing!$B$6)+(J27*Processing!$B$7)</f>
        <v>9</v>
      </c>
      <c r="M27" s="26">
        <f>(B27*Processing!$B$5)+(E27*Processing!$B$6)+(H27*Processing!$B$7)</f>
        <v>0</v>
      </c>
      <c r="N27" s="26">
        <f t="shared" si="1"/>
        <v>1</v>
      </c>
      <c r="O27" s="26">
        <f t="shared" si="2"/>
        <v>1</v>
      </c>
      <c r="P27" s="28" t="str">
        <f t="shared" si="0"/>
        <v>251</v>
      </c>
    </row>
    <row r="28" spans="1:16" x14ac:dyDescent="0.3">
      <c r="A28" s="34">
        <v>43856</v>
      </c>
      <c r="B28" s="32">
        <v>0</v>
      </c>
      <c r="C28" s="26">
        <v>5</v>
      </c>
      <c r="D28" s="26">
        <v>14</v>
      </c>
      <c r="E28" s="26">
        <v>0</v>
      </c>
      <c r="F28" s="26">
        <v>21</v>
      </c>
      <c r="G28" s="26">
        <v>52</v>
      </c>
      <c r="H28" s="26">
        <v>0</v>
      </c>
      <c r="I28" s="26">
        <v>14</v>
      </c>
      <c r="J28" s="26">
        <v>4</v>
      </c>
      <c r="K28" s="26">
        <f>(C28*Processing!$B$5)+(F28*Processing!$B$6)+(I28*Processing!$B$7)</f>
        <v>5</v>
      </c>
      <c r="L28" s="26">
        <f>(D28*Processing!$B$5)+(G28*Processing!$B$6)+(J28*Processing!$B$7)</f>
        <v>14</v>
      </c>
      <c r="M28" s="26">
        <f>(B28*Processing!$B$5)+(E28*Processing!$B$6)+(H28*Processing!$B$7)</f>
        <v>0</v>
      </c>
      <c r="N28" s="26">
        <f t="shared" si="1"/>
        <v>1</v>
      </c>
      <c r="O28" s="26">
        <f t="shared" si="2"/>
        <v>1</v>
      </c>
      <c r="P28" s="28" t="str">
        <f t="shared" si="0"/>
        <v>261</v>
      </c>
    </row>
    <row r="29" spans="1:16" x14ac:dyDescent="0.3">
      <c r="A29" s="34">
        <v>43857</v>
      </c>
      <c r="B29" s="32">
        <v>0</v>
      </c>
      <c r="C29" s="26">
        <v>34</v>
      </c>
      <c r="D29" s="26">
        <v>22</v>
      </c>
      <c r="E29" s="26">
        <v>0</v>
      </c>
      <c r="F29" s="26">
        <v>14</v>
      </c>
      <c r="G29" s="26">
        <v>15</v>
      </c>
      <c r="H29" s="26">
        <v>0</v>
      </c>
      <c r="I29" s="26">
        <v>48</v>
      </c>
      <c r="J29" s="26">
        <v>12</v>
      </c>
      <c r="K29" s="26">
        <f>(C29*Processing!$B$5)+(F29*Processing!$B$6)+(I29*Processing!$B$7)</f>
        <v>34</v>
      </c>
      <c r="L29" s="26">
        <f>(D29*Processing!$B$5)+(G29*Processing!$B$6)+(J29*Processing!$B$7)</f>
        <v>22</v>
      </c>
      <c r="M29" s="26">
        <f>(B29*Processing!$B$5)+(E29*Processing!$B$6)+(H29*Processing!$B$7)</f>
        <v>0</v>
      </c>
      <c r="N29" s="26">
        <f t="shared" si="1"/>
        <v>1</v>
      </c>
      <c r="O29" s="26">
        <f t="shared" si="2"/>
        <v>1</v>
      </c>
      <c r="P29" s="28" t="str">
        <f t="shared" si="0"/>
        <v>271</v>
      </c>
    </row>
    <row r="30" spans="1:16" x14ac:dyDescent="0.3">
      <c r="A30" s="34">
        <v>43858</v>
      </c>
      <c r="B30" s="32">
        <v>0</v>
      </c>
      <c r="C30" s="26">
        <v>12</v>
      </c>
      <c r="D30" s="26">
        <v>0</v>
      </c>
      <c r="E30" s="26">
        <v>0</v>
      </c>
      <c r="F30" s="26">
        <v>4</v>
      </c>
      <c r="G30" s="26">
        <v>9</v>
      </c>
      <c r="H30" s="26">
        <v>0</v>
      </c>
      <c r="I30" s="26">
        <v>17</v>
      </c>
      <c r="J30" s="26">
        <v>4</v>
      </c>
      <c r="K30" s="26">
        <f>(C30*Processing!$B$5)+(F30*Processing!$B$6)+(I30*Processing!$B$7)</f>
        <v>12</v>
      </c>
      <c r="L30" s="26">
        <f>(D30*Processing!$B$5)+(G30*Processing!$B$6)+(J30*Processing!$B$7)</f>
        <v>0</v>
      </c>
      <c r="M30" s="26">
        <f>(B30*Processing!$B$5)+(E30*Processing!$B$6)+(H30*Processing!$B$7)</f>
        <v>0</v>
      </c>
      <c r="N30" s="26">
        <f t="shared" si="1"/>
        <v>1</v>
      </c>
      <c r="O30" s="26">
        <f t="shared" si="2"/>
        <v>1</v>
      </c>
      <c r="P30" s="28" t="str">
        <f t="shared" si="0"/>
        <v>281</v>
      </c>
    </row>
    <row r="31" spans="1:16" x14ac:dyDescent="0.3">
      <c r="A31" s="34">
        <v>43859</v>
      </c>
      <c r="B31" s="32">
        <v>0</v>
      </c>
      <c r="C31" s="26">
        <v>9</v>
      </c>
      <c r="D31" s="26">
        <v>4</v>
      </c>
      <c r="E31" s="26">
        <v>0</v>
      </c>
      <c r="F31" s="26">
        <v>23</v>
      </c>
      <c r="G31" s="26">
        <v>3</v>
      </c>
      <c r="H31" s="26">
        <v>0</v>
      </c>
      <c r="I31" s="26">
        <v>33</v>
      </c>
      <c r="J31" s="26">
        <v>2</v>
      </c>
      <c r="K31" s="26">
        <f>(C31*Processing!$B$5)+(F31*Processing!$B$6)+(I31*Processing!$B$7)</f>
        <v>9</v>
      </c>
      <c r="L31" s="26">
        <f>(D31*Processing!$B$5)+(G31*Processing!$B$6)+(J31*Processing!$B$7)</f>
        <v>4</v>
      </c>
      <c r="M31" s="26">
        <f>(B31*Processing!$B$5)+(E31*Processing!$B$6)+(H31*Processing!$B$7)</f>
        <v>0</v>
      </c>
      <c r="N31" s="26">
        <f t="shared" si="1"/>
        <v>1</v>
      </c>
      <c r="O31" s="26">
        <f t="shared" si="2"/>
        <v>1</v>
      </c>
      <c r="P31" s="28" t="str">
        <f t="shared" si="0"/>
        <v>291</v>
      </c>
    </row>
    <row r="32" spans="1:16" x14ac:dyDescent="0.3">
      <c r="A32" s="34">
        <v>43860</v>
      </c>
      <c r="B32" s="32">
        <v>0</v>
      </c>
      <c r="C32" s="26">
        <v>11</v>
      </c>
      <c r="D32" s="26">
        <v>6</v>
      </c>
      <c r="E32" s="26">
        <v>0</v>
      </c>
      <c r="F32" s="26">
        <v>27</v>
      </c>
      <c r="G32" s="26">
        <v>7</v>
      </c>
      <c r="H32" s="26">
        <v>0</v>
      </c>
      <c r="I32" s="26">
        <v>39</v>
      </c>
      <c r="J32" s="26">
        <v>8</v>
      </c>
      <c r="K32" s="26">
        <f>(C32*Processing!$B$5)+(F32*Processing!$B$6)+(I32*Processing!$B$7)</f>
        <v>11</v>
      </c>
      <c r="L32" s="26">
        <f>(D32*Processing!$B$5)+(G32*Processing!$B$6)+(J32*Processing!$B$7)</f>
        <v>6</v>
      </c>
      <c r="M32" s="26">
        <f>(B32*Processing!$B$5)+(E32*Processing!$B$6)+(H32*Processing!$B$7)</f>
        <v>0</v>
      </c>
      <c r="N32" s="26">
        <f t="shared" si="1"/>
        <v>1</v>
      </c>
      <c r="O32" s="26">
        <f t="shared" si="2"/>
        <v>1</v>
      </c>
      <c r="P32" s="28" t="str">
        <f t="shared" si="0"/>
        <v>301</v>
      </c>
    </row>
    <row r="33" spans="1:16" x14ac:dyDescent="0.3">
      <c r="A33" s="34">
        <v>43861</v>
      </c>
      <c r="B33" s="32">
        <v>0</v>
      </c>
      <c r="C33" s="26">
        <v>18</v>
      </c>
      <c r="D33" s="26">
        <v>8</v>
      </c>
      <c r="E33" s="26">
        <v>0</v>
      </c>
      <c r="F33" s="26">
        <v>72</v>
      </c>
      <c r="G33" s="26">
        <v>8</v>
      </c>
      <c r="H33" s="26">
        <v>0</v>
      </c>
      <c r="I33" s="26">
        <v>7</v>
      </c>
      <c r="J33" s="26">
        <v>11</v>
      </c>
      <c r="K33" s="26">
        <f>(C33*Processing!$B$5)+(F33*Processing!$B$6)+(I33*Processing!$B$7)</f>
        <v>18</v>
      </c>
      <c r="L33" s="26">
        <f>(D33*Processing!$B$5)+(G33*Processing!$B$6)+(J33*Processing!$B$7)</f>
        <v>8</v>
      </c>
      <c r="M33" s="26">
        <f>(B33*Processing!$B$5)+(E33*Processing!$B$6)+(H33*Processing!$B$7)</f>
        <v>0</v>
      </c>
      <c r="N33" s="26">
        <f t="shared" si="1"/>
        <v>1</v>
      </c>
      <c r="O33" s="26">
        <f t="shared" si="2"/>
        <v>1</v>
      </c>
      <c r="P33" s="28" t="str">
        <f t="shared" si="0"/>
        <v>311</v>
      </c>
    </row>
    <row r="34" spans="1:16" x14ac:dyDescent="0.3">
      <c r="A34" s="34">
        <v>43862</v>
      </c>
      <c r="B34" s="32">
        <v>0</v>
      </c>
      <c r="C34" s="26">
        <v>27</v>
      </c>
      <c r="D34" s="26">
        <v>4</v>
      </c>
      <c r="E34" s="26">
        <v>0</v>
      </c>
      <c r="F34" s="26">
        <v>7</v>
      </c>
      <c r="G34" s="26">
        <v>41</v>
      </c>
      <c r="H34" s="26">
        <v>0</v>
      </c>
      <c r="I34" s="26">
        <v>63</v>
      </c>
      <c r="J34" s="26">
        <v>8</v>
      </c>
      <c r="K34" s="26">
        <f>(C34*Processing!$B$5)+(F34*Processing!$B$6)+(I34*Processing!$B$7)</f>
        <v>27</v>
      </c>
      <c r="L34" s="26">
        <f>(D34*Processing!$B$5)+(G34*Processing!$B$6)+(J34*Processing!$B$7)</f>
        <v>4</v>
      </c>
      <c r="M34" s="26">
        <f>(B34*Processing!$B$5)+(E34*Processing!$B$6)+(H34*Processing!$B$7)</f>
        <v>0</v>
      </c>
      <c r="N34" s="26">
        <f t="shared" si="1"/>
        <v>2</v>
      </c>
      <c r="O34" s="26">
        <f t="shared" si="2"/>
        <v>1</v>
      </c>
      <c r="P34" s="28" t="str">
        <f t="shared" si="0"/>
        <v>321</v>
      </c>
    </row>
    <row r="35" spans="1:16" x14ac:dyDescent="0.3">
      <c r="A35" s="34">
        <v>43863</v>
      </c>
      <c r="B35" s="32">
        <v>0</v>
      </c>
      <c r="C35" s="26">
        <v>27</v>
      </c>
      <c r="D35" s="26">
        <v>4</v>
      </c>
      <c r="E35" s="26">
        <v>0</v>
      </c>
      <c r="F35" s="26">
        <v>7</v>
      </c>
      <c r="G35" s="26">
        <v>27</v>
      </c>
      <c r="H35" s="26">
        <v>0</v>
      </c>
      <c r="I35" s="26">
        <v>18</v>
      </c>
      <c r="J35" s="26">
        <v>13</v>
      </c>
      <c r="K35" s="26">
        <f>(C35*Processing!$B$5)+(F35*Processing!$B$6)+(I35*Processing!$B$7)</f>
        <v>27</v>
      </c>
      <c r="L35" s="26">
        <f>(D35*Processing!$B$5)+(G35*Processing!$B$6)+(J35*Processing!$B$7)</f>
        <v>4</v>
      </c>
      <c r="M35" s="26">
        <f>(B35*Processing!$B$5)+(E35*Processing!$B$6)+(H35*Processing!$B$7)</f>
        <v>0</v>
      </c>
      <c r="N35" s="26">
        <f t="shared" si="1"/>
        <v>2</v>
      </c>
      <c r="O35" s="26">
        <f t="shared" si="2"/>
        <v>1</v>
      </c>
      <c r="P35" s="28" t="str">
        <f t="shared" si="0"/>
        <v>331</v>
      </c>
    </row>
    <row r="36" spans="1:16" x14ac:dyDescent="0.3">
      <c r="A36" s="34">
        <v>43864</v>
      </c>
      <c r="B36" s="32">
        <v>0</v>
      </c>
      <c r="C36" s="26">
        <v>27</v>
      </c>
      <c r="D36" s="26">
        <v>4</v>
      </c>
      <c r="E36" s="26">
        <v>0</v>
      </c>
      <c r="F36" s="26">
        <v>7</v>
      </c>
      <c r="G36" s="26">
        <v>3</v>
      </c>
      <c r="H36" s="26">
        <v>0</v>
      </c>
      <c r="I36" s="26">
        <v>18</v>
      </c>
      <c r="J36" s="26">
        <v>3</v>
      </c>
      <c r="K36" s="26">
        <f>(C36*Processing!$B$5)+(F36*Processing!$B$6)+(I36*Processing!$B$7)</f>
        <v>27</v>
      </c>
      <c r="L36" s="26">
        <f>(D36*Processing!$B$5)+(G36*Processing!$B$6)+(J36*Processing!$B$7)</f>
        <v>4</v>
      </c>
      <c r="M36" s="26">
        <f>(B36*Processing!$B$5)+(E36*Processing!$B$6)+(H36*Processing!$B$7)</f>
        <v>0</v>
      </c>
      <c r="N36" s="26">
        <f t="shared" si="1"/>
        <v>2</v>
      </c>
      <c r="O36" s="26">
        <f t="shared" si="2"/>
        <v>1</v>
      </c>
      <c r="P36" s="28" t="str">
        <f t="shared" si="0"/>
        <v>341</v>
      </c>
    </row>
    <row r="37" spans="1:16" x14ac:dyDescent="0.3">
      <c r="A37" s="34">
        <v>43865</v>
      </c>
      <c r="B37" s="32">
        <v>0</v>
      </c>
      <c r="C37" s="26">
        <v>7</v>
      </c>
      <c r="D37" s="26">
        <v>6</v>
      </c>
      <c r="E37" s="26">
        <v>0</v>
      </c>
      <c r="F37" s="26">
        <v>18</v>
      </c>
      <c r="G37" s="26">
        <v>7</v>
      </c>
      <c r="H37" s="26">
        <v>0</v>
      </c>
      <c r="I37" s="26">
        <v>27</v>
      </c>
      <c r="J37" s="26">
        <v>9</v>
      </c>
      <c r="K37" s="26">
        <f>(C37*Processing!$B$5)+(F37*Processing!$B$6)+(I37*Processing!$B$7)</f>
        <v>7</v>
      </c>
      <c r="L37" s="26">
        <f>(D37*Processing!$B$5)+(G37*Processing!$B$6)+(J37*Processing!$B$7)</f>
        <v>6</v>
      </c>
      <c r="M37" s="26">
        <f>(B37*Processing!$B$5)+(E37*Processing!$B$6)+(H37*Processing!$B$7)</f>
        <v>0</v>
      </c>
      <c r="N37" s="26">
        <f t="shared" si="1"/>
        <v>2</v>
      </c>
      <c r="O37" s="26">
        <f t="shared" si="2"/>
        <v>1</v>
      </c>
      <c r="P37" s="28" t="str">
        <f t="shared" si="0"/>
        <v>351</v>
      </c>
    </row>
    <row r="38" spans="1:16" x14ac:dyDescent="0.3">
      <c r="A38" s="34">
        <v>43866</v>
      </c>
      <c r="B38" s="32">
        <v>0</v>
      </c>
      <c r="C38" s="26">
        <v>18</v>
      </c>
      <c r="D38" s="26">
        <v>8</v>
      </c>
      <c r="E38" s="26">
        <v>0</v>
      </c>
      <c r="F38" s="26">
        <v>27</v>
      </c>
      <c r="G38" s="26">
        <v>15</v>
      </c>
      <c r="H38" s="26">
        <v>0</v>
      </c>
      <c r="I38" s="26">
        <v>7</v>
      </c>
      <c r="J38" s="26">
        <v>2</v>
      </c>
      <c r="K38" s="26">
        <f>(C38*Processing!$B$5)+(F38*Processing!$B$6)+(I38*Processing!$B$7)</f>
        <v>18</v>
      </c>
      <c r="L38" s="26">
        <f>(D38*Processing!$B$5)+(G38*Processing!$B$6)+(J38*Processing!$B$7)</f>
        <v>8</v>
      </c>
      <c r="M38" s="26">
        <f>(B38*Processing!$B$5)+(E38*Processing!$B$6)+(H38*Processing!$B$7)</f>
        <v>0</v>
      </c>
      <c r="N38" s="26">
        <f t="shared" si="1"/>
        <v>2</v>
      </c>
      <c r="O38" s="26">
        <f t="shared" si="2"/>
        <v>1</v>
      </c>
      <c r="P38" s="28" t="str">
        <f t="shared" si="0"/>
        <v>361</v>
      </c>
    </row>
    <row r="39" spans="1:16" x14ac:dyDescent="0.3">
      <c r="A39" s="34">
        <v>43867</v>
      </c>
      <c r="B39" s="32">
        <v>0</v>
      </c>
      <c r="C39" s="26">
        <v>18</v>
      </c>
      <c r="D39" s="26">
        <v>3</v>
      </c>
      <c r="E39" s="26">
        <v>0</v>
      </c>
      <c r="F39" s="26">
        <v>7</v>
      </c>
      <c r="G39" s="26">
        <v>37</v>
      </c>
      <c r="H39" s="26">
        <v>0</v>
      </c>
      <c r="I39" s="26">
        <v>27</v>
      </c>
      <c r="J39" s="26">
        <v>8</v>
      </c>
      <c r="K39" s="26">
        <f>(C39*Processing!$B$5)+(F39*Processing!$B$6)+(I39*Processing!$B$7)</f>
        <v>18</v>
      </c>
      <c r="L39" s="26">
        <f>(D39*Processing!$B$5)+(G39*Processing!$B$6)+(J39*Processing!$B$7)</f>
        <v>3</v>
      </c>
      <c r="M39" s="26">
        <f>(B39*Processing!$B$5)+(E39*Processing!$B$6)+(H39*Processing!$B$7)</f>
        <v>0</v>
      </c>
      <c r="N39" s="26">
        <f t="shared" si="1"/>
        <v>2</v>
      </c>
      <c r="O39" s="26">
        <f t="shared" si="2"/>
        <v>1</v>
      </c>
      <c r="P39" s="28" t="str">
        <f t="shared" si="0"/>
        <v>371</v>
      </c>
    </row>
    <row r="40" spans="1:16" x14ac:dyDescent="0.3">
      <c r="A40" s="34">
        <v>43868</v>
      </c>
      <c r="B40" s="32">
        <v>0</v>
      </c>
      <c r="C40" s="26">
        <v>27</v>
      </c>
      <c r="D40" s="26">
        <v>0</v>
      </c>
      <c r="E40" s="26">
        <v>0</v>
      </c>
      <c r="F40" s="26">
        <v>18</v>
      </c>
      <c r="G40" s="26">
        <v>7</v>
      </c>
      <c r="H40" s="26">
        <v>0</v>
      </c>
      <c r="I40" s="26">
        <v>7</v>
      </c>
      <c r="J40" s="26">
        <v>3</v>
      </c>
      <c r="K40" s="26">
        <f>(C40*Processing!$B$5)+(F40*Processing!$B$6)+(I40*Processing!$B$7)</f>
        <v>27</v>
      </c>
      <c r="L40" s="26">
        <f>(D40*Processing!$B$5)+(G40*Processing!$B$6)+(J40*Processing!$B$7)</f>
        <v>0</v>
      </c>
      <c r="M40" s="26">
        <f>(B40*Processing!$B$5)+(E40*Processing!$B$6)+(H40*Processing!$B$7)</f>
        <v>0</v>
      </c>
      <c r="N40" s="26">
        <f t="shared" si="1"/>
        <v>2</v>
      </c>
      <c r="O40" s="26">
        <f t="shared" si="2"/>
        <v>1</v>
      </c>
      <c r="P40" s="28" t="str">
        <f t="shared" si="0"/>
        <v>381</v>
      </c>
    </row>
    <row r="41" spans="1:16" x14ac:dyDescent="0.3">
      <c r="A41" s="34">
        <v>43869</v>
      </c>
      <c r="B41" s="32">
        <v>0</v>
      </c>
      <c r="C41" s="26">
        <v>36</v>
      </c>
      <c r="D41" s="26">
        <v>3</v>
      </c>
      <c r="E41" s="26">
        <v>0</v>
      </c>
      <c r="F41" s="26">
        <v>9</v>
      </c>
      <c r="G41" s="26">
        <v>7</v>
      </c>
      <c r="H41" s="26">
        <v>0</v>
      </c>
      <c r="I41" s="26">
        <v>25</v>
      </c>
      <c r="J41" s="26">
        <v>1</v>
      </c>
      <c r="K41" s="26">
        <f>(C41*Processing!$B$5)+(F41*Processing!$B$6)+(I41*Processing!$B$7)</f>
        <v>36</v>
      </c>
      <c r="L41" s="26">
        <f>(D41*Processing!$B$5)+(G41*Processing!$B$6)+(J41*Processing!$B$7)</f>
        <v>3</v>
      </c>
      <c r="M41" s="26">
        <f>(B41*Processing!$B$5)+(E41*Processing!$B$6)+(H41*Processing!$B$7)</f>
        <v>0</v>
      </c>
      <c r="N41" s="26">
        <f t="shared" si="1"/>
        <v>2</v>
      </c>
      <c r="O41" s="26">
        <f t="shared" si="2"/>
        <v>1</v>
      </c>
      <c r="P41" s="28" t="str">
        <f t="shared" si="0"/>
        <v>391</v>
      </c>
    </row>
    <row r="42" spans="1:16" x14ac:dyDescent="0.3">
      <c r="A42" s="34">
        <v>43870</v>
      </c>
      <c r="B42" s="32">
        <v>0</v>
      </c>
      <c r="C42" s="26">
        <v>31</v>
      </c>
      <c r="D42" s="26">
        <v>3</v>
      </c>
      <c r="E42" s="26">
        <v>0</v>
      </c>
      <c r="F42" s="26">
        <v>88</v>
      </c>
      <c r="G42" s="26">
        <v>7</v>
      </c>
      <c r="H42" s="26">
        <v>0</v>
      </c>
      <c r="I42" s="26">
        <v>13</v>
      </c>
      <c r="J42" s="26">
        <v>1</v>
      </c>
      <c r="K42" s="26">
        <f>(C42*Processing!$B$5)+(F42*Processing!$B$6)+(I42*Processing!$B$7)</f>
        <v>31</v>
      </c>
      <c r="L42" s="26">
        <f>(D42*Processing!$B$5)+(G42*Processing!$B$6)+(J42*Processing!$B$7)</f>
        <v>3</v>
      </c>
      <c r="M42" s="26">
        <f>(B42*Processing!$B$5)+(E42*Processing!$B$6)+(H42*Processing!$B$7)</f>
        <v>0</v>
      </c>
      <c r="N42" s="26">
        <f t="shared" si="1"/>
        <v>2</v>
      </c>
      <c r="O42" s="26">
        <f t="shared" si="2"/>
        <v>1</v>
      </c>
      <c r="P42" s="28" t="str">
        <f t="shared" si="0"/>
        <v>401</v>
      </c>
    </row>
    <row r="43" spans="1:16" x14ac:dyDescent="0.3">
      <c r="A43" s="34">
        <v>43871</v>
      </c>
      <c r="B43" s="32">
        <v>0</v>
      </c>
      <c r="C43" s="26">
        <v>3</v>
      </c>
      <c r="D43" s="26">
        <v>2</v>
      </c>
      <c r="E43" s="26">
        <v>0</v>
      </c>
      <c r="F43" s="26">
        <v>14</v>
      </c>
      <c r="G43" s="26">
        <v>3</v>
      </c>
      <c r="H43" s="26">
        <v>0</v>
      </c>
      <c r="I43" s="26">
        <v>9</v>
      </c>
      <c r="J43" s="26">
        <v>3</v>
      </c>
      <c r="K43" s="26">
        <f>(C43*Processing!$B$5)+(F43*Processing!$B$6)+(I43*Processing!$B$7)</f>
        <v>3</v>
      </c>
      <c r="L43" s="26">
        <f>(D43*Processing!$B$5)+(G43*Processing!$B$6)+(J43*Processing!$B$7)</f>
        <v>2</v>
      </c>
      <c r="M43" s="26">
        <f>(B43*Processing!$B$5)+(E43*Processing!$B$6)+(H43*Processing!$B$7)</f>
        <v>0</v>
      </c>
      <c r="N43" s="26">
        <f t="shared" si="1"/>
        <v>2</v>
      </c>
      <c r="O43" s="26">
        <f t="shared" si="2"/>
        <v>1</v>
      </c>
      <c r="P43" s="28" t="str">
        <f t="shared" si="0"/>
        <v>411</v>
      </c>
    </row>
    <row r="44" spans="1:16" x14ac:dyDescent="0.3">
      <c r="A44" s="34">
        <v>43872</v>
      </c>
      <c r="B44" s="32">
        <v>0</v>
      </c>
      <c r="C44" s="26">
        <v>26</v>
      </c>
      <c r="D44" s="26">
        <v>0</v>
      </c>
      <c r="E44" s="26">
        <v>0</v>
      </c>
      <c r="F44" s="26">
        <v>17</v>
      </c>
      <c r="G44" s="26">
        <v>11</v>
      </c>
      <c r="H44" s="26">
        <v>0</v>
      </c>
      <c r="I44" s="26">
        <v>7</v>
      </c>
      <c r="J44" s="26">
        <v>2</v>
      </c>
      <c r="K44" s="26">
        <f>(C44*Processing!$B$5)+(F44*Processing!$B$6)+(I44*Processing!$B$7)</f>
        <v>26</v>
      </c>
      <c r="L44" s="26">
        <f>(D44*Processing!$B$5)+(G44*Processing!$B$6)+(J44*Processing!$B$7)</f>
        <v>0</v>
      </c>
      <c r="M44" s="26">
        <f>(B44*Processing!$B$5)+(E44*Processing!$B$6)+(H44*Processing!$B$7)</f>
        <v>0</v>
      </c>
      <c r="N44" s="26">
        <f t="shared" si="1"/>
        <v>2</v>
      </c>
      <c r="O44" s="26">
        <f t="shared" si="2"/>
        <v>1</v>
      </c>
      <c r="P44" s="28" t="str">
        <f t="shared" si="0"/>
        <v>421</v>
      </c>
    </row>
    <row r="45" spans="1:16" x14ac:dyDescent="0.3">
      <c r="A45" s="34">
        <v>43873</v>
      </c>
      <c r="B45" s="32">
        <v>0</v>
      </c>
      <c r="C45" s="26">
        <v>8</v>
      </c>
      <c r="D45" s="26">
        <v>0</v>
      </c>
      <c r="E45" s="26">
        <v>0</v>
      </c>
      <c r="F45" s="26">
        <v>3</v>
      </c>
      <c r="G45" s="26">
        <v>11</v>
      </c>
      <c r="H45" s="26">
        <v>0</v>
      </c>
      <c r="I45" s="26">
        <v>12</v>
      </c>
      <c r="J45" s="26">
        <v>2</v>
      </c>
      <c r="K45" s="26">
        <f>(C45*Processing!$B$5)+(F45*Processing!$B$6)+(I45*Processing!$B$7)</f>
        <v>8</v>
      </c>
      <c r="L45" s="26">
        <f>(D45*Processing!$B$5)+(G45*Processing!$B$6)+(J45*Processing!$B$7)</f>
        <v>0</v>
      </c>
      <c r="M45" s="26">
        <f>(B45*Processing!$B$5)+(E45*Processing!$B$6)+(H45*Processing!$B$7)</f>
        <v>0</v>
      </c>
      <c r="N45" s="26">
        <f t="shared" si="1"/>
        <v>2</v>
      </c>
      <c r="O45" s="26">
        <f t="shared" si="2"/>
        <v>1</v>
      </c>
      <c r="P45" s="28" t="str">
        <f t="shared" si="0"/>
        <v>431</v>
      </c>
    </row>
    <row r="46" spans="1:16" x14ac:dyDescent="0.3">
      <c r="A46" s="34">
        <v>43874</v>
      </c>
      <c r="B46" s="32">
        <v>0</v>
      </c>
      <c r="C46" s="26">
        <v>16</v>
      </c>
      <c r="D46" s="26">
        <v>3</v>
      </c>
      <c r="E46" s="26">
        <v>0</v>
      </c>
      <c r="F46" s="26">
        <v>24</v>
      </c>
      <c r="G46" s="26">
        <v>3</v>
      </c>
      <c r="H46" s="26">
        <v>0</v>
      </c>
      <c r="I46" s="26">
        <v>6</v>
      </c>
      <c r="J46" s="26">
        <v>2</v>
      </c>
      <c r="K46" s="26">
        <f>(C46*Processing!$B$5)+(F46*Processing!$B$6)+(I46*Processing!$B$7)</f>
        <v>16</v>
      </c>
      <c r="L46" s="26">
        <f>(D46*Processing!$B$5)+(G46*Processing!$B$6)+(J46*Processing!$B$7)</f>
        <v>3</v>
      </c>
      <c r="M46" s="26">
        <f>(B46*Processing!$B$5)+(E46*Processing!$B$6)+(H46*Processing!$B$7)</f>
        <v>0</v>
      </c>
      <c r="N46" s="26">
        <f t="shared" si="1"/>
        <v>2</v>
      </c>
      <c r="O46" s="26">
        <f t="shared" si="2"/>
        <v>1</v>
      </c>
      <c r="P46" s="28" t="str">
        <f t="shared" si="0"/>
        <v>441</v>
      </c>
    </row>
    <row r="47" spans="1:16" x14ac:dyDescent="0.3">
      <c r="A47" s="34">
        <v>43875</v>
      </c>
      <c r="B47" s="32">
        <v>0</v>
      </c>
      <c r="C47" s="26">
        <v>9</v>
      </c>
      <c r="D47" s="26">
        <v>3</v>
      </c>
      <c r="E47" s="26">
        <v>0</v>
      </c>
      <c r="F47" s="26">
        <v>35</v>
      </c>
      <c r="G47" s="26">
        <v>3</v>
      </c>
      <c r="H47" s="26">
        <v>0</v>
      </c>
      <c r="I47" s="26">
        <v>24</v>
      </c>
      <c r="J47" s="26">
        <v>2</v>
      </c>
      <c r="K47" s="26">
        <f>(C47*Processing!$B$5)+(F47*Processing!$B$6)+(I47*Processing!$B$7)</f>
        <v>9</v>
      </c>
      <c r="L47" s="26">
        <f>(D47*Processing!$B$5)+(G47*Processing!$B$6)+(J47*Processing!$B$7)</f>
        <v>3</v>
      </c>
      <c r="M47" s="26">
        <f>(B47*Processing!$B$5)+(E47*Processing!$B$6)+(H47*Processing!$B$7)</f>
        <v>0</v>
      </c>
      <c r="N47" s="26">
        <f t="shared" si="1"/>
        <v>2</v>
      </c>
      <c r="O47" s="26">
        <f t="shared" si="2"/>
        <v>1</v>
      </c>
      <c r="P47" s="28" t="str">
        <f t="shared" si="0"/>
        <v>451</v>
      </c>
    </row>
    <row r="48" spans="1:16" x14ac:dyDescent="0.3">
      <c r="A48" s="34">
        <v>43876</v>
      </c>
      <c r="B48" s="32">
        <v>500</v>
      </c>
      <c r="C48" s="26">
        <v>41</v>
      </c>
      <c r="D48" s="26">
        <v>3</v>
      </c>
      <c r="E48" s="26">
        <v>500</v>
      </c>
      <c r="F48" s="26">
        <v>27</v>
      </c>
      <c r="G48" s="26">
        <v>7</v>
      </c>
      <c r="H48" s="26">
        <v>1000</v>
      </c>
      <c r="I48" s="26">
        <v>12</v>
      </c>
      <c r="J48" s="26">
        <v>1</v>
      </c>
      <c r="K48" s="26">
        <f>(C48*Processing!$B$5)+(F48*Processing!$B$6)+(I48*Processing!$B$7)</f>
        <v>41</v>
      </c>
      <c r="L48" s="26">
        <f>(D48*Processing!$B$5)+(G48*Processing!$B$6)+(J48*Processing!$B$7)</f>
        <v>3</v>
      </c>
      <c r="M48" s="26">
        <f>(B48*Processing!$B$5)+(E48*Processing!$B$6)+(H48*Processing!$B$7)</f>
        <v>500</v>
      </c>
      <c r="N48" s="26">
        <f t="shared" si="1"/>
        <v>2</v>
      </c>
      <c r="O48" s="26">
        <f t="shared" si="2"/>
        <v>1</v>
      </c>
      <c r="P48" s="28" t="str">
        <f t="shared" si="0"/>
        <v>461</v>
      </c>
    </row>
    <row r="49" spans="1:16" x14ac:dyDescent="0.3">
      <c r="A49" s="34">
        <v>43877</v>
      </c>
      <c r="B49" s="32">
        <v>0</v>
      </c>
      <c r="C49" s="26">
        <v>7</v>
      </c>
      <c r="D49" s="26">
        <v>0</v>
      </c>
      <c r="E49" s="26">
        <v>0</v>
      </c>
      <c r="F49" s="26">
        <v>12</v>
      </c>
      <c r="G49" s="26">
        <v>7</v>
      </c>
      <c r="H49" s="26">
        <v>0</v>
      </c>
      <c r="I49" s="26">
        <v>3</v>
      </c>
      <c r="J49" s="26">
        <v>3</v>
      </c>
      <c r="K49" s="26">
        <f>(C49*Processing!$B$5)+(F49*Processing!$B$6)+(I49*Processing!$B$7)</f>
        <v>7</v>
      </c>
      <c r="L49" s="26">
        <f>(D49*Processing!$B$5)+(G49*Processing!$B$6)+(J49*Processing!$B$7)</f>
        <v>0</v>
      </c>
      <c r="M49" s="26">
        <f>(B49*Processing!$B$5)+(E49*Processing!$B$6)+(H49*Processing!$B$7)</f>
        <v>0</v>
      </c>
      <c r="N49" s="26">
        <f t="shared" si="1"/>
        <v>2</v>
      </c>
      <c r="O49" s="26">
        <f t="shared" si="2"/>
        <v>1</v>
      </c>
      <c r="P49" s="28" t="str">
        <f t="shared" si="0"/>
        <v>471</v>
      </c>
    </row>
    <row r="50" spans="1:16" x14ac:dyDescent="0.3">
      <c r="A50" s="34">
        <v>43878</v>
      </c>
      <c r="B50" s="32">
        <v>0</v>
      </c>
      <c r="C50" s="26">
        <v>32</v>
      </c>
      <c r="D50" s="26">
        <v>2</v>
      </c>
      <c r="E50" s="26">
        <v>0</v>
      </c>
      <c r="F50" s="26">
        <v>13</v>
      </c>
      <c r="G50" s="26">
        <v>3</v>
      </c>
      <c r="H50" s="26">
        <v>0</v>
      </c>
      <c r="I50" s="26">
        <v>2</v>
      </c>
      <c r="J50" s="26">
        <v>3</v>
      </c>
      <c r="K50" s="26">
        <f>(C50*Processing!$B$5)+(F50*Processing!$B$6)+(I50*Processing!$B$7)</f>
        <v>32</v>
      </c>
      <c r="L50" s="26">
        <f>(D50*Processing!$B$5)+(G50*Processing!$B$6)+(J50*Processing!$B$7)</f>
        <v>2</v>
      </c>
      <c r="M50" s="26">
        <f>(B50*Processing!$B$5)+(E50*Processing!$B$6)+(H50*Processing!$B$7)</f>
        <v>0</v>
      </c>
      <c r="N50" s="26">
        <f t="shared" si="1"/>
        <v>2</v>
      </c>
      <c r="O50" s="26">
        <f t="shared" si="2"/>
        <v>1</v>
      </c>
      <c r="P50" s="28" t="str">
        <f t="shared" si="0"/>
        <v>481</v>
      </c>
    </row>
    <row r="51" spans="1:16" x14ac:dyDescent="0.3">
      <c r="A51" s="34">
        <v>43879</v>
      </c>
      <c r="B51" s="32">
        <v>0</v>
      </c>
      <c r="C51" s="26">
        <v>43</v>
      </c>
      <c r="D51" s="26">
        <v>3</v>
      </c>
      <c r="E51" s="26">
        <v>0</v>
      </c>
      <c r="F51" s="26">
        <v>29</v>
      </c>
      <c r="G51" s="26">
        <v>7</v>
      </c>
      <c r="H51" s="26">
        <v>0</v>
      </c>
      <c r="I51" s="26">
        <v>12</v>
      </c>
      <c r="J51" s="26">
        <v>1</v>
      </c>
      <c r="K51" s="26">
        <f>(C51*Processing!$B$5)+(F51*Processing!$B$6)+(I51*Processing!$B$7)</f>
        <v>43</v>
      </c>
      <c r="L51" s="26">
        <f>(D51*Processing!$B$5)+(G51*Processing!$B$6)+(J51*Processing!$B$7)</f>
        <v>3</v>
      </c>
      <c r="M51" s="26">
        <f>(B51*Processing!$B$5)+(E51*Processing!$B$6)+(H51*Processing!$B$7)</f>
        <v>0</v>
      </c>
      <c r="N51" s="26">
        <f t="shared" si="1"/>
        <v>2</v>
      </c>
      <c r="O51" s="26">
        <f t="shared" si="2"/>
        <v>1</v>
      </c>
      <c r="P51" s="28" t="str">
        <f t="shared" si="0"/>
        <v>491</v>
      </c>
    </row>
    <row r="52" spans="1:16" x14ac:dyDescent="0.3">
      <c r="A52" s="34">
        <v>43880</v>
      </c>
      <c r="B52" s="32">
        <v>0</v>
      </c>
      <c r="C52" s="26">
        <v>16</v>
      </c>
      <c r="D52" s="26">
        <v>3</v>
      </c>
      <c r="E52" s="26">
        <v>0</v>
      </c>
      <c r="F52" s="26">
        <v>24</v>
      </c>
      <c r="G52" s="26">
        <v>3</v>
      </c>
      <c r="H52" s="26">
        <v>0</v>
      </c>
      <c r="I52" s="26">
        <v>6</v>
      </c>
      <c r="J52" s="26">
        <v>2</v>
      </c>
      <c r="K52" s="26">
        <f>(C52*Processing!$B$5)+(F52*Processing!$B$6)+(I52*Processing!$B$7)</f>
        <v>16</v>
      </c>
      <c r="L52" s="26">
        <f>(D52*Processing!$B$5)+(G52*Processing!$B$6)+(J52*Processing!$B$7)</f>
        <v>3</v>
      </c>
      <c r="M52" s="26">
        <f>(B52*Processing!$B$5)+(E52*Processing!$B$6)+(H52*Processing!$B$7)</f>
        <v>0</v>
      </c>
      <c r="N52" s="26">
        <f t="shared" si="1"/>
        <v>2</v>
      </c>
      <c r="O52" s="26">
        <f t="shared" si="2"/>
        <v>1</v>
      </c>
      <c r="P52" s="28" t="str">
        <f t="shared" si="0"/>
        <v>501</v>
      </c>
    </row>
    <row r="53" spans="1:16" x14ac:dyDescent="0.3">
      <c r="A53" s="34">
        <v>43881</v>
      </c>
      <c r="B53" s="32">
        <v>0</v>
      </c>
      <c r="C53" s="26">
        <v>11</v>
      </c>
      <c r="D53" s="26">
        <v>8</v>
      </c>
      <c r="E53" s="26">
        <v>0</v>
      </c>
      <c r="F53" s="26">
        <v>39</v>
      </c>
      <c r="G53" s="26">
        <v>9</v>
      </c>
      <c r="H53" s="26">
        <v>0</v>
      </c>
      <c r="I53" s="26">
        <v>27</v>
      </c>
      <c r="J53" s="26">
        <v>11</v>
      </c>
      <c r="K53" s="26">
        <f>(C53*Processing!$B$5)+(F53*Processing!$B$6)+(I53*Processing!$B$7)</f>
        <v>11</v>
      </c>
      <c r="L53" s="26">
        <f>(D53*Processing!$B$5)+(G53*Processing!$B$6)+(J53*Processing!$B$7)</f>
        <v>8</v>
      </c>
      <c r="M53" s="26">
        <f>(B53*Processing!$B$5)+(E53*Processing!$B$6)+(H53*Processing!$B$7)</f>
        <v>0</v>
      </c>
      <c r="N53" s="26">
        <f t="shared" si="1"/>
        <v>2</v>
      </c>
      <c r="O53" s="26">
        <f t="shared" si="2"/>
        <v>1</v>
      </c>
      <c r="P53" s="28" t="str">
        <f t="shared" si="0"/>
        <v>511</v>
      </c>
    </row>
    <row r="54" spans="1:16" x14ac:dyDescent="0.3">
      <c r="A54" s="34">
        <v>43882</v>
      </c>
      <c r="B54" s="32">
        <v>0</v>
      </c>
      <c r="C54" s="26">
        <v>11</v>
      </c>
      <c r="D54" s="26">
        <v>2</v>
      </c>
      <c r="E54" s="26">
        <v>0</v>
      </c>
      <c r="F54" s="26">
        <v>82</v>
      </c>
      <c r="G54" s="26">
        <v>26</v>
      </c>
      <c r="H54" s="26">
        <v>0</v>
      </c>
      <c r="I54" s="26">
        <v>26</v>
      </c>
      <c r="J54" s="26">
        <v>5</v>
      </c>
      <c r="K54" s="26">
        <f>(C54*Processing!$B$5)+(F54*Processing!$B$6)+(I54*Processing!$B$7)</f>
        <v>11</v>
      </c>
      <c r="L54" s="26">
        <f>(D54*Processing!$B$5)+(G54*Processing!$B$6)+(J54*Processing!$B$7)</f>
        <v>2</v>
      </c>
      <c r="M54" s="26">
        <f>(B54*Processing!$B$5)+(E54*Processing!$B$6)+(H54*Processing!$B$7)</f>
        <v>0</v>
      </c>
      <c r="N54" s="26">
        <f t="shared" si="1"/>
        <v>2</v>
      </c>
      <c r="O54" s="26">
        <f t="shared" si="2"/>
        <v>1</v>
      </c>
      <c r="P54" s="28" t="str">
        <f t="shared" si="0"/>
        <v>521</v>
      </c>
    </row>
    <row r="55" spans="1:16" x14ac:dyDescent="0.3">
      <c r="A55" s="34">
        <v>43883</v>
      </c>
      <c r="B55" s="32">
        <v>0</v>
      </c>
      <c r="C55" s="26">
        <v>15</v>
      </c>
      <c r="D55" s="26">
        <v>12</v>
      </c>
      <c r="E55" s="26">
        <v>0</v>
      </c>
      <c r="F55" s="26">
        <v>4</v>
      </c>
      <c r="G55" s="26">
        <v>13</v>
      </c>
      <c r="H55" s="26">
        <v>0</v>
      </c>
      <c r="I55" s="26">
        <v>9</v>
      </c>
      <c r="J55" s="26">
        <v>15</v>
      </c>
      <c r="K55" s="26">
        <f>(C55*Processing!$B$5)+(F55*Processing!$B$6)+(I55*Processing!$B$7)</f>
        <v>15</v>
      </c>
      <c r="L55" s="26">
        <f>(D55*Processing!$B$5)+(G55*Processing!$B$6)+(J55*Processing!$B$7)</f>
        <v>12</v>
      </c>
      <c r="M55" s="26">
        <f>(B55*Processing!$B$5)+(E55*Processing!$B$6)+(H55*Processing!$B$7)</f>
        <v>0</v>
      </c>
      <c r="N55" s="26">
        <f t="shared" si="1"/>
        <v>2</v>
      </c>
      <c r="O55" s="26">
        <f t="shared" si="2"/>
        <v>1</v>
      </c>
      <c r="P55" s="28" t="str">
        <f t="shared" si="0"/>
        <v>531</v>
      </c>
    </row>
    <row r="56" spans="1:16" x14ac:dyDescent="0.3">
      <c r="A56" s="34">
        <v>43884</v>
      </c>
      <c r="B56" s="32">
        <v>0</v>
      </c>
      <c r="C56" s="26">
        <v>13</v>
      </c>
      <c r="D56" s="26">
        <v>18</v>
      </c>
      <c r="E56" s="26">
        <v>0</v>
      </c>
      <c r="F56" s="26">
        <v>19</v>
      </c>
      <c r="G56" s="26">
        <v>13</v>
      </c>
      <c r="H56" s="26">
        <v>0</v>
      </c>
      <c r="I56" s="26">
        <v>5</v>
      </c>
      <c r="J56" s="26">
        <v>11</v>
      </c>
      <c r="K56" s="26">
        <f>(C56*Processing!$B$5)+(F56*Processing!$B$6)+(I56*Processing!$B$7)</f>
        <v>13</v>
      </c>
      <c r="L56" s="26">
        <f>(D56*Processing!$B$5)+(G56*Processing!$B$6)+(J56*Processing!$B$7)</f>
        <v>18</v>
      </c>
      <c r="M56" s="26">
        <f>(B56*Processing!$B$5)+(E56*Processing!$B$6)+(H56*Processing!$B$7)</f>
        <v>0</v>
      </c>
      <c r="N56" s="26">
        <f t="shared" si="1"/>
        <v>2</v>
      </c>
      <c r="O56" s="26">
        <f t="shared" si="2"/>
        <v>1</v>
      </c>
      <c r="P56" s="28" t="str">
        <f t="shared" si="0"/>
        <v>541</v>
      </c>
    </row>
    <row r="57" spans="1:16" x14ac:dyDescent="0.3">
      <c r="A57" s="34">
        <v>43885</v>
      </c>
      <c r="B57" s="32">
        <v>0</v>
      </c>
      <c r="C57" s="26">
        <v>25</v>
      </c>
      <c r="D57" s="26">
        <v>16</v>
      </c>
      <c r="E57" s="26">
        <v>0</v>
      </c>
      <c r="F57" s="26">
        <v>36</v>
      </c>
      <c r="G57" s="26">
        <v>12</v>
      </c>
      <c r="H57" s="26">
        <v>0</v>
      </c>
      <c r="I57" s="26">
        <v>11</v>
      </c>
      <c r="J57" s="26">
        <v>8</v>
      </c>
      <c r="K57" s="26">
        <f>(C57*Processing!$B$5)+(F57*Processing!$B$6)+(I57*Processing!$B$7)</f>
        <v>25</v>
      </c>
      <c r="L57" s="26">
        <f>(D57*Processing!$B$5)+(G57*Processing!$B$6)+(J57*Processing!$B$7)</f>
        <v>16</v>
      </c>
      <c r="M57" s="26">
        <f>(B57*Processing!$B$5)+(E57*Processing!$B$6)+(H57*Processing!$B$7)</f>
        <v>0</v>
      </c>
      <c r="N57" s="26">
        <f t="shared" si="1"/>
        <v>2</v>
      </c>
      <c r="O57" s="26">
        <f t="shared" si="2"/>
        <v>1</v>
      </c>
      <c r="P57" s="28" t="str">
        <f t="shared" si="0"/>
        <v>551</v>
      </c>
    </row>
    <row r="58" spans="1:16" x14ac:dyDescent="0.3">
      <c r="A58" s="34">
        <v>43886</v>
      </c>
      <c r="B58" s="32">
        <v>0</v>
      </c>
      <c r="C58" s="26">
        <v>47</v>
      </c>
      <c r="D58" s="26">
        <v>12</v>
      </c>
      <c r="E58" s="26">
        <v>0</v>
      </c>
      <c r="F58" s="26">
        <v>14</v>
      </c>
      <c r="G58" s="26">
        <v>12</v>
      </c>
      <c r="H58" s="26">
        <v>0</v>
      </c>
      <c r="I58" s="26">
        <v>33</v>
      </c>
      <c r="J58" s="26">
        <v>14</v>
      </c>
      <c r="K58" s="26">
        <f>(C58*Processing!$B$5)+(F58*Processing!$B$6)+(I58*Processing!$B$7)</f>
        <v>47</v>
      </c>
      <c r="L58" s="26">
        <f>(D58*Processing!$B$5)+(G58*Processing!$B$6)+(J58*Processing!$B$7)</f>
        <v>12</v>
      </c>
      <c r="M58" s="26">
        <f>(B58*Processing!$B$5)+(E58*Processing!$B$6)+(H58*Processing!$B$7)</f>
        <v>0</v>
      </c>
      <c r="N58" s="26">
        <f t="shared" si="1"/>
        <v>2</v>
      </c>
      <c r="O58" s="26">
        <f t="shared" si="2"/>
        <v>1</v>
      </c>
      <c r="P58" s="28" t="str">
        <f t="shared" si="0"/>
        <v>561</v>
      </c>
    </row>
    <row r="59" spans="1:16" x14ac:dyDescent="0.3">
      <c r="A59" s="34">
        <v>43887</v>
      </c>
      <c r="B59" s="32">
        <v>0</v>
      </c>
      <c r="C59" s="26">
        <v>34</v>
      </c>
      <c r="D59" s="26">
        <v>6</v>
      </c>
      <c r="E59" s="26">
        <v>0</v>
      </c>
      <c r="F59" s="26">
        <v>9</v>
      </c>
      <c r="G59" s="26">
        <v>28</v>
      </c>
      <c r="H59" s="26">
        <v>0</v>
      </c>
      <c r="I59" s="26">
        <v>23</v>
      </c>
      <c r="J59" s="26">
        <v>2</v>
      </c>
      <c r="K59" s="26">
        <f>(C59*Processing!$B$5)+(F59*Processing!$B$6)+(I59*Processing!$B$7)</f>
        <v>34</v>
      </c>
      <c r="L59" s="26">
        <f>(D59*Processing!$B$5)+(G59*Processing!$B$6)+(J59*Processing!$B$7)</f>
        <v>6</v>
      </c>
      <c r="M59" s="26">
        <f>(B59*Processing!$B$5)+(E59*Processing!$B$6)+(H59*Processing!$B$7)</f>
        <v>0</v>
      </c>
      <c r="N59" s="26">
        <f t="shared" si="1"/>
        <v>2</v>
      </c>
      <c r="O59" s="26">
        <f t="shared" si="2"/>
        <v>1</v>
      </c>
      <c r="P59" s="28" t="str">
        <f t="shared" si="0"/>
        <v>571</v>
      </c>
    </row>
    <row r="60" spans="1:16" x14ac:dyDescent="0.3">
      <c r="A60" s="34">
        <v>43888</v>
      </c>
      <c r="B60" s="32">
        <v>0</v>
      </c>
      <c r="C60" s="26">
        <v>42</v>
      </c>
      <c r="D60" s="26">
        <v>3</v>
      </c>
      <c r="E60" s="26">
        <v>0</v>
      </c>
      <c r="F60" s="26">
        <v>28</v>
      </c>
      <c r="G60" s="26">
        <v>3</v>
      </c>
      <c r="H60" s="26">
        <v>0</v>
      </c>
      <c r="I60" s="26">
        <v>12</v>
      </c>
      <c r="J60" s="26">
        <v>3</v>
      </c>
      <c r="K60" s="26">
        <f>(C60*Processing!$B$5)+(F60*Processing!$B$6)+(I60*Processing!$B$7)</f>
        <v>42</v>
      </c>
      <c r="L60" s="26">
        <f>(D60*Processing!$B$5)+(G60*Processing!$B$6)+(J60*Processing!$B$7)</f>
        <v>3</v>
      </c>
      <c r="M60" s="26">
        <f>(B60*Processing!$B$5)+(E60*Processing!$B$6)+(H60*Processing!$B$7)</f>
        <v>0</v>
      </c>
      <c r="N60" s="26">
        <f t="shared" si="1"/>
        <v>2</v>
      </c>
      <c r="O60" s="26">
        <f t="shared" si="2"/>
        <v>1</v>
      </c>
      <c r="P60" s="28" t="str">
        <f t="shared" si="0"/>
        <v>581</v>
      </c>
    </row>
    <row r="61" spans="1:16" x14ac:dyDescent="0.3">
      <c r="A61" s="34">
        <v>43889</v>
      </c>
      <c r="B61" s="32">
        <v>0</v>
      </c>
      <c r="C61" s="26">
        <v>12</v>
      </c>
      <c r="D61" s="26">
        <v>4</v>
      </c>
      <c r="E61" s="26">
        <v>0</v>
      </c>
      <c r="F61" s="26">
        <v>5</v>
      </c>
      <c r="G61" s="26">
        <v>3</v>
      </c>
      <c r="H61" s="26">
        <v>0</v>
      </c>
      <c r="I61" s="26">
        <v>41</v>
      </c>
      <c r="J61" s="26">
        <v>3</v>
      </c>
      <c r="K61" s="26">
        <f>(C61*Processing!$B$5)+(F61*Processing!$B$6)+(I61*Processing!$B$7)</f>
        <v>12</v>
      </c>
      <c r="L61" s="26">
        <f>(D61*Processing!$B$5)+(G61*Processing!$B$6)+(J61*Processing!$B$7)</f>
        <v>4</v>
      </c>
      <c r="M61" s="26">
        <f>(B61*Processing!$B$5)+(E61*Processing!$B$6)+(H61*Processing!$B$7)</f>
        <v>0</v>
      </c>
      <c r="N61" s="26">
        <f t="shared" si="1"/>
        <v>2</v>
      </c>
      <c r="O61" s="26">
        <f t="shared" si="2"/>
        <v>1</v>
      </c>
      <c r="P61" s="28" t="str">
        <f t="shared" si="0"/>
        <v>591</v>
      </c>
    </row>
    <row r="62" spans="1:16" x14ac:dyDescent="0.3">
      <c r="A62" s="34">
        <v>43890</v>
      </c>
      <c r="B62" s="32">
        <v>0</v>
      </c>
      <c r="C62" s="26">
        <v>14</v>
      </c>
      <c r="D62" s="26">
        <v>13</v>
      </c>
      <c r="E62" s="26">
        <v>0</v>
      </c>
      <c r="F62" s="26">
        <v>5</v>
      </c>
      <c r="G62" s="26">
        <v>14</v>
      </c>
      <c r="H62" s="26">
        <v>0</v>
      </c>
      <c r="I62" s="26">
        <v>21</v>
      </c>
      <c r="J62" s="26">
        <v>16</v>
      </c>
      <c r="K62" s="26">
        <f>(C62*Processing!$B$5)+(F62*Processing!$B$6)+(I62*Processing!$B$7)</f>
        <v>14</v>
      </c>
      <c r="L62" s="26">
        <f>(D62*Processing!$B$5)+(G62*Processing!$B$6)+(J62*Processing!$B$7)</f>
        <v>13</v>
      </c>
      <c r="M62" s="26">
        <f>(B62*Processing!$B$5)+(E62*Processing!$B$6)+(H62*Processing!$B$7)</f>
        <v>0</v>
      </c>
      <c r="N62" s="26">
        <f t="shared" si="1"/>
        <v>2</v>
      </c>
      <c r="O62" s="26">
        <f t="shared" si="2"/>
        <v>1</v>
      </c>
      <c r="P62" s="28" t="str">
        <f t="shared" si="0"/>
        <v>601</v>
      </c>
    </row>
    <row r="63" spans="1:16" x14ac:dyDescent="0.3">
      <c r="A63" s="34">
        <v>43891</v>
      </c>
      <c r="B63" s="32">
        <v>0</v>
      </c>
      <c r="C63" s="26">
        <v>7</v>
      </c>
      <c r="D63" s="26">
        <v>23</v>
      </c>
      <c r="E63" s="26">
        <v>0</v>
      </c>
      <c r="F63" s="26">
        <v>18</v>
      </c>
      <c r="G63" s="26">
        <v>16</v>
      </c>
      <c r="H63" s="26">
        <v>0</v>
      </c>
      <c r="I63" s="26">
        <v>26</v>
      </c>
      <c r="J63" s="26">
        <v>13</v>
      </c>
      <c r="K63" s="26">
        <f>(C63*Processing!$B$5)+(F63*Processing!$B$6)+(I63*Processing!$B$7)</f>
        <v>7</v>
      </c>
      <c r="L63" s="26">
        <f>(D63*Processing!$B$5)+(G63*Processing!$B$6)+(J63*Processing!$B$7)</f>
        <v>23</v>
      </c>
      <c r="M63" s="26">
        <f>(B63*Processing!$B$5)+(E63*Processing!$B$6)+(H63*Processing!$B$7)</f>
        <v>0</v>
      </c>
      <c r="N63" s="26">
        <f t="shared" si="1"/>
        <v>3</v>
      </c>
      <c r="O63" s="26">
        <f t="shared" si="2"/>
        <v>1</v>
      </c>
      <c r="P63" s="28" t="str">
        <f t="shared" si="0"/>
        <v>611</v>
      </c>
    </row>
    <row r="64" spans="1:16" x14ac:dyDescent="0.3">
      <c r="A64" s="34">
        <v>43892</v>
      </c>
      <c r="B64" s="32">
        <v>0</v>
      </c>
      <c r="C64" s="26">
        <v>8</v>
      </c>
      <c r="D64" s="26">
        <v>4</v>
      </c>
      <c r="E64" s="26">
        <v>0</v>
      </c>
      <c r="F64" s="26">
        <v>19</v>
      </c>
      <c r="G64" s="26">
        <v>17</v>
      </c>
      <c r="H64" s="26">
        <v>0</v>
      </c>
      <c r="I64" s="26">
        <v>29</v>
      </c>
      <c r="J64" s="26">
        <v>1</v>
      </c>
      <c r="K64" s="26">
        <f>(C64*Processing!$B$5)+(F64*Processing!$B$6)+(I64*Processing!$B$7)</f>
        <v>8</v>
      </c>
      <c r="L64" s="26">
        <f>(D64*Processing!$B$5)+(G64*Processing!$B$6)+(J64*Processing!$B$7)</f>
        <v>4</v>
      </c>
      <c r="M64" s="26">
        <f>(B64*Processing!$B$5)+(E64*Processing!$B$6)+(H64*Processing!$B$7)</f>
        <v>0</v>
      </c>
      <c r="N64" s="26">
        <f t="shared" si="1"/>
        <v>3</v>
      </c>
      <c r="O64" s="26">
        <f t="shared" si="2"/>
        <v>1</v>
      </c>
      <c r="P64" s="28" t="str">
        <f t="shared" si="0"/>
        <v>621</v>
      </c>
    </row>
    <row r="65" spans="1:16" x14ac:dyDescent="0.3">
      <c r="A65" s="34">
        <v>43893</v>
      </c>
      <c r="B65" s="32">
        <v>0</v>
      </c>
      <c r="C65" s="26">
        <v>46</v>
      </c>
      <c r="D65" s="26">
        <v>1</v>
      </c>
      <c r="E65" s="26">
        <v>0</v>
      </c>
      <c r="F65" s="26">
        <v>13</v>
      </c>
      <c r="G65" s="26">
        <v>16</v>
      </c>
      <c r="H65" s="26">
        <v>0</v>
      </c>
      <c r="I65" s="26">
        <v>32</v>
      </c>
      <c r="J65" s="26">
        <v>3</v>
      </c>
      <c r="K65" s="26">
        <f>(C65*Processing!$B$5)+(F65*Processing!$B$6)+(I65*Processing!$B$7)</f>
        <v>46</v>
      </c>
      <c r="L65" s="26">
        <f>(D65*Processing!$B$5)+(G65*Processing!$B$6)+(J65*Processing!$B$7)</f>
        <v>1</v>
      </c>
      <c r="M65" s="26">
        <f>(B65*Processing!$B$5)+(E65*Processing!$B$6)+(H65*Processing!$B$7)</f>
        <v>0</v>
      </c>
      <c r="N65" s="26">
        <f t="shared" si="1"/>
        <v>3</v>
      </c>
      <c r="O65" s="26">
        <f t="shared" si="2"/>
        <v>1</v>
      </c>
      <c r="P65" s="28" t="str">
        <f t="shared" si="0"/>
        <v>631</v>
      </c>
    </row>
    <row r="66" spans="1:16" x14ac:dyDescent="0.3">
      <c r="A66" s="34">
        <v>43894</v>
      </c>
      <c r="B66" s="32">
        <v>0</v>
      </c>
      <c r="C66" s="26">
        <v>12</v>
      </c>
      <c r="D66" s="26">
        <v>3</v>
      </c>
      <c r="E66" s="26">
        <v>0</v>
      </c>
      <c r="F66" s="26">
        <v>28</v>
      </c>
      <c r="G66" s="26">
        <v>33</v>
      </c>
      <c r="H66" s="26">
        <v>0</v>
      </c>
      <c r="I66" s="26">
        <v>42</v>
      </c>
      <c r="J66" s="26">
        <v>7</v>
      </c>
      <c r="K66" s="26">
        <f>(C66*Processing!$B$5)+(F66*Processing!$B$6)+(I66*Processing!$B$7)</f>
        <v>12</v>
      </c>
      <c r="L66" s="26">
        <f>(D66*Processing!$B$5)+(G66*Processing!$B$6)+(J66*Processing!$B$7)</f>
        <v>3</v>
      </c>
      <c r="M66" s="26">
        <f>(B66*Processing!$B$5)+(E66*Processing!$B$6)+(H66*Processing!$B$7)</f>
        <v>0</v>
      </c>
      <c r="N66" s="26">
        <f t="shared" si="1"/>
        <v>3</v>
      </c>
      <c r="O66" s="26">
        <f t="shared" si="2"/>
        <v>1</v>
      </c>
      <c r="P66" s="28" t="str">
        <f t="shared" si="0"/>
        <v>641</v>
      </c>
    </row>
    <row r="67" spans="1:16" x14ac:dyDescent="0.3">
      <c r="A67" s="34">
        <v>43895</v>
      </c>
      <c r="B67" s="32">
        <v>0</v>
      </c>
      <c r="C67" s="26">
        <v>12</v>
      </c>
      <c r="D67" s="26">
        <v>12</v>
      </c>
      <c r="E67" s="26">
        <v>0</v>
      </c>
      <c r="F67" s="26">
        <v>43</v>
      </c>
      <c r="G67" s="26">
        <v>13</v>
      </c>
      <c r="H67" s="26">
        <v>0</v>
      </c>
      <c r="I67" s="26">
        <v>29</v>
      </c>
      <c r="J67" s="26">
        <v>15</v>
      </c>
      <c r="K67" s="26">
        <f>(C67*Processing!$B$5)+(F67*Processing!$B$6)+(I67*Processing!$B$7)</f>
        <v>12</v>
      </c>
      <c r="L67" s="26">
        <f>(D67*Processing!$B$5)+(G67*Processing!$B$6)+(J67*Processing!$B$7)</f>
        <v>12</v>
      </c>
      <c r="M67" s="26">
        <f>(B67*Processing!$B$5)+(E67*Processing!$B$6)+(H67*Processing!$B$7)</f>
        <v>0</v>
      </c>
      <c r="N67" s="26">
        <f t="shared" si="1"/>
        <v>3</v>
      </c>
      <c r="O67" s="26">
        <f t="shared" ref="O67:O130" si="3">CHOOSE(MONTH(A67),1,1,1,2,2,2,3,3,3,4,4,4)</f>
        <v>1</v>
      </c>
      <c r="P67" s="28" t="str">
        <f t="shared" ref="P67:P130" si="4">A67-DATE(YEAR(A67),CHOOSE(O67,1,4,7,10),1)+1&amp;O67</f>
        <v>651</v>
      </c>
    </row>
    <row r="68" spans="1:16" x14ac:dyDescent="0.3">
      <c r="A68" s="34">
        <v>43896</v>
      </c>
      <c r="B68" s="32">
        <v>0</v>
      </c>
      <c r="C68" s="26">
        <v>47</v>
      </c>
      <c r="D68" s="26">
        <v>4</v>
      </c>
      <c r="E68" s="26">
        <v>0</v>
      </c>
      <c r="F68" s="26">
        <v>14</v>
      </c>
      <c r="G68" s="26">
        <v>9</v>
      </c>
      <c r="H68" s="26">
        <v>0</v>
      </c>
      <c r="I68" s="26">
        <v>60</v>
      </c>
      <c r="J68" s="26">
        <v>1</v>
      </c>
      <c r="K68" s="26">
        <f>(C68*Processing!$B$5)+(F68*Processing!$B$6)+(I68*Processing!$B$7)</f>
        <v>47</v>
      </c>
      <c r="L68" s="26">
        <f>(D68*Processing!$B$5)+(G68*Processing!$B$6)+(J68*Processing!$B$7)</f>
        <v>4</v>
      </c>
      <c r="M68" s="26">
        <f>(B68*Processing!$B$5)+(E68*Processing!$B$6)+(H68*Processing!$B$7)</f>
        <v>0</v>
      </c>
      <c r="N68" s="26">
        <f t="shared" ref="N68:N131" si="5">MONTH(A68)</f>
        <v>3</v>
      </c>
      <c r="O68" s="26">
        <f t="shared" si="3"/>
        <v>1</v>
      </c>
      <c r="P68" s="28" t="str">
        <f t="shared" si="4"/>
        <v>661</v>
      </c>
    </row>
    <row r="69" spans="1:16" x14ac:dyDescent="0.3">
      <c r="A69" s="34">
        <v>43897</v>
      </c>
      <c r="B69" s="32">
        <v>0</v>
      </c>
      <c r="C69" s="26">
        <v>5</v>
      </c>
      <c r="D69" s="26">
        <v>6</v>
      </c>
      <c r="E69" s="26">
        <v>0</v>
      </c>
      <c r="F69" s="26">
        <v>64</v>
      </c>
      <c r="G69" s="26">
        <v>26</v>
      </c>
      <c r="H69" s="26">
        <v>0</v>
      </c>
      <c r="I69" s="26">
        <v>13</v>
      </c>
      <c r="J69" s="26">
        <v>2</v>
      </c>
      <c r="K69" s="26">
        <f>(C69*Processing!$B$5)+(F69*Processing!$B$6)+(I69*Processing!$B$7)</f>
        <v>5</v>
      </c>
      <c r="L69" s="26">
        <f>(D69*Processing!$B$5)+(G69*Processing!$B$6)+(J69*Processing!$B$7)</f>
        <v>6</v>
      </c>
      <c r="M69" s="26">
        <f>(B69*Processing!$B$5)+(E69*Processing!$B$6)+(H69*Processing!$B$7)</f>
        <v>0</v>
      </c>
      <c r="N69" s="26">
        <f t="shared" si="5"/>
        <v>3</v>
      </c>
      <c r="O69" s="26">
        <f t="shared" si="3"/>
        <v>1</v>
      </c>
      <c r="P69" s="28" t="str">
        <f t="shared" si="4"/>
        <v>671</v>
      </c>
    </row>
    <row r="70" spans="1:16" x14ac:dyDescent="0.3">
      <c r="A70" s="34">
        <v>43898</v>
      </c>
      <c r="B70" s="32">
        <v>0</v>
      </c>
      <c r="C70" s="26">
        <v>11</v>
      </c>
      <c r="D70" s="26">
        <v>5</v>
      </c>
      <c r="E70" s="26">
        <v>0</v>
      </c>
      <c r="F70" s="26">
        <v>37</v>
      </c>
      <c r="G70" s="26">
        <v>53</v>
      </c>
      <c r="H70" s="26">
        <v>0</v>
      </c>
      <c r="I70" s="26">
        <v>26</v>
      </c>
      <c r="J70" s="26">
        <v>12</v>
      </c>
      <c r="K70" s="26">
        <f>(C70*Processing!$B$5)+(F70*Processing!$B$6)+(I70*Processing!$B$7)</f>
        <v>11</v>
      </c>
      <c r="L70" s="26">
        <f>(D70*Processing!$B$5)+(G70*Processing!$B$6)+(J70*Processing!$B$7)</f>
        <v>5</v>
      </c>
      <c r="M70" s="26">
        <f>(B70*Processing!$B$5)+(E70*Processing!$B$6)+(H70*Processing!$B$7)</f>
        <v>0</v>
      </c>
      <c r="N70" s="26">
        <f t="shared" si="5"/>
        <v>3</v>
      </c>
      <c r="O70" s="26">
        <f t="shared" si="3"/>
        <v>1</v>
      </c>
      <c r="P70" s="28" t="str">
        <f t="shared" si="4"/>
        <v>681</v>
      </c>
    </row>
    <row r="71" spans="1:16" x14ac:dyDescent="0.3">
      <c r="A71" s="34">
        <v>43899</v>
      </c>
      <c r="B71" s="32">
        <v>0</v>
      </c>
      <c r="C71" s="26">
        <v>48</v>
      </c>
      <c r="D71" s="26">
        <v>6</v>
      </c>
      <c r="E71" s="26">
        <v>0</v>
      </c>
      <c r="F71" s="26">
        <v>34</v>
      </c>
      <c r="G71" s="26">
        <v>55</v>
      </c>
      <c r="H71" s="26">
        <v>0</v>
      </c>
      <c r="I71" s="26">
        <v>14</v>
      </c>
      <c r="J71" s="26">
        <v>13</v>
      </c>
      <c r="K71" s="26">
        <f>(C71*Processing!$B$5)+(F71*Processing!$B$6)+(I71*Processing!$B$7)</f>
        <v>48</v>
      </c>
      <c r="L71" s="26">
        <f>(D71*Processing!$B$5)+(G71*Processing!$B$6)+(J71*Processing!$B$7)</f>
        <v>6</v>
      </c>
      <c r="M71" s="26">
        <f>(B71*Processing!$B$5)+(E71*Processing!$B$6)+(H71*Processing!$B$7)</f>
        <v>0</v>
      </c>
      <c r="N71" s="26">
        <f t="shared" si="5"/>
        <v>3</v>
      </c>
      <c r="O71" s="26">
        <f t="shared" si="3"/>
        <v>1</v>
      </c>
      <c r="P71" s="28" t="str">
        <f t="shared" si="4"/>
        <v>691</v>
      </c>
    </row>
    <row r="72" spans="1:16" x14ac:dyDescent="0.3">
      <c r="A72" s="34">
        <v>43900</v>
      </c>
      <c r="B72" s="32">
        <v>0</v>
      </c>
      <c r="C72" s="26">
        <v>12</v>
      </c>
      <c r="D72" s="26">
        <v>3</v>
      </c>
      <c r="E72" s="26">
        <v>0</v>
      </c>
      <c r="F72" s="26">
        <v>41</v>
      </c>
      <c r="G72" s="26">
        <v>13</v>
      </c>
      <c r="H72" s="26">
        <v>0</v>
      </c>
      <c r="I72" s="26">
        <v>28</v>
      </c>
      <c r="J72" s="26">
        <v>1</v>
      </c>
      <c r="K72" s="26">
        <f>(C72*Processing!$B$5)+(F72*Processing!$B$6)+(I72*Processing!$B$7)</f>
        <v>12</v>
      </c>
      <c r="L72" s="26">
        <f>(D72*Processing!$B$5)+(G72*Processing!$B$6)+(J72*Processing!$B$7)</f>
        <v>3</v>
      </c>
      <c r="M72" s="26">
        <f>(B72*Processing!$B$5)+(E72*Processing!$B$6)+(H72*Processing!$B$7)</f>
        <v>0</v>
      </c>
      <c r="N72" s="26">
        <f t="shared" si="5"/>
        <v>3</v>
      </c>
      <c r="O72" s="26">
        <f t="shared" si="3"/>
        <v>1</v>
      </c>
      <c r="P72" s="28" t="str">
        <f t="shared" si="4"/>
        <v>701</v>
      </c>
    </row>
    <row r="73" spans="1:16" x14ac:dyDescent="0.3">
      <c r="A73" s="34">
        <v>43901</v>
      </c>
      <c r="B73" s="32">
        <v>0</v>
      </c>
      <c r="C73" s="26">
        <v>47</v>
      </c>
      <c r="D73" s="26">
        <v>4</v>
      </c>
      <c r="E73" s="26">
        <v>0</v>
      </c>
      <c r="F73" s="26">
        <v>14</v>
      </c>
      <c r="G73" s="26">
        <v>29</v>
      </c>
      <c r="H73" s="26">
        <v>0</v>
      </c>
      <c r="I73" s="26">
        <v>33</v>
      </c>
      <c r="J73" s="26">
        <v>14</v>
      </c>
      <c r="K73" s="26">
        <f>(C73*Processing!$B$5)+(F73*Processing!$B$6)+(I73*Processing!$B$7)</f>
        <v>47</v>
      </c>
      <c r="L73" s="26">
        <f>(D73*Processing!$B$5)+(G73*Processing!$B$6)+(J73*Processing!$B$7)</f>
        <v>4</v>
      </c>
      <c r="M73" s="26">
        <f>(B73*Processing!$B$5)+(E73*Processing!$B$6)+(H73*Processing!$B$7)</f>
        <v>0</v>
      </c>
      <c r="N73" s="26">
        <f t="shared" si="5"/>
        <v>3</v>
      </c>
      <c r="O73" s="26">
        <f t="shared" si="3"/>
        <v>1</v>
      </c>
      <c r="P73" s="28" t="str">
        <f t="shared" si="4"/>
        <v>711</v>
      </c>
    </row>
    <row r="74" spans="1:16" x14ac:dyDescent="0.3">
      <c r="A74" s="34">
        <v>43902</v>
      </c>
      <c r="B74" s="32">
        <v>0</v>
      </c>
      <c r="C74" s="26">
        <v>12</v>
      </c>
      <c r="D74" s="26">
        <v>13</v>
      </c>
      <c r="E74" s="26">
        <v>0</v>
      </c>
      <c r="F74" s="26">
        <v>27</v>
      </c>
      <c r="G74" s="26">
        <v>47</v>
      </c>
      <c r="H74" s="26">
        <v>0</v>
      </c>
      <c r="I74" s="26">
        <v>41</v>
      </c>
      <c r="J74" s="26">
        <v>4</v>
      </c>
      <c r="K74" s="26">
        <f>(C74*Processing!$B$5)+(F74*Processing!$B$6)+(I74*Processing!$B$7)</f>
        <v>12</v>
      </c>
      <c r="L74" s="26">
        <f>(D74*Processing!$B$5)+(G74*Processing!$B$6)+(J74*Processing!$B$7)</f>
        <v>13</v>
      </c>
      <c r="M74" s="26">
        <f>(B74*Processing!$B$5)+(E74*Processing!$B$6)+(H74*Processing!$B$7)</f>
        <v>0</v>
      </c>
      <c r="N74" s="26">
        <f t="shared" si="5"/>
        <v>3</v>
      </c>
      <c r="O74" s="26">
        <f t="shared" si="3"/>
        <v>1</v>
      </c>
      <c r="P74" s="28" t="str">
        <f t="shared" si="4"/>
        <v>721</v>
      </c>
    </row>
    <row r="75" spans="1:16" x14ac:dyDescent="0.3">
      <c r="A75" s="34">
        <v>43903</v>
      </c>
      <c r="B75" s="32">
        <v>0</v>
      </c>
      <c r="C75" s="26">
        <v>12</v>
      </c>
      <c r="D75" s="26">
        <v>14</v>
      </c>
      <c r="E75" s="26">
        <v>0</v>
      </c>
      <c r="F75" s="26">
        <v>27</v>
      </c>
      <c r="G75" s="26">
        <v>15</v>
      </c>
      <c r="H75" s="26">
        <v>0</v>
      </c>
      <c r="I75" s="26">
        <v>41</v>
      </c>
      <c r="J75" s="26">
        <v>17</v>
      </c>
      <c r="K75" s="26">
        <f>(C75*Processing!$B$5)+(F75*Processing!$B$6)+(I75*Processing!$B$7)</f>
        <v>12</v>
      </c>
      <c r="L75" s="26">
        <f>(D75*Processing!$B$5)+(G75*Processing!$B$6)+(J75*Processing!$B$7)</f>
        <v>14</v>
      </c>
      <c r="M75" s="26">
        <f>(B75*Processing!$B$5)+(E75*Processing!$B$6)+(H75*Processing!$B$7)</f>
        <v>0</v>
      </c>
      <c r="N75" s="26">
        <f t="shared" si="5"/>
        <v>3</v>
      </c>
      <c r="O75" s="26">
        <f t="shared" si="3"/>
        <v>1</v>
      </c>
      <c r="P75" s="28" t="str">
        <f t="shared" si="4"/>
        <v>731</v>
      </c>
    </row>
    <row r="76" spans="1:16" x14ac:dyDescent="0.3">
      <c r="A76" s="34">
        <v>43904</v>
      </c>
      <c r="B76" s="32">
        <v>0</v>
      </c>
      <c r="C76" s="26">
        <v>4</v>
      </c>
      <c r="D76" s="26">
        <v>22</v>
      </c>
      <c r="E76" s="26">
        <v>0</v>
      </c>
      <c r="F76" s="26">
        <v>9</v>
      </c>
      <c r="G76" s="26">
        <v>37</v>
      </c>
      <c r="H76" s="26">
        <v>0</v>
      </c>
      <c r="I76" s="26">
        <v>14</v>
      </c>
      <c r="J76" s="26">
        <v>4</v>
      </c>
      <c r="K76" s="26">
        <f>(C76*Processing!$B$5)+(F76*Processing!$B$6)+(I76*Processing!$B$7)</f>
        <v>4</v>
      </c>
      <c r="L76" s="26">
        <f>(D76*Processing!$B$5)+(G76*Processing!$B$6)+(J76*Processing!$B$7)</f>
        <v>22</v>
      </c>
      <c r="M76" s="26">
        <f>(B76*Processing!$B$5)+(E76*Processing!$B$6)+(H76*Processing!$B$7)</f>
        <v>0</v>
      </c>
      <c r="N76" s="26">
        <f t="shared" si="5"/>
        <v>3</v>
      </c>
      <c r="O76" s="26">
        <f t="shared" si="3"/>
        <v>1</v>
      </c>
      <c r="P76" s="28" t="str">
        <f t="shared" si="4"/>
        <v>741</v>
      </c>
    </row>
    <row r="77" spans="1:16" x14ac:dyDescent="0.3">
      <c r="A77" s="34">
        <v>43905</v>
      </c>
      <c r="B77" s="32">
        <v>0</v>
      </c>
      <c r="C77" s="26">
        <v>7</v>
      </c>
      <c r="D77" s="26">
        <v>4</v>
      </c>
      <c r="E77" s="26">
        <v>0</v>
      </c>
      <c r="F77" s="26">
        <v>18</v>
      </c>
      <c r="G77" s="26">
        <v>5</v>
      </c>
      <c r="H77" s="26">
        <v>0</v>
      </c>
      <c r="I77" s="26">
        <v>27</v>
      </c>
      <c r="J77" s="26">
        <v>6</v>
      </c>
      <c r="K77" s="26">
        <f>(C77*Processing!$B$5)+(F77*Processing!$B$6)+(I77*Processing!$B$7)</f>
        <v>7</v>
      </c>
      <c r="L77" s="26">
        <f>(D77*Processing!$B$5)+(G77*Processing!$B$6)+(J77*Processing!$B$7)</f>
        <v>4</v>
      </c>
      <c r="M77" s="26">
        <f>(B77*Processing!$B$5)+(E77*Processing!$B$6)+(H77*Processing!$B$7)</f>
        <v>0</v>
      </c>
      <c r="N77" s="26">
        <f t="shared" si="5"/>
        <v>3</v>
      </c>
      <c r="O77" s="26">
        <f t="shared" si="3"/>
        <v>1</v>
      </c>
      <c r="P77" s="28" t="str">
        <f t="shared" si="4"/>
        <v>751</v>
      </c>
    </row>
    <row r="78" spans="1:16" x14ac:dyDescent="0.3">
      <c r="A78" s="34">
        <v>43906</v>
      </c>
      <c r="B78" s="32">
        <v>0</v>
      </c>
      <c r="C78" s="26">
        <v>27</v>
      </c>
      <c r="D78" s="26">
        <v>23</v>
      </c>
      <c r="E78" s="26">
        <v>0</v>
      </c>
      <c r="F78" s="26">
        <v>7</v>
      </c>
      <c r="G78" s="26">
        <v>16</v>
      </c>
      <c r="H78" s="26">
        <v>0</v>
      </c>
      <c r="I78" s="26">
        <v>18</v>
      </c>
      <c r="J78" s="26">
        <v>13</v>
      </c>
      <c r="K78" s="26">
        <f>(C78*Processing!$B$5)+(F78*Processing!$B$6)+(I78*Processing!$B$7)</f>
        <v>27</v>
      </c>
      <c r="L78" s="26">
        <f>(D78*Processing!$B$5)+(G78*Processing!$B$6)+(J78*Processing!$B$7)</f>
        <v>23</v>
      </c>
      <c r="M78" s="26">
        <f>(B78*Processing!$B$5)+(E78*Processing!$B$6)+(H78*Processing!$B$7)</f>
        <v>0</v>
      </c>
      <c r="N78" s="26">
        <f t="shared" si="5"/>
        <v>3</v>
      </c>
      <c r="O78" s="26">
        <f t="shared" si="3"/>
        <v>1</v>
      </c>
      <c r="P78" s="28" t="str">
        <f t="shared" si="4"/>
        <v>761</v>
      </c>
    </row>
    <row r="79" spans="1:16" x14ac:dyDescent="0.3">
      <c r="A79" s="34">
        <v>43907</v>
      </c>
      <c r="B79" s="32">
        <v>0</v>
      </c>
      <c r="C79" s="26">
        <v>18</v>
      </c>
      <c r="D79" s="26">
        <v>3</v>
      </c>
      <c r="E79" s="26">
        <v>0</v>
      </c>
      <c r="F79" s="26">
        <v>27</v>
      </c>
      <c r="G79" s="26">
        <v>3</v>
      </c>
      <c r="H79" s="26">
        <v>0</v>
      </c>
      <c r="I79" s="26">
        <v>7</v>
      </c>
      <c r="J79" s="26">
        <v>4</v>
      </c>
      <c r="K79" s="26">
        <f>(C79*Processing!$B$5)+(F79*Processing!$B$6)+(I79*Processing!$B$7)</f>
        <v>18</v>
      </c>
      <c r="L79" s="26">
        <f>(D79*Processing!$B$5)+(G79*Processing!$B$6)+(J79*Processing!$B$7)</f>
        <v>3</v>
      </c>
      <c r="M79" s="26">
        <f>(B79*Processing!$B$5)+(E79*Processing!$B$6)+(H79*Processing!$B$7)</f>
        <v>0</v>
      </c>
      <c r="N79" s="26">
        <f t="shared" si="5"/>
        <v>3</v>
      </c>
      <c r="O79" s="26">
        <f t="shared" si="3"/>
        <v>1</v>
      </c>
      <c r="P79" s="28" t="str">
        <f t="shared" si="4"/>
        <v>771</v>
      </c>
    </row>
    <row r="80" spans="1:16" x14ac:dyDescent="0.3">
      <c r="A80" s="34">
        <v>43908</v>
      </c>
      <c r="B80" s="32">
        <v>0</v>
      </c>
      <c r="C80" s="26">
        <v>18</v>
      </c>
      <c r="D80" s="26">
        <v>4</v>
      </c>
      <c r="E80" s="26">
        <v>0</v>
      </c>
      <c r="F80" s="26">
        <v>27</v>
      </c>
      <c r="G80" s="26">
        <v>19</v>
      </c>
      <c r="H80" s="26">
        <v>0</v>
      </c>
      <c r="I80" s="26">
        <v>7</v>
      </c>
      <c r="J80" s="26">
        <v>1</v>
      </c>
      <c r="K80" s="26">
        <f>(C80*Processing!$B$5)+(F80*Processing!$B$6)+(I80*Processing!$B$7)</f>
        <v>18</v>
      </c>
      <c r="L80" s="26">
        <f>(D80*Processing!$B$5)+(G80*Processing!$B$6)+(J80*Processing!$B$7)</f>
        <v>4</v>
      </c>
      <c r="M80" s="26">
        <f>(B80*Processing!$B$5)+(E80*Processing!$B$6)+(H80*Processing!$B$7)</f>
        <v>0</v>
      </c>
      <c r="N80" s="26">
        <f t="shared" si="5"/>
        <v>3</v>
      </c>
      <c r="O80" s="26">
        <f t="shared" si="3"/>
        <v>1</v>
      </c>
      <c r="P80" s="28" t="str">
        <f t="shared" si="4"/>
        <v>781</v>
      </c>
    </row>
    <row r="81" spans="1:17" x14ac:dyDescent="0.3">
      <c r="A81" s="34">
        <v>43909</v>
      </c>
      <c r="B81" s="32">
        <v>0</v>
      </c>
      <c r="C81" s="26">
        <v>18</v>
      </c>
      <c r="D81" s="26">
        <v>1</v>
      </c>
      <c r="E81" s="26">
        <v>0</v>
      </c>
      <c r="F81" s="26">
        <v>27</v>
      </c>
      <c r="G81" s="26">
        <v>17</v>
      </c>
      <c r="H81" s="26">
        <v>0</v>
      </c>
      <c r="I81" s="26">
        <v>7</v>
      </c>
      <c r="J81" s="26">
        <v>3</v>
      </c>
      <c r="K81" s="26">
        <f>(C81*Processing!$B$5)+(F81*Processing!$B$6)+(I81*Processing!$B$7)</f>
        <v>18</v>
      </c>
      <c r="L81" s="26">
        <f>(D81*Processing!$B$5)+(G81*Processing!$B$6)+(J81*Processing!$B$7)</f>
        <v>1</v>
      </c>
      <c r="M81" s="26">
        <f>(B81*Processing!$B$5)+(E81*Processing!$B$6)+(H81*Processing!$B$7)</f>
        <v>0</v>
      </c>
      <c r="N81" s="26">
        <f t="shared" si="5"/>
        <v>3</v>
      </c>
      <c r="O81" s="26">
        <f t="shared" si="3"/>
        <v>1</v>
      </c>
      <c r="P81" s="28" t="str">
        <f t="shared" si="4"/>
        <v>791</v>
      </c>
    </row>
    <row r="82" spans="1:17" x14ac:dyDescent="0.3">
      <c r="A82" s="34">
        <v>43910</v>
      </c>
      <c r="B82" s="32">
        <v>0</v>
      </c>
      <c r="C82" s="26">
        <v>7</v>
      </c>
      <c r="D82" s="26">
        <v>23</v>
      </c>
      <c r="E82" s="26">
        <v>0</v>
      </c>
      <c r="F82" s="26">
        <v>18</v>
      </c>
      <c r="G82" s="26">
        <v>16</v>
      </c>
      <c r="H82" s="26">
        <v>0</v>
      </c>
      <c r="I82" s="26">
        <v>27</v>
      </c>
      <c r="J82" s="26">
        <v>13</v>
      </c>
      <c r="K82" s="26">
        <f>(C82*Processing!$B$5)+(F82*Processing!$B$6)+(I82*Processing!$B$7)</f>
        <v>7</v>
      </c>
      <c r="L82" s="26">
        <f>(D82*Processing!$B$5)+(G82*Processing!$B$6)+(J82*Processing!$B$7)</f>
        <v>23</v>
      </c>
      <c r="M82" s="26">
        <f>(B82*Processing!$B$5)+(E82*Processing!$B$6)+(H82*Processing!$B$7)</f>
        <v>0</v>
      </c>
      <c r="N82" s="26">
        <f t="shared" si="5"/>
        <v>3</v>
      </c>
      <c r="O82" s="26">
        <f t="shared" si="3"/>
        <v>1</v>
      </c>
      <c r="P82" s="28" t="str">
        <f t="shared" si="4"/>
        <v>801</v>
      </c>
    </row>
    <row r="83" spans="1:17" x14ac:dyDescent="0.3">
      <c r="A83" s="34">
        <v>43911</v>
      </c>
      <c r="B83" s="32">
        <v>0</v>
      </c>
      <c r="C83" s="26">
        <v>18</v>
      </c>
      <c r="D83" s="26">
        <v>16</v>
      </c>
      <c r="E83" s="26">
        <v>0</v>
      </c>
      <c r="F83" s="26">
        <v>27</v>
      </c>
      <c r="G83" s="26">
        <v>16</v>
      </c>
      <c r="H83" s="26">
        <v>0</v>
      </c>
      <c r="I83" s="26">
        <v>7</v>
      </c>
      <c r="J83" s="26">
        <v>19</v>
      </c>
      <c r="K83" s="26">
        <f>(C83*Processing!$B$5)+(F83*Processing!$B$6)+(I83*Processing!$B$7)</f>
        <v>18</v>
      </c>
      <c r="L83" s="26">
        <f>(D83*Processing!$B$5)+(G83*Processing!$B$6)+(J83*Processing!$B$7)</f>
        <v>16</v>
      </c>
      <c r="M83" s="26">
        <f>(B83*Processing!$B$5)+(E83*Processing!$B$6)+(H83*Processing!$B$7)</f>
        <v>0</v>
      </c>
      <c r="N83" s="26">
        <f t="shared" si="5"/>
        <v>3</v>
      </c>
      <c r="O83" s="26">
        <f t="shared" si="3"/>
        <v>1</v>
      </c>
      <c r="P83" s="28" t="str">
        <f t="shared" si="4"/>
        <v>811</v>
      </c>
    </row>
    <row r="84" spans="1:17" x14ac:dyDescent="0.3">
      <c r="A84" s="34">
        <v>43912</v>
      </c>
      <c r="B84" s="32">
        <v>0</v>
      </c>
      <c r="C84" s="26">
        <v>18</v>
      </c>
      <c r="D84" s="26">
        <v>14</v>
      </c>
      <c r="E84" s="26">
        <v>0</v>
      </c>
      <c r="F84" s="26">
        <v>7</v>
      </c>
      <c r="G84" s="26">
        <v>24</v>
      </c>
      <c r="H84" s="26">
        <v>0</v>
      </c>
      <c r="I84" s="26">
        <v>27</v>
      </c>
      <c r="J84" s="26">
        <v>3</v>
      </c>
      <c r="K84" s="26">
        <f>(C84*Processing!$B$5)+(F84*Processing!$B$6)+(I84*Processing!$B$7)</f>
        <v>18</v>
      </c>
      <c r="L84" s="26">
        <f>(D84*Processing!$B$5)+(G84*Processing!$B$6)+(J84*Processing!$B$7)</f>
        <v>14</v>
      </c>
      <c r="M84" s="26">
        <f>(B84*Processing!$B$5)+(E84*Processing!$B$6)+(H84*Processing!$B$7)</f>
        <v>0</v>
      </c>
      <c r="N84" s="26">
        <f t="shared" si="5"/>
        <v>3</v>
      </c>
      <c r="O84" s="26">
        <f t="shared" si="3"/>
        <v>1</v>
      </c>
      <c r="P84" s="28" t="str">
        <f t="shared" si="4"/>
        <v>821</v>
      </c>
    </row>
    <row r="85" spans="1:17" x14ac:dyDescent="0.3">
      <c r="A85" s="34">
        <v>43913</v>
      </c>
      <c r="B85" s="32">
        <v>0</v>
      </c>
      <c r="C85" s="26">
        <v>7</v>
      </c>
      <c r="D85" s="26">
        <v>7</v>
      </c>
      <c r="E85" s="26">
        <v>0</v>
      </c>
      <c r="F85" s="26">
        <v>63</v>
      </c>
      <c r="G85" s="26">
        <v>8</v>
      </c>
      <c r="H85" s="26">
        <v>0</v>
      </c>
      <c r="I85" s="26">
        <v>27</v>
      </c>
      <c r="J85" s="26">
        <v>9</v>
      </c>
      <c r="K85" s="26">
        <f>(C85*Processing!$B$5)+(F85*Processing!$B$6)+(I85*Processing!$B$7)</f>
        <v>7</v>
      </c>
      <c r="L85" s="26">
        <f>(D85*Processing!$B$5)+(G85*Processing!$B$6)+(J85*Processing!$B$7)</f>
        <v>7</v>
      </c>
      <c r="M85" s="26">
        <f>(B85*Processing!$B$5)+(E85*Processing!$B$6)+(H85*Processing!$B$7)</f>
        <v>0</v>
      </c>
      <c r="N85" s="26">
        <f t="shared" si="5"/>
        <v>3</v>
      </c>
      <c r="O85" s="26">
        <f t="shared" si="3"/>
        <v>1</v>
      </c>
      <c r="P85" s="28" t="str">
        <f t="shared" si="4"/>
        <v>831</v>
      </c>
    </row>
    <row r="86" spans="1:17" x14ac:dyDescent="0.3">
      <c r="A86" s="34">
        <v>43914</v>
      </c>
      <c r="B86" s="32">
        <v>0</v>
      </c>
      <c r="C86" s="26">
        <v>7</v>
      </c>
      <c r="D86" s="26">
        <v>5</v>
      </c>
      <c r="E86" s="26">
        <v>0</v>
      </c>
      <c r="F86" s="26">
        <v>18</v>
      </c>
      <c r="G86" s="26">
        <v>11</v>
      </c>
      <c r="H86" s="26">
        <v>0</v>
      </c>
      <c r="I86" s="26">
        <v>27</v>
      </c>
      <c r="J86" s="26">
        <v>1</v>
      </c>
      <c r="K86" s="26">
        <f>(C86*Processing!$B$5)+(F86*Processing!$B$6)+(I86*Processing!$B$7)</f>
        <v>7</v>
      </c>
      <c r="L86" s="26">
        <f>(D86*Processing!$B$5)+(G86*Processing!$B$6)+(J86*Processing!$B$7)</f>
        <v>5</v>
      </c>
      <c r="M86" s="26">
        <f>(B86*Processing!$B$5)+(E86*Processing!$B$6)+(H86*Processing!$B$7)</f>
        <v>0</v>
      </c>
      <c r="N86" s="26">
        <f t="shared" si="5"/>
        <v>3</v>
      </c>
      <c r="O86" s="26">
        <f t="shared" si="3"/>
        <v>1</v>
      </c>
      <c r="P86" s="28" t="str">
        <f t="shared" si="4"/>
        <v>841</v>
      </c>
    </row>
    <row r="87" spans="1:17" x14ac:dyDescent="0.3">
      <c r="A87" s="34">
        <v>43915</v>
      </c>
      <c r="B87" s="32">
        <v>0</v>
      </c>
      <c r="C87" s="26">
        <v>18</v>
      </c>
      <c r="D87" s="26">
        <v>6</v>
      </c>
      <c r="E87" s="26">
        <v>0</v>
      </c>
      <c r="F87" s="26">
        <v>27</v>
      </c>
      <c r="G87" s="26">
        <v>39</v>
      </c>
      <c r="H87" s="26">
        <v>0</v>
      </c>
      <c r="I87" s="26">
        <v>7</v>
      </c>
      <c r="J87" s="26">
        <v>19</v>
      </c>
      <c r="K87" s="26">
        <f>(C87*Processing!$B$5)+(F87*Processing!$B$6)+(I87*Processing!$B$7)</f>
        <v>18</v>
      </c>
      <c r="L87" s="26">
        <f>(D87*Processing!$B$5)+(G87*Processing!$B$6)+(J87*Processing!$B$7)</f>
        <v>6</v>
      </c>
      <c r="M87" s="26">
        <f>(B87*Processing!$B$5)+(E87*Processing!$B$6)+(H87*Processing!$B$7)</f>
        <v>0</v>
      </c>
      <c r="N87" s="26">
        <f t="shared" si="5"/>
        <v>3</v>
      </c>
      <c r="O87" s="26">
        <f t="shared" si="3"/>
        <v>1</v>
      </c>
      <c r="P87" s="28" t="str">
        <f t="shared" si="4"/>
        <v>851</v>
      </c>
    </row>
    <row r="88" spans="1:17" x14ac:dyDescent="0.3">
      <c r="A88" s="34">
        <v>43916</v>
      </c>
      <c r="B88" s="32">
        <v>0</v>
      </c>
      <c r="C88" s="26">
        <v>27</v>
      </c>
      <c r="D88" s="26">
        <v>12</v>
      </c>
      <c r="E88" s="26">
        <v>0</v>
      </c>
      <c r="F88" s="26">
        <v>18</v>
      </c>
      <c r="G88" s="26">
        <v>8</v>
      </c>
      <c r="H88" s="26">
        <v>0</v>
      </c>
      <c r="I88" s="26">
        <v>7</v>
      </c>
      <c r="J88" s="26">
        <v>6</v>
      </c>
      <c r="K88" s="26">
        <f>(C88*Processing!$B$5)+(F88*Processing!$B$6)+(I88*Processing!$B$7)</f>
        <v>27</v>
      </c>
      <c r="L88" s="26">
        <f>(D88*Processing!$B$5)+(G88*Processing!$B$6)+(J88*Processing!$B$7)</f>
        <v>12</v>
      </c>
      <c r="M88" s="26">
        <f>(B88*Processing!$B$5)+(E88*Processing!$B$6)+(H88*Processing!$B$7)</f>
        <v>0</v>
      </c>
      <c r="N88" s="26">
        <f t="shared" si="5"/>
        <v>3</v>
      </c>
      <c r="O88" s="26">
        <f t="shared" si="3"/>
        <v>1</v>
      </c>
      <c r="P88" s="28" t="str">
        <f t="shared" si="4"/>
        <v>861</v>
      </c>
    </row>
    <row r="89" spans="1:17" x14ac:dyDescent="0.3">
      <c r="A89" s="34">
        <v>43917</v>
      </c>
      <c r="B89" s="32">
        <v>0</v>
      </c>
      <c r="C89" s="26">
        <v>5</v>
      </c>
      <c r="D89" s="26">
        <v>5</v>
      </c>
      <c r="E89" s="26">
        <v>0</v>
      </c>
      <c r="F89" s="26">
        <v>18</v>
      </c>
      <c r="G89" s="26">
        <v>36</v>
      </c>
      <c r="H89" s="26">
        <v>0</v>
      </c>
      <c r="I89" s="26">
        <v>13</v>
      </c>
      <c r="J89" s="26">
        <v>17</v>
      </c>
      <c r="K89" s="26">
        <f>(C89*Processing!$B$5)+(F89*Processing!$B$6)+(I89*Processing!$B$7)</f>
        <v>5</v>
      </c>
      <c r="L89" s="26">
        <f>(D89*Processing!$B$5)+(G89*Processing!$B$6)+(J89*Processing!$B$7)</f>
        <v>5</v>
      </c>
      <c r="M89" s="26">
        <f>(B89*Processing!$B$5)+(E89*Processing!$B$6)+(H89*Processing!$B$7)</f>
        <v>0</v>
      </c>
      <c r="N89" s="26">
        <f t="shared" si="5"/>
        <v>3</v>
      </c>
      <c r="O89" s="26">
        <f t="shared" si="3"/>
        <v>1</v>
      </c>
      <c r="P89" s="28" t="str">
        <f t="shared" si="4"/>
        <v>871</v>
      </c>
    </row>
    <row r="90" spans="1:17" x14ac:dyDescent="0.3">
      <c r="A90" s="34">
        <v>43918</v>
      </c>
      <c r="B90" s="32">
        <v>0</v>
      </c>
      <c r="C90" s="26">
        <v>25</v>
      </c>
      <c r="D90" s="26">
        <v>24</v>
      </c>
      <c r="E90" s="26">
        <v>0</v>
      </c>
      <c r="F90" s="26">
        <v>17</v>
      </c>
      <c r="G90" s="26">
        <v>41</v>
      </c>
      <c r="H90" s="26">
        <v>0</v>
      </c>
      <c r="I90" s="26">
        <v>6</v>
      </c>
      <c r="J90" s="26">
        <v>5</v>
      </c>
      <c r="K90" s="26">
        <f>(C90*Processing!$B$5)+(F90*Processing!$B$6)+(I90*Processing!$B$7)</f>
        <v>25</v>
      </c>
      <c r="L90" s="26">
        <f>(D90*Processing!$B$5)+(G90*Processing!$B$6)+(J90*Processing!$B$7)</f>
        <v>24</v>
      </c>
      <c r="M90" s="26">
        <f>(B90*Processing!$B$5)+(E90*Processing!$B$6)+(H90*Processing!$B$7)</f>
        <v>0</v>
      </c>
      <c r="N90" s="26">
        <f t="shared" si="5"/>
        <v>3</v>
      </c>
      <c r="O90" s="26">
        <f t="shared" si="3"/>
        <v>1</v>
      </c>
      <c r="P90" s="28" t="str">
        <f t="shared" si="4"/>
        <v>881</v>
      </c>
    </row>
    <row r="91" spans="1:17" x14ac:dyDescent="0.3">
      <c r="A91" s="34">
        <v>43919</v>
      </c>
      <c r="B91" s="32">
        <v>0</v>
      </c>
      <c r="C91" s="26">
        <v>12</v>
      </c>
      <c r="D91" s="26">
        <v>5</v>
      </c>
      <c r="E91" s="26">
        <v>0</v>
      </c>
      <c r="F91" s="26">
        <v>28</v>
      </c>
      <c r="G91" s="26">
        <v>11</v>
      </c>
      <c r="H91" s="26">
        <v>0</v>
      </c>
      <c r="I91" s="26">
        <v>41</v>
      </c>
      <c r="J91" s="26">
        <v>1</v>
      </c>
      <c r="K91" s="26">
        <f>(C91*Processing!$B$5)+(F91*Processing!$B$6)+(I91*Processing!$B$7)</f>
        <v>12</v>
      </c>
      <c r="L91" s="26">
        <f>(D91*Processing!$B$5)+(G91*Processing!$B$6)+(J91*Processing!$B$7)</f>
        <v>5</v>
      </c>
      <c r="M91" s="26">
        <f>(B91*Processing!$B$5)+(E91*Processing!$B$6)+(H91*Processing!$B$7)</f>
        <v>0</v>
      </c>
      <c r="N91" s="26">
        <f t="shared" si="5"/>
        <v>3</v>
      </c>
      <c r="O91" s="26">
        <f t="shared" si="3"/>
        <v>1</v>
      </c>
      <c r="P91" s="28" t="str">
        <f t="shared" si="4"/>
        <v>891</v>
      </c>
    </row>
    <row r="92" spans="1:17" x14ac:dyDescent="0.3">
      <c r="A92" s="34">
        <v>43920</v>
      </c>
      <c r="B92" s="32">
        <v>0</v>
      </c>
      <c r="C92" s="26">
        <v>28</v>
      </c>
      <c r="D92" s="26">
        <v>16</v>
      </c>
      <c r="E92" s="26">
        <v>0</v>
      </c>
      <c r="F92" s="26">
        <v>12</v>
      </c>
      <c r="G92" s="26">
        <v>2</v>
      </c>
      <c r="H92" s="26">
        <v>0</v>
      </c>
      <c r="I92" s="26">
        <v>42</v>
      </c>
      <c r="J92" s="26">
        <v>3</v>
      </c>
      <c r="K92" s="26">
        <f>(C92*Processing!$B$5)+(F92*Processing!$B$6)+(I92*Processing!$B$7)</f>
        <v>28</v>
      </c>
      <c r="L92" s="26">
        <f>(D92*Processing!$B$5)+(G92*Processing!$B$6)+(J92*Processing!$B$7)</f>
        <v>16</v>
      </c>
      <c r="M92" s="26">
        <f>(B92*Processing!$B$5)+(E92*Processing!$B$6)+(H92*Processing!$B$7)</f>
        <v>0</v>
      </c>
      <c r="N92" s="26">
        <f t="shared" si="5"/>
        <v>3</v>
      </c>
      <c r="O92" s="26">
        <f t="shared" si="3"/>
        <v>1</v>
      </c>
      <c r="P92" s="28" t="str">
        <f t="shared" si="4"/>
        <v>901</v>
      </c>
      <c r="Q92">
        <f>INT(G94*0.85)</f>
        <v>0</v>
      </c>
    </row>
    <row r="93" spans="1:17" x14ac:dyDescent="0.3">
      <c r="A93" s="34">
        <v>43921</v>
      </c>
      <c r="B93" s="32">
        <v>0</v>
      </c>
      <c r="C93" s="26">
        <v>3</v>
      </c>
      <c r="D93" s="26">
        <v>2</v>
      </c>
      <c r="E93" s="26">
        <v>0</v>
      </c>
      <c r="F93" s="26">
        <v>8</v>
      </c>
      <c r="G93" s="26">
        <v>2</v>
      </c>
      <c r="H93" s="26">
        <v>0</v>
      </c>
      <c r="I93" s="26">
        <v>13</v>
      </c>
      <c r="J93" s="26">
        <v>7</v>
      </c>
      <c r="K93" s="26">
        <f>(C93*Processing!$B$5)+(F93*Processing!$B$6)+(I93*Processing!$B$7)</f>
        <v>3</v>
      </c>
      <c r="L93" s="26">
        <f>(D93*Processing!$B$5)+(G93*Processing!$B$6)+(J93*Processing!$B$7)</f>
        <v>2</v>
      </c>
      <c r="M93" s="26">
        <f>(B93*Processing!$B$5)+(E93*Processing!$B$6)+(H93*Processing!$B$7)</f>
        <v>0</v>
      </c>
      <c r="N93" s="26">
        <f t="shared" si="5"/>
        <v>3</v>
      </c>
      <c r="O93" s="26">
        <f t="shared" si="3"/>
        <v>1</v>
      </c>
      <c r="P93" s="28" t="str">
        <f t="shared" si="4"/>
        <v>911</v>
      </c>
      <c r="Q93">
        <f t="shared" ref="Q93:Q156" si="6">INT(G95*0.85)</f>
        <v>0</v>
      </c>
    </row>
    <row r="94" spans="1:17" x14ac:dyDescent="0.3">
      <c r="A94" s="34">
        <v>43922</v>
      </c>
      <c r="B94" s="32">
        <v>1000</v>
      </c>
      <c r="C94" s="26">
        <v>2</v>
      </c>
      <c r="D94" s="26">
        <v>0</v>
      </c>
      <c r="E94" s="26">
        <v>1600</v>
      </c>
      <c r="F94" s="26">
        <v>0</v>
      </c>
      <c r="G94" s="26">
        <v>0</v>
      </c>
      <c r="H94" s="26">
        <v>1000</v>
      </c>
      <c r="I94" s="26">
        <v>1</v>
      </c>
      <c r="J94" s="26">
        <v>0</v>
      </c>
      <c r="K94" s="26">
        <f>(C94*Processing!$B$5)+(F94*Processing!$B$6)+(I94*Processing!$B$7)</f>
        <v>2</v>
      </c>
      <c r="L94" s="26">
        <f>(D94*Processing!$B$5)+(G94*Processing!$B$6)+(J94*Processing!$B$7)</f>
        <v>0</v>
      </c>
      <c r="M94" s="26">
        <f>(B94*Processing!$B$5)+(E94*Processing!$B$6)+(H94*Processing!$B$7)</f>
        <v>1000</v>
      </c>
      <c r="N94" s="26">
        <f t="shared" si="5"/>
        <v>4</v>
      </c>
      <c r="O94" s="26">
        <f t="shared" si="3"/>
        <v>2</v>
      </c>
      <c r="P94" s="28" t="str">
        <f t="shared" si="4"/>
        <v>12</v>
      </c>
      <c r="Q94">
        <f t="shared" si="6"/>
        <v>0</v>
      </c>
    </row>
    <row r="95" spans="1:17" x14ac:dyDescent="0.3">
      <c r="A95" s="34">
        <v>43923</v>
      </c>
      <c r="B95" s="32">
        <v>0</v>
      </c>
      <c r="C95" s="26">
        <v>0</v>
      </c>
      <c r="D95" s="26">
        <v>0</v>
      </c>
      <c r="E95" s="26">
        <v>0</v>
      </c>
      <c r="F95" s="26">
        <v>1</v>
      </c>
      <c r="G95" s="26">
        <v>0</v>
      </c>
      <c r="H95" s="26">
        <v>0</v>
      </c>
      <c r="I95" s="26">
        <v>2</v>
      </c>
      <c r="J95" s="26">
        <v>0</v>
      </c>
      <c r="K95" s="26">
        <f>(C95*Processing!$B$5)+(F95*Processing!$B$6)+(I95*Processing!$B$7)</f>
        <v>0</v>
      </c>
      <c r="L95" s="26">
        <f>(D95*Processing!$B$5)+(G95*Processing!$B$6)+(J95*Processing!$B$7)</f>
        <v>0</v>
      </c>
      <c r="M95" s="26">
        <f>(B95*Processing!$B$5)+(E95*Processing!$B$6)+(H95*Processing!$B$7)</f>
        <v>0</v>
      </c>
      <c r="N95" s="26">
        <f t="shared" si="5"/>
        <v>4</v>
      </c>
      <c r="O95" s="26">
        <f t="shared" si="3"/>
        <v>2</v>
      </c>
      <c r="P95" s="28" t="str">
        <f t="shared" si="4"/>
        <v>22</v>
      </c>
      <c r="Q95">
        <f t="shared" si="6"/>
        <v>0</v>
      </c>
    </row>
    <row r="96" spans="1:17" x14ac:dyDescent="0.3">
      <c r="A96" s="34">
        <v>43924</v>
      </c>
      <c r="B96" s="32">
        <v>0</v>
      </c>
      <c r="C96" s="26">
        <v>2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1</v>
      </c>
      <c r="J96" s="26">
        <v>0</v>
      </c>
      <c r="K96" s="26">
        <f>(C96*Processing!$B$5)+(F96*Processing!$B$6)+(I96*Processing!$B$7)</f>
        <v>2</v>
      </c>
      <c r="L96" s="26">
        <f>(D96*Processing!$B$5)+(G96*Processing!$B$6)+(J96*Processing!$B$7)</f>
        <v>0</v>
      </c>
      <c r="M96" s="26">
        <f>(B96*Processing!$B$5)+(E96*Processing!$B$6)+(H96*Processing!$B$7)</f>
        <v>0</v>
      </c>
      <c r="N96" s="26">
        <f t="shared" si="5"/>
        <v>4</v>
      </c>
      <c r="O96" s="26">
        <f t="shared" si="3"/>
        <v>2</v>
      </c>
      <c r="P96" s="28" t="str">
        <f t="shared" si="4"/>
        <v>32</v>
      </c>
      <c r="Q96">
        <f t="shared" si="6"/>
        <v>0</v>
      </c>
    </row>
    <row r="97" spans="1:17" x14ac:dyDescent="0.3">
      <c r="A97" s="34">
        <v>43925</v>
      </c>
      <c r="B97" s="32">
        <v>0</v>
      </c>
      <c r="C97" s="26">
        <v>15</v>
      </c>
      <c r="D97" s="26">
        <v>0</v>
      </c>
      <c r="E97" s="26">
        <v>0</v>
      </c>
      <c r="F97" s="26">
        <v>36</v>
      </c>
      <c r="G97" s="26">
        <v>0</v>
      </c>
      <c r="H97" s="26">
        <v>0</v>
      </c>
      <c r="I97" s="26">
        <v>52</v>
      </c>
      <c r="J97" s="26">
        <v>0</v>
      </c>
      <c r="K97" s="26">
        <f>(C97*Processing!$B$5)+(F97*Processing!$B$6)+(I97*Processing!$B$7)</f>
        <v>15</v>
      </c>
      <c r="L97" s="26">
        <f>(D97*Processing!$B$5)+(G97*Processing!$B$6)+(J97*Processing!$B$7)</f>
        <v>0</v>
      </c>
      <c r="M97" s="26">
        <f>(B97*Processing!$B$5)+(E97*Processing!$B$6)+(H97*Processing!$B$7)</f>
        <v>0</v>
      </c>
      <c r="N97" s="26">
        <f t="shared" si="5"/>
        <v>4</v>
      </c>
      <c r="O97" s="26">
        <f t="shared" si="3"/>
        <v>2</v>
      </c>
      <c r="P97" s="28" t="str">
        <f t="shared" si="4"/>
        <v>42</v>
      </c>
      <c r="Q97">
        <f t="shared" si="6"/>
        <v>22</v>
      </c>
    </row>
    <row r="98" spans="1:17" x14ac:dyDescent="0.3">
      <c r="A98" s="34">
        <v>43926</v>
      </c>
      <c r="B98" s="32">
        <v>0</v>
      </c>
      <c r="C98" s="26">
        <v>8</v>
      </c>
      <c r="D98" s="26">
        <v>0</v>
      </c>
      <c r="E98" s="26">
        <v>0</v>
      </c>
      <c r="F98" s="26">
        <v>65</v>
      </c>
      <c r="G98" s="26">
        <v>0</v>
      </c>
      <c r="H98" s="26">
        <v>0</v>
      </c>
      <c r="I98" s="26">
        <v>29</v>
      </c>
      <c r="J98" s="26">
        <v>0</v>
      </c>
      <c r="K98" s="26">
        <f>(C98*Processing!$B$5)+(F98*Processing!$B$6)+(I98*Processing!$B$7)</f>
        <v>8</v>
      </c>
      <c r="L98" s="26">
        <f>(D98*Processing!$B$5)+(G98*Processing!$B$6)+(J98*Processing!$B$7)</f>
        <v>0</v>
      </c>
      <c r="M98" s="26">
        <f>(B98*Processing!$B$5)+(E98*Processing!$B$6)+(H98*Processing!$B$7)</f>
        <v>0</v>
      </c>
      <c r="N98" s="26">
        <f t="shared" si="5"/>
        <v>4</v>
      </c>
      <c r="O98" s="26">
        <f t="shared" si="3"/>
        <v>2</v>
      </c>
      <c r="P98" s="28" t="str">
        <f t="shared" si="4"/>
        <v>52</v>
      </c>
      <c r="Q98">
        <f t="shared" si="6"/>
        <v>9</v>
      </c>
    </row>
    <row r="99" spans="1:17" x14ac:dyDescent="0.3">
      <c r="A99" s="34">
        <v>43927</v>
      </c>
      <c r="B99" s="32">
        <v>0</v>
      </c>
      <c r="C99" s="26">
        <v>34</v>
      </c>
      <c r="D99" s="26">
        <v>9</v>
      </c>
      <c r="E99" s="26">
        <v>0</v>
      </c>
      <c r="F99" s="26">
        <v>9</v>
      </c>
      <c r="G99" s="26">
        <v>27</v>
      </c>
      <c r="H99" s="26">
        <v>0</v>
      </c>
      <c r="I99" s="26">
        <v>23</v>
      </c>
      <c r="J99" s="26">
        <v>15</v>
      </c>
      <c r="K99" s="26">
        <f>(C99*Processing!$B$5)+(F99*Processing!$B$6)+(I99*Processing!$B$7)</f>
        <v>34</v>
      </c>
      <c r="L99" s="26">
        <f>(D99*Processing!$B$5)+(G99*Processing!$B$6)+(J99*Processing!$B$7)</f>
        <v>9</v>
      </c>
      <c r="M99" s="26">
        <f>(B99*Processing!$B$5)+(E99*Processing!$B$6)+(H99*Processing!$B$7)</f>
        <v>0</v>
      </c>
      <c r="N99" s="26">
        <f t="shared" si="5"/>
        <v>4</v>
      </c>
      <c r="O99" s="26">
        <f t="shared" si="3"/>
        <v>2</v>
      </c>
      <c r="P99" s="28" t="str">
        <f t="shared" si="4"/>
        <v>62</v>
      </c>
      <c r="Q99">
        <f t="shared" si="6"/>
        <v>5</v>
      </c>
    </row>
    <row r="100" spans="1:17" x14ac:dyDescent="0.3">
      <c r="A100" s="34">
        <v>43928</v>
      </c>
      <c r="B100" s="32">
        <v>0</v>
      </c>
      <c r="C100" s="26">
        <v>9</v>
      </c>
      <c r="D100" s="26">
        <v>3</v>
      </c>
      <c r="E100" s="26">
        <v>0</v>
      </c>
      <c r="F100" s="26">
        <v>24</v>
      </c>
      <c r="G100" s="26">
        <v>11</v>
      </c>
      <c r="H100" s="26">
        <v>0</v>
      </c>
      <c r="I100" s="26">
        <v>35</v>
      </c>
      <c r="J100" s="26">
        <v>6</v>
      </c>
      <c r="K100" s="26">
        <f>(C100*Processing!$B$5)+(F100*Processing!$B$6)+(I100*Processing!$B$7)</f>
        <v>9</v>
      </c>
      <c r="L100" s="26">
        <f>(D100*Processing!$B$5)+(G100*Processing!$B$6)+(J100*Processing!$B$7)</f>
        <v>3</v>
      </c>
      <c r="M100" s="26">
        <f>(B100*Processing!$B$5)+(E100*Processing!$B$6)+(H100*Processing!$B$7)</f>
        <v>0</v>
      </c>
      <c r="N100" s="26">
        <f t="shared" si="5"/>
        <v>4</v>
      </c>
      <c r="O100" s="26">
        <f t="shared" si="3"/>
        <v>2</v>
      </c>
      <c r="P100" s="28" t="str">
        <f t="shared" si="4"/>
        <v>72</v>
      </c>
      <c r="Q100">
        <f t="shared" si="6"/>
        <v>9</v>
      </c>
    </row>
    <row r="101" spans="1:17" x14ac:dyDescent="0.3">
      <c r="A101" s="34">
        <v>43929</v>
      </c>
      <c r="B101" s="32">
        <v>0</v>
      </c>
      <c r="C101" s="26">
        <v>39</v>
      </c>
      <c r="D101" s="26">
        <v>22</v>
      </c>
      <c r="E101" s="26">
        <v>0</v>
      </c>
      <c r="F101" s="26">
        <v>27</v>
      </c>
      <c r="G101" s="26">
        <v>6</v>
      </c>
      <c r="H101" s="26">
        <v>0</v>
      </c>
      <c r="I101" s="26">
        <v>11</v>
      </c>
      <c r="J101" s="26">
        <v>6</v>
      </c>
      <c r="K101" s="26">
        <f>(C101*Processing!$B$5)+(F101*Processing!$B$6)+(I101*Processing!$B$7)</f>
        <v>39</v>
      </c>
      <c r="L101" s="26">
        <f>(D101*Processing!$B$5)+(G101*Processing!$B$6)+(J101*Processing!$B$7)</f>
        <v>22</v>
      </c>
      <c r="M101" s="26">
        <f>(B101*Processing!$B$5)+(E101*Processing!$B$6)+(H101*Processing!$B$7)</f>
        <v>0</v>
      </c>
      <c r="N101" s="26">
        <f t="shared" si="5"/>
        <v>4</v>
      </c>
      <c r="O101" s="26">
        <f t="shared" si="3"/>
        <v>2</v>
      </c>
      <c r="P101" s="28" t="str">
        <f t="shared" si="4"/>
        <v>82</v>
      </c>
      <c r="Q101">
        <f t="shared" si="6"/>
        <v>5</v>
      </c>
    </row>
    <row r="102" spans="1:17" x14ac:dyDescent="0.3">
      <c r="A102" s="34">
        <v>43930</v>
      </c>
      <c r="B102" s="32">
        <v>0</v>
      </c>
      <c r="C102" s="26">
        <v>14</v>
      </c>
      <c r="D102" s="26">
        <v>33</v>
      </c>
      <c r="E102" s="26">
        <v>0</v>
      </c>
      <c r="F102" s="26">
        <v>34</v>
      </c>
      <c r="G102" s="26">
        <v>11</v>
      </c>
      <c r="H102" s="26">
        <v>0</v>
      </c>
      <c r="I102" s="26">
        <v>48</v>
      </c>
      <c r="J102" s="26">
        <v>9</v>
      </c>
      <c r="K102" s="26">
        <f>(C102*Processing!$B$5)+(F102*Processing!$B$6)+(I102*Processing!$B$7)</f>
        <v>14</v>
      </c>
      <c r="L102" s="26">
        <f>(D102*Processing!$B$5)+(G102*Processing!$B$6)+(J102*Processing!$B$7)</f>
        <v>33</v>
      </c>
      <c r="M102" s="26">
        <f>(B102*Processing!$B$5)+(E102*Processing!$B$6)+(H102*Processing!$B$7)</f>
        <v>0</v>
      </c>
      <c r="N102" s="26">
        <f t="shared" si="5"/>
        <v>4</v>
      </c>
      <c r="O102" s="26">
        <f t="shared" si="3"/>
        <v>2</v>
      </c>
      <c r="P102" s="28" t="str">
        <f t="shared" si="4"/>
        <v>92</v>
      </c>
      <c r="Q102">
        <f t="shared" si="6"/>
        <v>13</v>
      </c>
    </row>
    <row r="103" spans="1:17" x14ac:dyDescent="0.3">
      <c r="A103" s="34">
        <v>43931</v>
      </c>
      <c r="B103" s="32">
        <v>0</v>
      </c>
      <c r="C103" s="26">
        <v>6</v>
      </c>
      <c r="D103" s="26">
        <v>9</v>
      </c>
      <c r="E103" s="26">
        <v>0</v>
      </c>
      <c r="F103" s="26">
        <v>15</v>
      </c>
      <c r="G103" s="26">
        <v>7</v>
      </c>
      <c r="H103" s="26">
        <v>0</v>
      </c>
      <c r="I103" s="26">
        <v>23</v>
      </c>
      <c r="J103" s="26">
        <v>1</v>
      </c>
      <c r="K103" s="26">
        <f>(C103*Processing!$B$5)+(F103*Processing!$B$6)+(I103*Processing!$B$7)</f>
        <v>6</v>
      </c>
      <c r="L103" s="26">
        <f>(D103*Processing!$B$5)+(G103*Processing!$B$6)+(J103*Processing!$B$7)</f>
        <v>9</v>
      </c>
      <c r="M103" s="26">
        <f>(B103*Processing!$B$5)+(E103*Processing!$B$6)+(H103*Processing!$B$7)</f>
        <v>0</v>
      </c>
      <c r="N103" s="26">
        <f t="shared" si="5"/>
        <v>4</v>
      </c>
      <c r="O103" s="26">
        <f t="shared" si="3"/>
        <v>2</v>
      </c>
      <c r="P103" s="28" t="str">
        <f t="shared" si="4"/>
        <v>102</v>
      </c>
      <c r="Q103">
        <f t="shared" si="6"/>
        <v>8</v>
      </c>
    </row>
    <row r="104" spans="1:17" x14ac:dyDescent="0.3">
      <c r="A104" s="34">
        <v>43932</v>
      </c>
      <c r="B104" s="32">
        <v>0</v>
      </c>
      <c r="C104" s="26">
        <v>46</v>
      </c>
      <c r="D104" s="26">
        <v>49</v>
      </c>
      <c r="E104" s="26">
        <v>0</v>
      </c>
      <c r="F104" s="26">
        <v>13</v>
      </c>
      <c r="G104" s="26">
        <v>16</v>
      </c>
      <c r="H104" s="26">
        <v>0</v>
      </c>
      <c r="I104" s="26">
        <v>32</v>
      </c>
      <c r="J104" s="26">
        <v>15</v>
      </c>
      <c r="K104" s="26">
        <f>(C104*Processing!$B$5)+(F104*Processing!$B$6)+(I104*Processing!$B$7)</f>
        <v>46</v>
      </c>
      <c r="L104" s="26">
        <f>(D104*Processing!$B$5)+(G104*Processing!$B$6)+(J104*Processing!$B$7)</f>
        <v>49</v>
      </c>
      <c r="M104" s="26">
        <f>(B104*Processing!$B$5)+(E104*Processing!$B$6)+(H104*Processing!$B$7)</f>
        <v>0</v>
      </c>
      <c r="N104" s="26">
        <f t="shared" si="5"/>
        <v>4</v>
      </c>
      <c r="O104" s="26">
        <f t="shared" si="3"/>
        <v>2</v>
      </c>
      <c r="P104" s="28" t="str">
        <f t="shared" si="4"/>
        <v>112</v>
      </c>
      <c r="Q104">
        <f t="shared" si="6"/>
        <v>18</v>
      </c>
    </row>
    <row r="105" spans="1:17" x14ac:dyDescent="0.3">
      <c r="A105" s="34">
        <v>43933</v>
      </c>
      <c r="B105" s="32">
        <v>0</v>
      </c>
      <c r="C105" s="26">
        <v>8</v>
      </c>
      <c r="D105" s="26">
        <v>32</v>
      </c>
      <c r="E105" s="26">
        <v>0</v>
      </c>
      <c r="F105" s="26">
        <v>32</v>
      </c>
      <c r="G105" s="26">
        <v>10</v>
      </c>
      <c r="H105" s="26">
        <v>0</v>
      </c>
      <c r="I105" s="26">
        <v>22</v>
      </c>
      <c r="J105" s="26">
        <v>9</v>
      </c>
      <c r="K105" s="26">
        <f>(C105*Processing!$B$5)+(F105*Processing!$B$6)+(I105*Processing!$B$7)</f>
        <v>8</v>
      </c>
      <c r="L105" s="26">
        <f>(D105*Processing!$B$5)+(G105*Processing!$B$6)+(J105*Processing!$B$7)</f>
        <v>32</v>
      </c>
      <c r="M105" s="26">
        <f>(B105*Processing!$B$5)+(E105*Processing!$B$6)+(H105*Processing!$B$7)</f>
        <v>0</v>
      </c>
      <c r="N105" s="26">
        <f t="shared" si="5"/>
        <v>4</v>
      </c>
      <c r="O105" s="26">
        <f t="shared" si="3"/>
        <v>2</v>
      </c>
      <c r="P105" s="28" t="str">
        <f t="shared" si="4"/>
        <v>122</v>
      </c>
      <c r="Q105">
        <f t="shared" si="6"/>
        <v>29</v>
      </c>
    </row>
    <row r="106" spans="1:17" x14ac:dyDescent="0.3">
      <c r="A106" s="34">
        <v>43934</v>
      </c>
      <c r="B106" s="32">
        <v>0</v>
      </c>
      <c r="C106" s="26">
        <v>45</v>
      </c>
      <c r="D106" s="26">
        <v>13</v>
      </c>
      <c r="E106" s="26">
        <v>0</v>
      </c>
      <c r="F106" s="26">
        <v>32</v>
      </c>
      <c r="G106" s="26">
        <v>22</v>
      </c>
      <c r="H106" s="26">
        <v>0</v>
      </c>
      <c r="I106" s="26">
        <v>13</v>
      </c>
      <c r="J106" s="26">
        <v>2</v>
      </c>
      <c r="K106" s="26">
        <f>(C106*Processing!$B$5)+(F106*Processing!$B$6)+(I106*Processing!$B$7)</f>
        <v>45</v>
      </c>
      <c r="L106" s="26">
        <f>(D106*Processing!$B$5)+(G106*Processing!$B$6)+(J106*Processing!$B$7)</f>
        <v>13</v>
      </c>
      <c r="M106" s="26">
        <f>(B106*Processing!$B$5)+(E106*Processing!$B$6)+(H106*Processing!$B$7)</f>
        <v>0</v>
      </c>
      <c r="N106" s="26">
        <f t="shared" si="5"/>
        <v>4</v>
      </c>
      <c r="O106" s="26">
        <f t="shared" si="3"/>
        <v>2</v>
      </c>
      <c r="P106" s="28" t="str">
        <f t="shared" si="4"/>
        <v>132</v>
      </c>
      <c r="Q106">
        <f t="shared" si="6"/>
        <v>0</v>
      </c>
    </row>
    <row r="107" spans="1:17" x14ac:dyDescent="0.3">
      <c r="A107" s="34">
        <v>43935</v>
      </c>
      <c r="B107" s="32">
        <v>0</v>
      </c>
      <c r="C107" s="26">
        <v>6</v>
      </c>
      <c r="D107" s="26">
        <v>13</v>
      </c>
      <c r="E107" s="26">
        <v>0</v>
      </c>
      <c r="F107" s="26">
        <v>16</v>
      </c>
      <c r="G107" s="26">
        <v>35</v>
      </c>
      <c r="H107" s="26">
        <v>0</v>
      </c>
      <c r="I107" s="26">
        <v>24</v>
      </c>
      <c r="J107" s="26">
        <v>19</v>
      </c>
      <c r="K107" s="26">
        <f>(C107*Processing!$B$5)+(F107*Processing!$B$6)+(I107*Processing!$B$7)</f>
        <v>6</v>
      </c>
      <c r="L107" s="26">
        <f>(D107*Processing!$B$5)+(G107*Processing!$B$6)+(J107*Processing!$B$7)</f>
        <v>13</v>
      </c>
      <c r="M107" s="26">
        <f>(B107*Processing!$B$5)+(E107*Processing!$B$6)+(H107*Processing!$B$7)</f>
        <v>0</v>
      </c>
      <c r="N107" s="26">
        <f t="shared" si="5"/>
        <v>4</v>
      </c>
      <c r="O107" s="26">
        <f t="shared" si="3"/>
        <v>2</v>
      </c>
      <c r="P107" s="28" t="str">
        <f t="shared" si="4"/>
        <v>142</v>
      </c>
      <c r="Q107">
        <f t="shared" si="6"/>
        <v>0</v>
      </c>
    </row>
    <row r="108" spans="1:17" x14ac:dyDescent="0.3">
      <c r="A108" s="34">
        <v>43936</v>
      </c>
      <c r="B108" s="32">
        <v>0</v>
      </c>
      <c r="C108" s="26">
        <v>38</v>
      </c>
      <c r="D108" s="26">
        <v>0</v>
      </c>
      <c r="E108" s="26">
        <v>0</v>
      </c>
      <c r="F108" s="26">
        <v>26</v>
      </c>
      <c r="G108" s="26">
        <v>0</v>
      </c>
      <c r="H108" s="26">
        <v>0</v>
      </c>
      <c r="I108" s="26">
        <v>11</v>
      </c>
      <c r="J108" s="26">
        <v>0</v>
      </c>
      <c r="K108" s="26">
        <f>(C108*Processing!$B$5)+(F108*Processing!$B$6)+(I108*Processing!$B$7)</f>
        <v>38</v>
      </c>
      <c r="L108" s="26">
        <f>(D108*Processing!$B$5)+(G108*Processing!$B$6)+(J108*Processing!$B$7)</f>
        <v>0</v>
      </c>
      <c r="M108" s="26">
        <f>(B108*Processing!$B$5)+(E108*Processing!$B$6)+(H108*Processing!$B$7)</f>
        <v>0</v>
      </c>
      <c r="N108" s="26">
        <f t="shared" si="5"/>
        <v>4</v>
      </c>
      <c r="O108" s="26">
        <f t="shared" si="3"/>
        <v>2</v>
      </c>
      <c r="P108" s="28" t="str">
        <f t="shared" si="4"/>
        <v>152</v>
      </c>
      <c r="Q108">
        <f t="shared" si="6"/>
        <v>0</v>
      </c>
    </row>
    <row r="109" spans="1:17" x14ac:dyDescent="0.3">
      <c r="A109" s="34">
        <v>43937</v>
      </c>
      <c r="B109" s="32">
        <v>0</v>
      </c>
      <c r="C109" s="26">
        <v>26</v>
      </c>
      <c r="D109" s="26">
        <v>0</v>
      </c>
      <c r="E109" s="26">
        <v>0</v>
      </c>
      <c r="F109" s="26">
        <v>11</v>
      </c>
      <c r="G109" s="26">
        <v>0</v>
      </c>
      <c r="H109" s="26">
        <v>0</v>
      </c>
      <c r="I109" s="26">
        <v>38</v>
      </c>
      <c r="J109" s="26">
        <v>0</v>
      </c>
      <c r="K109" s="26">
        <f>(C109*Processing!$B$5)+(F109*Processing!$B$6)+(I109*Processing!$B$7)</f>
        <v>26</v>
      </c>
      <c r="L109" s="26">
        <f>(D109*Processing!$B$5)+(G109*Processing!$B$6)+(J109*Processing!$B$7)</f>
        <v>0</v>
      </c>
      <c r="M109" s="26">
        <f>(B109*Processing!$B$5)+(E109*Processing!$B$6)+(H109*Processing!$B$7)</f>
        <v>0</v>
      </c>
      <c r="N109" s="26">
        <f t="shared" si="5"/>
        <v>4</v>
      </c>
      <c r="O109" s="26">
        <f t="shared" si="3"/>
        <v>2</v>
      </c>
      <c r="P109" s="28" t="str">
        <f t="shared" si="4"/>
        <v>162</v>
      </c>
      <c r="Q109">
        <f t="shared" si="6"/>
        <v>0</v>
      </c>
    </row>
    <row r="110" spans="1:17" x14ac:dyDescent="0.3">
      <c r="A110" s="34">
        <v>43938</v>
      </c>
      <c r="B110" s="32">
        <v>0</v>
      </c>
      <c r="C110" s="26">
        <v>28</v>
      </c>
      <c r="D110" s="26">
        <v>0</v>
      </c>
      <c r="E110" s="26">
        <v>0</v>
      </c>
      <c r="F110" s="26">
        <v>7</v>
      </c>
      <c r="G110" s="26">
        <v>0</v>
      </c>
      <c r="H110" s="26">
        <v>0</v>
      </c>
      <c r="I110" s="26">
        <v>19</v>
      </c>
      <c r="J110" s="26">
        <v>0</v>
      </c>
      <c r="K110" s="26">
        <f>(C110*Processing!$B$5)+(F110*Processing!$B$6)+(I110*Processing!$B$7)</f>
        <v>28</v>
      </c>
      <c r="L110" s="26">
        <f>(D110*Processing!$B$5)+(G110*Processing!$B$6)+(J110*Processing!$B$7)</f>
        <v>0</v>
      </c>
      <c r="M110" s="26">
        <f>(B110*Processing!$B$5)+(E110*Processing!$B$6)+(H110*Processing!$B$7)</f>
        <v>0</v>
      </c>
      <c r="N110" s="26">
        <f t="shared" si="5"/>
        <v>4</v>
      </c>
      <c r="O110" s="26">
        <f t="shared" si="3"/>
        <v>2</v>
      </c>
      <c r="P110" s="28" t="str">
        <f t="shared" si="4"/>
        <v>172</v>
      </c>
      <c r="Q110">
        <f t="shared" si="6"/>
        <v>0</v>
      </c>
    </row>
    <row r="111" spans="1:17" x14ac:dyDescent="0.3">
      <c r="A111" s="34">
        <v>43939</v>
      </c>
      <c r="B111" s="32">
        <v>0</v>
      </c>
      <c r="C111" s="26">
        <v>13</v>
      </c>
      <c r="D111" s="26">
        <v>0</v>
      </c>
      <c r="E111" s="26">
        <v>0</v>
      </c>
      <c r="F111" s="26">
        <v>31</v>
      </c>
      <c r="G111" s="26">
        <v>0</v>
      </c>
      <c r="H111" s="26">
        <v>0</v>
      </c>
      <c r="I111" s="26">
        <v>44</v>
      </c>
      <c r="J111" s="26">
        <v>0</v>
      </c>
      <c r="K111" s="26">
        <f>(C111*Processing!$B$5)+(F111*Processing!$B$6)+(I111*Processing!$B$7)</f>
        <v>13</v>
      </c>
      <c r="L111" s="26">
        <f>(D111*Processing!$B$5)+(G111*Processing!$B$6)+(J111*Processing!$B$7)</f>
        <v>0</v>
      </c>
      <c r="M111" s="26">
        <f>(B111*Processing!$B$5)+(E111*Processing!$B$6)+(H111*Processing!$B$7)</f>
        <v>0</v>
      </c>
      <c r="N111" s="26">
        <f t="shared" si="5"/>
        <v>4</v>
      </c>
      <c r="O111" s="26">
        <f t="shared" si="3"/>
        <v>2</v>
      </c>
      <c r="P111" s="28" t="str">
        <f t="shared" si="4"/>
        <v>182</v>
      </c>
      <c r="Q111">
        <f t="shared" si="6"/>
        <v>0</v>
      </c>
    </row>
    <row r="112" spans="1:17" x14ac:dyDescent="0.3">
      <c r="A112" s="34">
        <v>43940</v>
      </c>
      <c r="B112" s="32">
        <v>0</v>
      </c>
      <c r="C112" s="26">
        <v>4</v>
      </c>
      <c r="D112" s="26">
        <v>0</v>
      </c>
      <c r="E112" s="26">
        <v>0</v>
      </c>
      <c r="F112" s="26">
        <v>54</v>
      </c>
      <c r="G112" s="26">
        <v>0</v>
      </c>
      <c r="H112" s="26">
        <v>0</v>
      </c>
      <c r="I112" s="26">
        <v>14</v>
      </c>
      <c r="J112" s="26">
        <v>0</v>
      </c>
      <c r="K112" s="26">
        <f>(C112*Processing!$B$5)+(F112*Processing!$B$6)+(I112*Processing!$B$7)</f>
        <v>4</v>
      </c>
      <c r="L112" s="26">
        <f>(D112*Processing!$B$5)+(G112*Processing!$B$6)+(J112*Processing!$B$7)</f>
        <v>0</v>
      </c>
      <c r="M112" s="26">
        <f>(B112*Processing!$B$5)+(E112*Processing!$B$6)+(H112*Processing!$B$7)</f>
        <v>0</v>
      </c>
      <c r="N112" s="26">
        <f t="shared" si="5"/>
        <v>4</v>
      </c>
      <c r="O112" s="26">
        <f t="shared" si="3"/>
        <v>2</v>
      </c>
      <c r="P112" s="28" t="str">
        <f t="shared" si="4"/>
        <v>192</v>
      </c>
      <c r="Q112">
        <f t="shared" si="6"/>
        <v>0</v>
      </c>
    </row>
    <row r="113" spans="1:17" x14ac:dyDescent="0.3">
      <c r="A113" s="34">
        <v>43941</v>
      </c>
      <c r="B113" s="32">
        <v>0</v>
      </c>
      <c r="C113" s="26">
        <v>1</v>
      </c>
      <c r="D113" s="26">
        <v>0</v>
      </c>
      <c r="E113" s="26">
        <v>0</v>
      </c>
      <c r="F113" s="26">
        <v>5</v>
      </c>
      <c r="G113" s="26">
        <v>0</v>
      </c>
      <c r="H113" s="26">
        <v>0</v>
      </c>
      <c r="I113" s="26">
        <v>3</v>
      </c>
      <c r="J113" s="26">
        <v>0</v>
      </c>
      <c r="K113" s="26">
        <f>(C113*Processing!$B$5)+(F113*Processing!$B$6)+(I113*Processing!$B$7)</f>
        <v>1</v>
      </c>
      <c r="L113" s="26">
        <f>(D113*Processing!$B$5)+(G113*Processing!$B$6)+(J113*Processing!$B$7)</f>
        <v>0</v>
      </c>
      <c r="M113" s="26">
        <f>(B113*Processing!$B$5)+(E113*Processing!$B$6)+(H113*Processing!$B$7)</f>
        <v>0</v>
      </c>
      <c r="N113" s="26">
        <f t="shared" si="5"/>
        <v>4</v>
      </c>
      <c r="O113" s="26">
        <f t="shared" si="3"/>
        <v>2</v>
      </c>
      <c r="P113" s="28" t="str">
        <f t="shared" si="4"/>
        <v>202</v>
      </c>
      <c r="Q113">
        <f t="shared" si="6"/>
        <v>0</v>
      </c>
    </row>
    <row r="114" spans="1:17" x14ac:dyDescent="0.3">
      <c r="A114" s="34">
        <v>43942</v>
      </c>
      <c r="B114" s="32">
        <v>0</v>
      </c>
      <c r="C114" s="26">
        <v>5</v>
      </c>
      <c r="D114" s="26">
        <v>0</v>
      </c>
      <c r="E114" s="26">
        <v>0</v>
      </c>
      <c r="F114" s="26">
        <v>1</v>
      </c>
      <c r="G114" s="26">
        <v>0</v>
      </c>
      <c r="H114" s="26">
        <v>0</v>
      </c>
      <c r="I114" s="26">
        <v>3</v>
      </c>
      <c r="J114" s="26">
        <v>0</v>
      </c>
      <c r="K114" s="26">
        <f>(C114*Processing!$B$5)+(F114*Processing!$B$6)+(I114*Processing!$B$7)</f>
        <v>5</v>
      </c>
      <c r="L114" s="26">
        <f>(D114*Processing!$B$5)+(G114*Processing!$B$6)+(J114*Processing!$B$7)</f>
        <v>0</v>
      </c>
      <c r="M114" s="26">
        <f>(B114*Processing!$B$5)+(E114*Processing!$B$6)+(H114*Processing!$B$7)</f>
        <v>0</v>
      </c>
      <c r="N114" s="26">
        <f t="shared" si="5"/>
        <v>4</v>
      </c>
      <c r="O114" s="26">
        <f t="shared" si="3"/>
        <v>2</v>
      </c>
      <c r="P114" s="28" t="str">
        <f t="shared" si="4"/>
        <v>212</v>
      </c>
      <c r="Q114">
        <f t="shared" si="6"/>
        <v>0</v>
      </c>
    </row>
    <row r="115" spans="1:17" x14ac:dyDescent="0.3">
      <c r="A115" s="34">
        <v>43943</v>
      </c>
      <c r="B115" s="32">
        <v>0</v>
      </c>
      <c r="C115" s="26">
        <v>5</v>
      </c>
      <c r="D115" s="26">
        <v>0</v>
      </c>
      <c r="E115" s="26">
        <v>0</v>
      </c>
      <c r="F115" s="26">
        <v>3</v>
      </c>
      <c r="G115" s="26">
        <v>0</v>
      </c>
      <c r="H115" s="26">
        <v>0</v>
      </c>
      <c r="I115" s="26">
        <v>1</v>
      </c>
      <c r="J115" s="26">
        <v>0</v>
      </c>
      <c r="K115" s="26">
        <f>(C115*Processing!$B$5)+(F115*Processing!$B$6)+(I115*Processing!$B$7)</f>
        <v>5</v>
      </c>
      <c r="L115" s="26">
        <f>(D115*Processing!$B$5)+(G115*Processing!$B$6)+(J115*Processing!$B$7)</f>
        <v>0</v>
      </c>
      <c r="M115" s="26">
        <f>(B115*Processing!$B$5)+(E115*Processing!$B$6)+(H115*Processing!$B$7)</f>
        <v>0</v>
      </c>
      <c r="N115" s="26">
        <f t="shared" si="5"/>
        <v>4</v>
      </c>
      <c r="O115" s="26">
        <f t="shared" si="3"/>
        <v>2</v>
      </c>
      <c r="P115" s="28" t="str">
        <f t="shared" si="4"/>
        <v>222</v>
      </c>
      <c r="Q115">
        <f t="shared" si="6"/>
        <v>29</v>
      </c>
    </row>
    <row r="116" spans="1:17" x14ac:dyDescent="0.3">
      <c r="A116" s="34">
        <v>43944</v>
      </c>
      <c r="B116" s="32">
        <v>0</v>
      </c>
      <c r="C116" s="26">
        <v>3</v>
      </c>
      <c r="D116" s="26">
        <v>0</v>
      </c>
      <c r="E116" s="26">
        <v>0</v>
      </c>
      <c r="F116" s="26">
        <v>1</v>
      </c>
      <c r="G116" s="26">
        <v>0</v>
      </c>
      <c r="H116" s="26">
        <v>0</v>
      </c>
      <c r="I116" s="26">
        <v>5</v>
      </c>
      <c r="J116" s="26">
        <v>0</v>
      </c>
      <c r="K116" s="26">
        <f>(C116*Processing!$B$5)+(F116*Processing!$B$6)+(I116*Processing!$B$7)</f>
        <v>3</v>
      </c>
      <c r="L116" s="26">
        <f>(D116*Processing!$B$5)+(G116*Processing!$B$6)+(J116*Processing!$B$7)</f>
        <v>0</v>
      </c>
      <c r="M116" s="26">
        <f>(B116*Processing!$B$5)+(E116*Processing!$B$6)+(H116*Processing!$B$7)</f>
        <v>0</v>
      </c>
      <c r="N116" s="26">
        <f t="shared" si="5"/>
        <v>4</v>
      </c>
      <c r="O116" s="26">
        <f t="shared" si="3"/>
        <v>2</v>
      </c>
      <c r="P116" s="28" t="str">
        <f t="shared" si="4"/>
        <v>232</v>
      </c>
      <c r="Q116">
        <f t="shared" si="6"/>
        <v>17</v>
      </c>
    </row>
    <row r="117" spans="1:17" x14ac:dyDescent="0.3">
      <c r="A117" s="34">
        <v>43945</v>
      </c>
      <c r="B117" s="32">
        <v>0</v>
      </c>
      <c r="C117" s="26">
        <v>1</v>
      </c>
      <c r="D117" s="26">
        <v>21</v>
      </c>
      <c r="E117" s="26">
        <v>0</v>
      </c>
      <c r="F117" s="26">
        <v>5</v>
      </c>
      <c r="G117" s="26">
        <v>35</v>
      </c>
      <c r="H117" s="26">
        <v>0</v>
      </c>
      <c r="I117" s="26">
        <v>3</v>
      </c>
      <c r="J117" s="26">
        <v>3</v>
      </c>
      <c r="K117" s="26">
        <f>(C117*Processing!$B$5)+(F117*Processing!$B$6)+(I117*Processing!$B$7)</f>
        <v>1</v>
      </c>
      <c r="L117" s="26">
        <f>(D117*Processing!$B$5)+(G117*Processing!$B$6)+(J117*Processing!$B$7)</f>
        <v>21</v>
      </c>
      <c r="M117" s="26">
        <f>(B117*Processing!$B$5)+(E117*Processing!$B$6)+(H117*Processing!$B$7)</f>
        <v>0</v>
      </c>
      <c r="N117" s="26">
        <f t="shared" si="5"/>
        <v>4</v>
      </c>
      <c r="O117" s="26">
        <f t="shared" si="3"/>
        <v>2</v>
      </c>
      <c r="P117" s="28" t="str">
        <f t="shared" si="4"/>
        <v>242</v>
      </c>
      <c r="Q117">
        <f t="shared" si="6"/>
        <v>10</v>
      </c>
    </row>
    <row r="118" spans="1:17" x14ac:dyDescent="0.3">
      <c r="A118" s="34">
        <v>43946</v>
      </c>
      <c r="B118" s="32">
        <v>0</v>
      </c>
      <c r="C118" s="26">
        <v>3</v>
      </c>
      <c r="D118" s="26">
        <v>7</v>
      </c>
      <c r="E118" s="26">
        <v>0</v>
      </c>
      <c r="F118" s="26">
        <v>5</v>
      </c>
      <c r="G118" s="26">
        <v>21</v>
      </c>
      <c r="H118" s="26">
        <v>0</v>
      </c>
      <c r="I118" s="26">
        <v>1</v>
      </c>
      <c r="J118" s="26">
        <v>12</v>
      </c>
      <c r="K118" s="26">
        <f>(C118*Processing!$B$5)+(F118*Processing!$B$6)+(I118*Processing!$B$7)</f>
        <v>3</v>
      </c>
      <c r="L118" s="26">
        <f>(D118*Processing!$B$5)+(G118*Processing!$B$6)+(J118*Processing!$B$7)</f>
        <v>7</v>
      </c>
      <c r="M118" s="26">
        <f>(B118*Processing!$B$5)+(E118*Processing!$B$6)+(H118*Processing!$B$7)</f>
        <v>0</v>
      </c>
      <c r="N118" s="26">
        <f t="shared" si="5"/>
        <v>4</v>
      </c>
      <c r="O118" s="26">
        <f t="shared" si="3"/>
        <v>2</v>
      </c>
      <c r="P118" s="28" t="str">
        <f t="shared" si="4"/>
        <v>252</v>
      </c>
      <c r="Q118">
        <f t="shared" si="6"/>
        <v>14</v>
      </c>
    </row>
    <row r="119" spans="1:17" x14ac:dyDescent="0.3">
      <c r="A119" s="34">
        <v>43947</v>
      </c>
      <c r="B119" s="32">
        <v>0</v>
      </c>
      <c r="C119" s="26">
        <v>1</v>
      </c>
      <c r="D119" s="26">
        <v>26</v>
      </c>
      <c r="E119" s="26">
        <v>0</v>
      </c>
      <c r="F119" s="26">
        <v>3</v>
      </c>
      <c r="G119" s="26">
        <v>12</v>
      </c>
      <c r="H119" s="26">
        <v>0</v>
      </c>
      <c r="I119" s="26">
        <v>5</v>
      </c>
      <c r="J119" s="26">
        <v>17</v>
      </c>
      <c r="K119" s="26">
        <f>(C119*Processing!$B$5)+(F119*Processing!$B$6)+(I119*Processing!$B$7)</f>
        <v>1</v>
      </c>
      <c r="L119" s="26">
        <f>(D119*Processing!$B$5)+(G119*Processing!$B$6)+(J119*Processing!$B$7)</f>
        <v>26</v>
      </c>
      <c r="M119" s="26">
        <f>(B119*Processing!$B$5)+(E119*Processing!$B$6)+(H119*Processing!$B$7)</f>
        <v>0</v>
      </c>
      <c r="N119" s="26">
        <f t="shared" si="5"/>
        <v>4</v>
      </c>
      <c r="O119" s="26">
        <f t="shared" si="3"/>
        <v>2</v>
      </c>
      <c r="P119" s="28" t="str">
        <f t="shared" si="4"/>
        <v>262</v>
      </c>
      <c r="Q119">
        <f t="shared" si="6"/>
        <v>7</v>
      </c>
    </row>
    <row r="120" spans="1:17" x14ac:dyDescent="0.3">
      <c r="A120" s="34">
        <v>43948</v>
      </c>
      <c r="B120" s="32">
        <v>0</v>
      </c>
      <c r="C120" s="26">
        <v>1</v>
      </c>
      <c r="D120" s="26">
        <v>23</v>
      </c>
      <c r="E120" s="26">
        <v>0</v>
      </c>
      <c r="F120" s="26">
        <v>5</v>
      </c>
      <c r="G120" s="26">
        <v>17</v>
      </c>
      <c r="H120" s="26">
        <v>0</v>
      </c>
      <c r="I120" s="26">
        <v>3</v>
      </c>
      <c r="J120" s="26">
        <v>2</v>
      </c>
      <c r="K120" s="26">
        <f>(C120*Processing!$B$5)+(F120*Processing!$B$6)+(I120*Processing!$B$7)</f>
        <v>1</v>
      </c>
      <c r="L120" s="26">
        <f>(D120*Processing!$B$5)+(G120*Processing!$B$6)+(J120*Processing!$B$7)</f>
        <v>23</v>
      </c>
      <c r="M120" s="26">
        <f>(B120*Processing!$B$5)+(E120*Processing!$B$6)+(H120*Processing!$B$7)</f>
        <v>0</v>
      </c>
      <c r="N120" s="26">
        <f t="shared" si="5"/>
        <v>4</v>
      </c>
      <c r="O120" s="26">
        <f t="shared" si="3"/>
        <v>2</v>
      </c>
      <c r="P120" s="28" t="str">
        <f t="shared" si="4"/>
        <v>272</v>
      </c>
      <c r="Q120">
        <f t="shared" si="6"/>
        <v>19</v>
      </c>
    </row>
    <row r="121" spans="1:17" x14ac:dyDescent="0.3">
      <c r="A121" s="34">
        <v>43949</v>
      </c>
      <c r="B121" s="32">
        <v>0</v>
      </c>
      <c r="C121" s="26">
        <v>26</v>
      </c>
      <c r="D121" s="26">
        <v>28</v>
      </c>
      <c r="E121" s="26">
        <v>0</v>
      </c>
      <c r="F121" s="26">
        <v>17</v>
      </c>
      <c r="G121" s="26">
        <v>9</v>
      </c>
      <c r="H121" s="26">
        <v>0</v>
      </c>
      <c r="I121" s="26">
        <v>7</v>
      </c>
      <c r="J121" s="26">
        <v>8</v>
      </c>
      <c r="K121" s="26">
        <f>(C121*Processing!$B$5)+(F121*Processing!$B$6)+(I121*Processing!$B$7)</f>
        <v>26</v>
      </c>
      <c r="L121" s="26">
        <f>(D121*Processing!$B$5)+(G121*Processing!$B$6)+(J121*Processing!$B$7)</f>
        <v>28</v>
      </c>
      <c r="M121" s="26">
        <f>(B121*Processing!$B$5)+(E121*Processing!$B$6)+(H121*Processing!$B$7)</f>
        <v>0</v>
      </c>
      <c r="N121" s="26">
        <f t="shared" si="5"/>
        <v>4</v>
      </c>
      <c r="O121" s="26">
        <f t="shared" si="3"/>
        <v>2</v>
      </c>
      <c r="P121" s="28" t="str">
        <f t="shared" si="4"/>
        <v>282</v>
      </c>
      <c r="Q121">
        <f t="shared" si="6"/>
        <v>23</v>
      </c>
    </row>
    <row r="122" spans="1:17" x14ac:dyDescent="0.3">
      <c r="A122" s="34">
        <v>43950</v>
      </c>
      <c r="B122" s="32">
        <v>0</v>
      </c>
      <c r="C122" s="26">
        <v>24</v>
      </c>
      <c r="D122" s="26">
        <v>5</v>
      </c>
      <c r="E122" s="26">
        <v>0</v>
      </c>
      <c r="F122" s="26">
        <v>16</v>
      </c>
      <c r="G122" s="26">
        <v>23</v>
      </c>
      <c r="H122" s="26">
        <v>0</v>
      </c>
      <c r="I122" s="26">
        <v>6</v>
      </c>
      <c r="J122" s="26">
        <v>6</v>
      </c>
      <c r="K122" s="26">
        <f>(C122*Processing!$B$5)+(F122*Processing!$B$6)+(I122*Processing!$B$7)</f>
        <v>24</v>
      </c>
      <c r="L122" s="26">
        <f>(D122*Processing!$B$5)+(G122*Processing!$B$6)+(J122*Processing!$B$7)</f>
        <v>5</v>
      </c>
      <c r="M122" s="26">
        <f>(B122*Processing!$B$5)+(E122*Processing!$B$6)+(H122*Processing!$B$7)</f>
        <v>0</v>
      </c>
      <c r="N122" s="26">
        <f t="shared" si="5"/>
        <v>4</v>
      </c>
      <c r="O122" s="26">
        <f t="shared" si="3"/>
        <v>2</v>
      </c>
      <c r="P122" s="28" t="str">
        <f t="shared" si="4"/>
        <v>292</v>
      </c>
      <c r="Q122">
        <f t="shared" si="6"/>
        <v>11</v>
      </c>
    </row>
    <row r="123" spans="1:17" x14ac:dyDescent="0.3">
      <c r="A123" s="34">
        <v>43951</v>
      </c>
      <c r="B123" s="32">
        <v>0</v>
      </c>
      <c r="C123" s="26">
        <v>24</v>
      </c>
      <c r="D123" s="26">
        <v>9</v>
      </c>
      <c r="E123" s="26">
        <v>0</v>
      </c>
      <c r="F123" s="26">
        <v>35</v>
      </c>
      <c r="G123" s="26">
        <v>28</v>
      </c>
      <c r="H123" s="26">
        <v>0</v>
      </c>
      <c r="I123" s="26">
        <v>9</v>
      </c>
      <c r="J123" s="26">
        <v>16</v>
      </c>
      <c r="K123" s="26">
        <f>(C123*Processing!$B$5)+(F123*Processing!$B$6)+(I123*Processing!$B$7)</f>
        <v>24</v>
      </c>
      <c r="L123" s="26">
        <f>(D123*Processing!$B$5)+(G123*Processing!$B$6)+(J123*Processing!$B$7)</f>
        <v>9</v>
      </c>
      <c r="M123" s="26">
        <f>(B123*Processing!$B$5)+(E123*Processing!$B$6)+(H123*Processing!$B$7)</f>
        <v>0</v>
      </c>
      <c r="N123" s="26">
        <f t="shared" si="5"/>
        <v>4</v>
      </c>
      <c r="O123" s="26">
        <f t="shared" si="3"/>
        <v>2</v>
      </c>
      <c r="P123" s="28" t="str">
        <f t="shared" si="4"/>
        <v>302</v>
      </c>
      <c r="Q123">
        <f t="shared" si="6"/>
        <v>40</v>
      </c>
    </row>
    <row r="124" spans="1:17" x14ac:dyDescent="0.3">
      <c r="A124" s="34">
        <v>43952</v>
      </c>
      <c r="B124" s="32">
        <v>0</v>
      </c>
      <c r="C124" s="26">
        <v>9</v>
      </c>
      <c r="D124" s="26">
        <v>3</v>
      </c>
      <c r="E124" s="26">
        <v>0</v>
      </c>
      <c r="F124" s="26">
        <v>24</v>
      </c>
      <c r="G124" s="26">
        <v>13</v>
      </c>
      <c r="H124" s="26">
        <v>0</v>
      </c>
      <c r="I124" s="26">
        <v>35</v>
      </c>
      <c r="J124" s="26">
        <v>3</v>
      </c>
      <c r="K124" s="26">
        <f>(C124*Processing!$B$5)+(F124*Processing!$B$6)+(I124*Processing!$B$7)</f>
        <v>9</v>
      </c>
      <c r="L124" s="26">
        <f>(D124*Processing!$B$5)+(G124*Processing!$B$6)+(J124*Processing!$B$7)</f>
        <v>3</v>
      </c>
      <c r="M124" s="26">
        <f>(B124*Processing!$B$5)+(E124*Processing!$B$6)+(H124*Processing!$B$7)</f>
        <v>0</v>
      </c>
      <c r="N124" s="26">
        <f t="shared" si="5"/>
        <v>5</v>
      </c>
      <c r="O124" s="26">
        <f t="shared" si="3"/>
        <v>2</v>
      </c>
      <c r="P124" s="28" t="str">
        <f t="shared" si="4"/>
        <v>312</v>
      </c>
      <c r="Q124">
        <f t="shared" si="6"/>
        <v>11</v>
      </c>
    </row>
    <row r="125" spans="1:17" x14ac:dyDescent="0.3">
      <c r="A125" s="34">
        <v>43953</v>
      </c>
      <c r="B125" s="32">
        <v>0</v>
      </c>
      <c r="C125" s="26">
        <v>28</v>
      </c>
      <c r="D125" s="26">
        <v>12</v>
      </c>
      <c r="E125" s="26">
        <v>0</v>
      </c>
      <c r="F125" s="26">
        <v>41</v>
      </c>
      <c r="G125" s="26">
        <v>48</v>
      </c>
      <c r="H125" s="26">
        <v>0</v>
      </c>
      <c r="I125" s="26">
        <v>12</v>
      </c>
      <c r="J125" s="26">
        <v>13</v>
      </c>
      <c r="K125" s="26">
        <f>(C125*Processing!$B$5)+(F125*Processing!$B$6)+(I125*Processing!$B$7)</f>
        <v>28</v>
      </c>
      <c r="L125" s="26">
        <f>(D125*Processing!$B$5)+(G125*Processing!$B$6)+(J125*Processing!$B$7)</f>
        <v>12</v>
      </c>
      <c r="M125" s="26">
        <f>(B125*Processing!$B$5)+(E125*Processing!$B$6)+(H125*Processing!$B$7)</f>
        <v>0</v>
      </c>
      <c r="N125" s="26">
        <f t="shared" si="5"/>
        <v>5</v>
      </c>
      <c r="O125" s="26">
        <f t="shared" si="3"/>
        <v>2</v>
      </c>
      <c r="P125" s="28" t="str">
        <f t="shared" si="4"/>
        <v>322</v>
      </c>
      <c r="Q125">
        <f t="shared" si="6"/>
        <v>13</v>
      </c>
    </row>
    <row r="126" spans="1:17" x14ac:dyDescent="0.3">
      <c r="A126" s="34">
        <v>43954</v>
      </c>
      <c r="B126" s="32">
        <v>0</v>
      </c>
      <c r="C126" s="26">
        <v>26</v>
      </c>
      <c r="D126" s="26">
        <v>17</v>
      </c>
      <c r="E126" s="26">
        <v>0</v>
      </c>
      <c r="F126" s="26">
        <v>62</v>
      </c>
      <c r="G126" s="26">
        <v>13</v>
      </c>
      <c r="H126" s="26">
        <v>0</v>
      </c>
      <c r="I126" s="26">
        <v>7</v>
      </c>
      <c r="J126" s="26">
        <v>2</v>
      </c>
      <c r="K126" s="26">
        <f>(C126*Processing!$B$5)+(F126*Processing!$B$6)+(I126*Processing!$B$7)</f>
        <v>26</v>
      </c>
      <c r="L126" s="26">
        <f>(D126*Processing!$B$5)+(G126*Processing!$B$6)+(J126*Processing!$B$7)</f>
        <v>17</v>
      </c>
      <c r="M126" s="26">
        <f>(B126*Processing!$B$5)+(E126*Processing!$B$6)+(H126*Processing!$B$7)</f>
        <v>0</v>
      </c>
      <c r="N126" s="26">
        <f t="shared" si="5"/>
        <v>5</v>
      </c>
      <c r="O126" s="26">
        <f t="shared" si="3"/>
        <v>2</v>
      </c>
      <c r="P126" s="28" t="str">
        <f t="shared" si="4"/>
        <v>332</v>
      </c>
      <c r="Q126">
        <f t="shared" si="6"/>
        <v>25</v>
      </c>
    </row>
    <row r="127" spans="1:17" x14ac:dyDescent="0.3">
      <c r="A127" s="34">
        <v>43955</v>
      </c>
      <c r="B127" s="32">
        <v>0</v>
      </c>
      <c r="C127" s="26">
        <v>41</v>
      </c>
      <c r="D127" s="26">
        <v>34</v>
      </c>
      <c r="E127" s="26">
        <v>0</v>
      </c>
      <c r="F127" s="26">
        <v>27</v>
      </c>
      <c r="G127" s="26">
        <v>16</v>
      </c>
      <c r="H127" s="26">
        <v>0</v>
      </c>
      <c r="I127" s="26">
        <v>12</v>
      </c>
      <c r="J127" s="26">
        <v>23</v>
      </c>
      <c r="K127" s="26">
        <f>(C127*Processing!$B$5)+(F127*Processing!$B$6)+(I127*Processing!$B$7)</f>
        <v>41</v>
      </c>
      <c r="L127" s="26">
        <f>(D127*Processing!$B$5)+(G127*Processing!$B$6)+(J127*Processing!$B$7)</f>
        <v>34</v>
      </c>
      <c r="M127" s="26">
        <f>(B127*Processing!$B$5)+(E127*Processing!$B$6)+(H127*Processing!$B$7)</f>
        <v>0</v>
      </c>
      <c r="N127" s="26">
        <f t="shared" si="5"/>
        <v>5</v>
      </c>
      <c r="O127" s="26">
        <f t="shared" si="3"/>
        <v>2</v>
      </c>
      <c r="P127" s="28" t="str">
        <f t="shared" si="4"/>
        <v>342</v>
      </c>
      <c r="Q127">
        <f t="shared" si="6"/>
        <v>45</v>
      </c>
    </row>
    <row r="128" spans="1:17" x14ac:dyDescent="0.3">
      <c r="A128" s="34">
        <v>43956</v>
      </c>
      <c r="B128" s="32">
        <v>0</v>
      </c>
      <c r="C128" s="26">
        <v>21</v>
      </c>
      <c r="D128" s="26">
        <v>38</v>
      </c>
      <c r="E128" s="26">
        <v>0</v>
      </c>
      <c r="F128" s="26">
        <v>31</v>
      </c>
      <c r="G128" s="26">
        <v>30</v>
      </c>
      <c r="H128" s="26">
        <v>0</v>
      </c>
      <c r="I128" s="26">
        <v>8</v>
      </c>
      <c r="J128" s="26">
        <v>4</v>
      </c>
      <c r="K128" s="26">
        <f>(C128*Processing!$B$5)+(F128*Processing!$B$6)+(I128*Processing!$B$7)</f>
        <v>21</v>
      </c>
      <c r="L128" s="26">
        <f>(D128*Processing!$B$5)+(G128*Processing!$B$6)+(J128*Processing!$B$7)</f>
        <v>38</v>
      </c>
      <c r="M128" s="26">
        <f>(B128*Processing!$B$5)+(E128*Processing!$B$6)+(H128*Processing!$B$7)</f>
        <v>0</v>
      </c>
      <c r="N128" s="26">
        <f t="shared" si="5"/>
        <v>5</v>
      </c>
      <c r="O128" s="26">
        <f t="shared" si="3"/>
        <v>2</v>
      </c>
      <c r="P128" s="28" t="str">
        <f t="shared" si="4"/>
        <v>352</v>
      </c>
      <c r="Q128">
        <f t="shared" si="6"/>
        <v>18</v>
      </c>
    </row>
    <row r="129" spans="1:17" x14ac:dyDescent="0.3">
      <c r="A129" s="34">
        <v>43957</v>
      </c>
      <c r="B129" s="32">
        <v>0</v>
      </c>
      <c r="C129" s="26">
        <v>37</v>
      </c>
      <c r="D129" s="26">
        <v>33</v>
      </c>
      <c r="E129" s="26">
        <v>0</v>
      </c>
      <c r="F129" s="26">
        <v>15</v>
      </c>
      <c r="G129" s="26">
        <v>54</v>
      </c>
      <c r="H129" s="26">
        <v>0</v>
      </c>
      <c r="I129" s="26">
        <v>54</v>
      </c>
      <c r="J129" s="26">
        <v>5</v>
      </c>
      <c r="K129" s="26">
        <f>(C129*Processing!$B$5)+(F129*Processing!$B$6)+(I129*Processing!$B$7)</f>
        <v>37</v>
      </c>
      <c r="L129" s="26">
        <f>(D129*Processing!$B$5)+(G129*Processing!$B$6)+(J129*Processing!$B$7)</f>
        <v>33</v>
      </c>
      <c r="M129" s="26">
        <f>(B129*Processing!$B$5)+(E129*Processing!$B$6)+(H129*Processing!$B$7)</f>
        <v>0</v>
      </c>
      <c r="N129" s="26">
        <f t="shared" si="5"/>
        <v>5</v>
      </c>
      <c r="O129" s="26">
        <f t="shared" si="3"/>
        <v>2</v>
      </c>
      <c r="P129" s="28" t="str">
        <f t="shared" si="4"/>
        <v>362</v>
      </c>
      <c r="Q129">
        <f t="shared" si="6"/>
        <v>1</v>
      </c>
    </row>
    <row r="130" spans="1:17" x14ac:dyDescent="0.3">
      <c r="A130" s="34">
        <v>43958</v>
      </c>
      <c r="B130" s="32">
        <v>0</v>
      </c>
      <c r="C130" s="26">
        <v>13</v>
      </c>
      <c r="D130" s="26">
        <v>7</v>
      </c>
      <c r="E130" s="26">
        <v>0</v>
      </c>
      <c r="F130" s="26">
        <v>46</v>
      </c>
      <c r="G130" s="26">
        <v>22</v>
      </c>
      <c r="H130" s="26">
        <v>0</v>
      </c>
      <c r="I130" s="26">
        <v>32</v>
      </c>
      <c r="J130" s="26">
        <v>13</v>
      </c>
      <c r="K130" s="26">
        <f>(C130*Processing!$B$5)+(F130*Processing!$B$6)+(I130*Processing!$B$7)</f>
        <v>13</v>
      </c>
      <c r="L130" s="26">
        <f>(D130*Processing!$B$5)+(G130*Processing!$B$6)+(J130*Processing!$B$7)</f>
        <v>7</v>
      </c>
      <c r="M130" s="26">
        <f>(B130*Processing!$B$5)+(E130*Processing!$B$6)+(H130*Processing!$B$7)</f>
        <v>0</v>
      </c>
      <c r="N130" s="26">
        <f t="shared" si="5"/>
        <v>5</v>
      </c>
      <c r="O130" s="26">
        <f t="shared" si="3"/>
        <v>2</v>
      </c>
      <c r="P130" s="28" t="str">
        <f t="shared" si="4"/>
        <v>372</v>
      </c>
      <c r="Q130">
        <f t="shared" si="6"/>
        <v>39</v>
      </c>
    </row>
    <row r="131" spans="1:17" x14ac:dyDescent="0.3">
      <c r="A131" s="34">
        <v>43959</v>
      </c>
      <c r="B131" s="32">
        <v>0</v>
      </c>
      <c r="C131" s="26">
        <v>14</v>
      </c>
      <c r="D131" s="26">
        <v>9</v>
      </c>
      <c r="E131" s="26">
        <v>0</v>
      </c>
      <c r="F131" s="26">
        <v>21</v>
      </c>
      <c r="G131" s="26">
        <v>2</v>
      </c>
      <c r="H131" s="26">
        <v>0</v>
      </c>
      <c r="I131" s="26">
        <v>5</v>
      </c>
      <c r="J131" s="26">
        <v>2</v>
      </c>
      <c r="K131" s="26">
        <f>(C131*Processing!$B$5)+(F131*Processing!$B$6)+(I131*Processing!$B$7)</f>
        <v>14</v>
      </c>
      <c r="L131" s="26">
        <f>(D131*Processing!$B$5)+(G131*Processing!$B$6)+(J131*Processing!$B$7)</f>
        <v>9</v>
      </c>
      <c r="M131" s="26">
        <f>(B131*Processing!$B$5)+(E131*Processing!$B$6)+(H131*Processing!$B$7)</f>
        <v>0</v>
      </c>
      <c r="N131" s="26">
        <f t="shared" si="5"/>
        <v>5</v>
      </c>
      <c r="O131" s="26">
        <f t="shared" ref="O131:O194" si="7">CHOOSE(MONTH(A131),1,1,1,2,2,2,3,3,3,4,4,4)</f>
        <v>2</v>
      </c>
      <c r="P131" s="28" t="str">
        <f t="shared" ref="P131:P194" si="8">A131-DATE(YEAR(A131),CHOOSE(O131,1,4,7,10),1)+1&amp;O131</f>
        <v>382</v>
      </c>
      <c r="Q131">
        <f t="shared" si="6"/>
        <v>10</v>
      </c>
    </row>
    <row r="132" spans="1:17" x14ac:dyDescent="0.3">
      <c r="A132" s="34">
        <v>43960</v>
      </c>
      <c r="B132" s="32">
        <v>0</v>
      </c>
      <c r="C132" s="26">
        <v>21</v>
      </c>
      <c r="D132" s="26">
        <v>12</v>
      </c>
      <c r="E132" s="26">
        <v>0</v>
      </c>
      <c r="F132" s="26">
        <v>14</v>
      </c>
      <c r="G132" s="26">
        <v>46</v>
      </c>
      <c r="H132" s="26">
        <v>0</v>
      </c>
      <c r="I132" s="26">
        <v>5</v>
      </c>
      <c r="J132" s="26">
        <v>13</v>
      </c>
      <c r="K132" s="26">
        <f>(C132*Processing!$B$5)+(F132*Processing!$B$6)+(I132*Processing!$B$7)</f>
        <v>21</v>
      </c>
      <c r="L132" s="26">
        <f>(D132*Processing!$B$5)+(G132*Processing!$B$6)+(J132*Processing!$B$7)</f>
        <v>12</v>
      </c>
      <c r="M132" s="26">
        <f>(B132*Processing!$B$5)+(E132*Processing!$B$6)+(H132*Processing!$B$7)</f>
        <v>0</v>
      </c>
      <c r="N132" s="26">
        <f t="shared" ref="N132:N195" si="9">MONTH(A132)</f>
        <v>5</v>
      </c>
      <c r="O132" s="26">
        <f t="shared" si="7"/>
        <v>2</v>
      </c>
      <c r="P132" s="28" t="str">
        <f t="shared" si="8"/>
        <v>392</v>
      </c>
      <c r="Q132">
        <f t="shared" si="6"/>
        <v>27</v>
      </c>
    </row>
    <row r="133" spans="1:17" x14ac:dyDescent="0.3">
      <c r="A133" s="34">
        <v>43961</v>
      </c>
      <c r="B133" s="32">
        <v>0</v>
      </c>
      <c r="C133" s="26">
        <v>9</v>
      </c>
      <c r="D133" s="26">
        <v>39</v>
      </c>
      <c r="E133" s="26">
        <v>0</v>
      </c>
      <c r="F133" s="26">
        <v>23</v>
      </c>
      <c r="G133" s="26">
        <v>12</v>
      </c>
      <c r="H133" s="26">
        <v>0</v>
      </c>
      <c r="I133" s="26">
        <v>34</v>
      </c>
      <c r="J133" s="26">
        <v>12</v>
      </c>
      <c r="K133" s="26">
        <f>(C133*Processing!$B$5)+(F133*Processing!$B$6)+(I133*Processing!$B$7)</f>
        <v>9</v>
      </c>
      <c r="L133" s="26">
        <f>(D133*Processing!$B$5)+(G133*Processing!$B$6)+(J133*Processing!$B$7)</f>
        <v>39</v>
      </c>
      <c r="M133" s="26">
        <f>(B133*Processing!$B$5)+(E133*Processing!$B$6)+(H133*Processing!$B$7)</f>
        <v>0</v>
      </c>
      <c r="N133" s="26">
        <f t="shared" si="9"/>
        <v>5</v>
      </c>
      <c r="O133" s="26">
        <f t="shared" si="7"/>
        <v>2</v>
      </c>
      <c r="P133" s="28" t="str">
        <f t="shared" si="8"/>
        <v>402</v>
      </c>
      <c r="Q133">
        <f t="shared" si="6"/>
        <v>16</v>
      </c>
    </row>
    <row r="134" spans="1:17" x14ac:dyDescent="0.3">
      <c r="A134" s="34">
        <v>43962</v>
      </c>
      <c r="B134" s="32">
        <v>0</v>
      </c>
      <c r="C134" s="26">
        <v>23</v>
      </c>
      <c r="D134" s="26">
        <v>41</v>
      </c>
      <c r="E134" s="26">
        <v>0</v>
      </c>
      <c r="F134" s="26">
        <v>6</v>
      </c>
      <c r="G134" s="26">
        <v>32</v>
      </c>
      <c r="H134" s="26">
        <v>0</v>
      </c>
      <c r="I134" s="26">
        <v>15</v>
      </c>
      <c r="J134" s="26">
        <v>5</v>
      </c>
      <c r="K134" s="26">
        <f>(C134*Processing!$B$5)+(F134*Processing!$B$6)+(I134*Processing!$B$7)</f>
        <v>23</v>
      </c>
      <c r="L134" s="26">
        <f>(D134*Processing!$B$5)+(G134*Processing!$B$6)+(J134*Processing!$B$7)</f>
        <v>41</v>
      </c>
      <c r="M134" s="26">
        <f>(B134*Processing!$B$5)+(E134*Processing!$B$6)+(H134*Processing!$B$7)</f>
        <v>0</v>
      </c>
      <c r="N134" s="26">
        <f t="shared" si="9"/>
        <v>5</v>
      </c>
      <c r="O134" s="26">
        <f t="shared" si="7"/>
        <v>2</v>
      </c>
      <c r="P134" s="28" t="str">
        <f t="shared" si="8"/>
        <v>412</v>
      </c>
      <c r="Q134">
        <f t="shared" si="6"/>
        <v>0</v>
      </c>
    </row>
    <row r="135" spans="1:17" x14ac:dyDescent="0.3">
      <c r="A135" s="34">
        <v>43963</v>
      </c>
      <c r="B135" s="32">
        <v>0</v>
      </c>
      <c r="C135" s="26">
        <v>4</v>
      </c>
      <c r="D135" s="26">
        <v>25</v>
      </c>
      <c r="E135" s="26">
        <v>0</v>
      </c>
      <c r="F135" s="26">
        <v>16</v>
      </c>
      <c r="G135" s="26">
        <v>19</v>
      </c>
      <c r="H135" s="26">
        <v>0</v>
      </c>
      <c r="I135" s="26">
        <v>11</v>
      </c>
      <c r="J135" s="26">
        <v>3</v>
      </c>
      <c r="K135" s="26">
        <f>(C135*Processing!$B$5)+(F135*Processing!$B$6)+(I135*Processing!$B$7)</f>
        <v>4</v>
      </c>
      <c r="L135" s="26">
        <f>(D135*Processing!$B$5)+(G135*Processing!$B$6)+(J135*Processing!$B$7)</f>
        <v>25</v>
      </c>
      <c r="M135" s="26">
        <f>(B135*Processing!$B$5)+(E135*Processing!$B$6)+(H135*Processing!$B$7)</f>
        <v>0</v>
      </c>
      <c r="N135" s="26">
        <f t="shared" si="9"/>
        <v>5</v>
      </c>
      <c r="O135" s="26">
        <f t="shared" si="7"/>
        <v>2</v>
      </c>
      <c r="P135" s="28" t="str">
        <f t="shared" si="8"/>
        <v>422</v>
      </c>
      <c r="Q135">
        <f t="shared" si="6"/>
        <v>4</v>
      </c>
    </row>
    <row r="136" spans="1:17" x14ac:dyDescent="0.3">
      <c r="A136" s="34">
        <v>43964</v>
      </c>
      <c r="B136" s="32">
        <v>0</v>
      </c>
      <c r="C136" s="26">
        <v>27</v>
      </c>
      <c r="D136" s="26">
        <v>41</v>
      </c>
      <c r="E136" s="26">
        <v>0</v>
      </c>
      <c r="F136" s="26">
        <v>41</v>
      </c>
      <c r="G136" s="26">
        <v>1</v>
      </c>
      <c r="H136" s="26">
        <v>0</v>
      </c>
      <c r="I136" s="26">
        <v>12</v>
      </c>
      <c r="J136" s="26">
        <v>5</v>
      </c>
      <c r="K136" s="26">
        <f>(C136*Processing!$B$5)+(F136*Processing!$B$6)+(I136*Processing!$B$7)</f>
        <v>27</v>
      </c>
      <c r="L136" s="26">
        <f>(D136*Processing!$B$5)+(G136*Processing!$B$6)+(J136*Processing!$B$7)</f>
        <v>41</v>
      </c>
      <c r="M136" s="26">
        <f>(B136*Processing!$B$5)+(E136*Processing!$B$6)+(H136*Processing!$B$7)</f>
        <v>0</v>
      </c>
      <c r="N136" s="26">
        <f t="shared" si="9"/>
        <v>5</v>
      </c>
      <c r="O136" s="26">
        <f t="shared" si="7"/>
        <v>2</v>
      </c>
      <c r="P136" s="28" t="str">
        <f t="shared" si="8"/>
        <v>432</v>
      </c>
      <c r="Q136">
        <f t="shared" si="6"/>
        <v>0</v>
      </c>
    </row>
    <row r="137" spans="1:17" x14ac:dyDescent="0.3">
      <c r="A137" s="34">
        <v>43965</v>
      </c>
      <c r="B137" s="32">
        <v>0</v>
      </c>
      <c r="C137" s="26">
        <v>11</v>
      </c>
      <c r="D137" s="26">
        <v>11</v>
      </c>
      <c r="E137" s="26">
        <v>0</v>
      </c>
      <c r="F137" s="26">
        <v>27</v>
      </c>
      <c r="G137" s="26">
        <v>5</v>
      </c>
      <c r="H137" s="26">
        <v>0</v>
      </c>
      <c r="I137" s="26">
        <v>39</v>
      </c>
      <c r="J137" s="26">
        <v>7</v>
      </c>
      <c r="K137" s="26">
        <f>(C137*Processing!$B$5)+(F137*Processing!$B$6)+(I137*Processing!$B$7)</f>
        <v>11</v>
      </c>
      <c r="L137" s="26">
        <f>(D137*Processing!$B$5)+(G137*Processing!$B$6)+(J137*Processing!$B$7)</f>
        <v>11</v>
      </c>
      <c r="M137" s="26">
        <f>(B137*Processing!$B$5)+(E137*Processing!$B$6)+(H137*Processing!$B$7)</f>
        <v>0</v>
      </c>
      <c r="N137" s="26">
        <f t="shared" si="9"/>
        <v>5</v>
      </c>
      <c r="O137" s="26">
        <f t="shared" si="7"/>
        <v>2</v>
      </c>
      <c r="P137" s="28" t="str">
        <f t="shared" si="8"/>
        <v>442</v>
      </c>
      <c r="Q137">
        <f t="shared" si="6"/>
        <v>45</v>
      </c>
    </row>
    <row r="138" spans="1:17" x14ac:dyDescent="0.3">
      <c r="A138" s="34">
        <v>43966</v>
      </c>
      <c r="B138" s="32">
        <v>3000</v>
      </c>
      <c r="C138" s="26">
        <v>22</v>
      </c>
      <c r="D138" s="26">
        <v>41</v>
      </c>
      <c r="E138" s="26">
        <v>1800</v>
      </c>
      <c r="F138" s="26">
        <v>15</v>
      </c>
      <c r="G138" s="26">
        <v>1</v>
      </c>
      <c r="H138" s="26">
        <v>1000</v>
      </c>
      <c r="I138" s="26">
        <v>6</v>
      </c>
      <c r="J138" s="26">
        <v>13</v>
      </c>
      <c r="K138" s="26">
        <f>(C138*Processing!$B$5)+(F138*Processing!$B$6)+(I138*Processing!$B$7)</f>
        <v>22</v>
      </c>
      <c r="L138" s="26">
        <f>(D138*Processing!$B$5)+(G138*Processing!$B$6)+(J138*Processing!$B$7)</f>
        <v>41</v>
      </c>
      <c r="M138" s="26">
        <f>(B138*Processing!$B$5)+(E138*Processing!$B$6)+(H138*Processing!$B$7)</f>
        <v>3000</v>
      </c>
      <c r="N138" s="26">
        <f t="shared" si="9"/>
        <v>5</v>
      </c>
      <c r="O138" s="26">
        <f t="shared" si="7"/>
        <v>2</v>
      </c>
      <c r="P138" s="28" t="str">
        <f t="shared" si="8"/>
        <v>452</v>
      </c>
      <c r="Q138">
        <f t="shared" si="6"/>
        <v>12</v>
      </c>
    </row>
    <row r="139" spans="1:17" x14ac:dyDescent="0.3">
      <c r="A139" s="34">
        <v>43967</v>
      </c>
      <c r="B139" s="32">
        <v>0</v>
      </c>
      <c r="C139" s="26">
        <v>11</v>
      </c>
      <c r="D139" s="26">
        <v>33</v>
      </c>
      <c r="E139" s="26">
        <v>0</v>
      </c>
      <c r="F139" s="26">
        <v>38</v>
      </c>
      <c r="G139" s="26">
        <v>54</v>
      </c>
      <c r="H139" s="26">
        <v>0</v>
      </c>
      <c r="I139" s="26">
        <v>26</v>
      </c>
      <c r="J139" s="26">
        <v>5</v>
      </c>
      <c r="K139" s="26">
        <f>(C139*Processing!$B$5)+(F139*Processing!$B$6)+(I139*Processing!$B$7)</f>
        <v>11</v>
      </c>
      <c r="L139" s="26">
        <f>(D139*Processing!$B$5)+(G139*Processing!$B$6)+(J139*Processing!$B$7)</f>
        <v>33</v>
      </c>
      <c r="M139" s="26">
        <f>(B139*Processing!$B$5)+(E139*Processing!$B$6)+(H139*Processing!$B$7)</f>
        <v>0</v>
      </c>
      <c r="N139" s="26">
        <f t="shared" si="9"/>
        <v>5</v>
      </c>
      <c r="O139" s="26">
        <f t="shared" si="7"/>
        <v>2</v>
      </c>
      <c r="P139" s="28" t="str">
        <f t="shared" si="8"/>
        <v>462</v>
      </c>
      <c r="Q139">
        <f t="shared" si="6"/>
        <v>4</v>
      </c>
    </row>
    <row r="140" spans="1:17" x14ac:dyDescent="0.3">
      <c r="A140" s="34">
        <v>43968</v>
      </c>
      <c r="B140" s="32">
        <v>0</v>
      </c>
      <c r="C140" s="26">
        <v>19</v>
      </c>
      <c r="D140" s="26">
        <v>8</v>
      </c>
      <c r="E140" s="26">
        <v>0</v>
      </c>
      <c r="F140" s="26">
        <v>7</v>
      </c>
      <c r="G140" s="26">
        <v>15</v>
      </c>
      <c r="H140" s="26">
        <v>0</v>
      </c>
      <c r="I140" s="26">
        <v>28</v>
      </c>
      <c r="J140" s="26">
        <v>1</v>
      </c>
      <c r="K140" s="26">
        <f>(C140*Processing!$B$5)+(F140*Processing!$B$6)+(I140*Processing!$B$7)</f>
        <v>19</v>
      </c>
      <c r="L140" s="26">
        <f>(D140*Processing!$B$5)+(G140*Processing!$B$6)+(J140*Processing!$B$7)</f>
        <v>8</v>
      </c>
      <c r="M140" s="26">
        <f>(B140*Processing!$B$5)+(E140*Processing!$B$6)+(H140*Processing!$B$7)</f>
        <v>0</v>
      </c>
      <c r="N140" s="26">
        <f t="shared" si="9"/>
        <v>5</v>
      </c>
      <c r="O140" s="26">
        <f t="shared" si="7"/>
        <v>2</v>
      </c>
      <c r="P140" s="28" t="str">
        <f t="shared" si="8"/>
        <v>472</v>
      </c>
      <c r="Q140">
        <f t="shared" si="6"/>
        <v>22</v>
      </c>
    </row>
    <row r="141" spans="1:17" x14ac:dyDescent="0.3">
      <c r="A141" s="34">
        <v>43969</v>
      </c>
      <c r="B141" s="32">
        <v>0</v>
      </c>
      <c r="C141" s="26">
        <v>23</v>
      </c>
      <c r="D141" s="26">
        <v>21</v>
      </c>
      <c r="E141" s="26">
        <v>0</v>
      </c>
      <c r="F141" s="26">
        <v>6</v>
      </c>
      <c r="G141" s="26">
        <v>5</v>
      </c>
      <c r="H141" s="26">
        <v>0</v>
      </c>
      <c r="I141" s="26">
        <v>15</v>
      </c>
      <c r="J141" s="26">
        <v>6</v>
      </c>
      <c r="K141" s="26">
        <f>(C141*Processing!$B$5)+(F141*Processing!$B$6)+(I141*Processing!$B$7)</f>
        <v>23</v>
      </c>
      <c r="L141" s="26">
        <f>(D141*Processing!$B$5)+(G141*Processing!$B$6)+(J141*Processing!$B$7)</f>
        <v>21</v>
      </c>
      <c r="M141" s="26">
        <f>(B141*Processing!$B$5)+(E141*Processing!$B$6)+(H141*Processing!$B$7)</f>
        <v>0</v>
      </c>
      <c r="N141" s="26">
        <f t="shared" si="9"/>
        <v>5</v>
      </c>
      <c r="O141" s="26">
        <f t="shared" si="7"/>
        <v>2</v>
      </c>
      <c r="P141" s="28" t="str">
        <f t="shared" si="8"/>
        <v>482</v>
      </c>
      <c r="Q141">
        <f t="shared" si="6"/>
        <v>10</v>
      </c>
    </row>
    <row r="142" spans="1:17" x14ac:dyDescent="0.3">
      <c r="A142" s="34">
        <v>43970</v>
      </c>
      <c r="B142" s="32">
        <v>0</v>
      </c>
      <c r="C142" s="26">
        <v>13</v>
      </c>
      <c r="D142" s="26">
        <v>9</v>
      </c>
      <c r="E142" s="26">
        <v>0</v>
      </c>
      <c r="F142" s="26">
        <v>8</v>
      </c>
      <c r="G142" s="26">
        <v>26</v>
      </c>
      <c r="H142" s="26">
        <v>0</v>
      </c>
      <c r="I142" s="26">
        <v>3</v>
      </c>
      <c r="J142" s="26">
        <v>15</v>
      </c>
      <c r="K142" s="26">
        <f>(C142*Processing!$B$5)+(F142*Processing!$B$6)+(I142*Processing!$B$7)</f>
        <v>13</v>
      </c>
      <c r="L142" s="26">
        <f>(D142*Processing!$B$5)+(G142*Processing!$B$6)+(J142*Processing!$B$7)</f>
        <v>9</v>
      </c>
      <c r="M142" s="26">
        <f>(B142*Processing!$B$5)+(E142*Processing!$B$6)+(H142*Processing!$B$7)</f>
        <v>0</v>
      </c>
      <c r="N142" s="26">
        <f t="shared" si="9"/>
        <v>5</v>
      </c>
      <c r="O142" s="26">
        <f t="shared" si="7"/>
        <v>2</v>
      </c>
      <c r="P142" s="28" t="str">
        <f t="shared" si="8"/>
        <v>492</v>
      </c>
      <c r="Q142">
        <f t="shared" si="6"/>
        <v>28</v>
      </c>
    </row>
    <row r="143" spans="1:17" x14ac:dyDescent="0.3">
      <c r="A143" s="34">
        <v>43971</v>
      </c>
      <c r="B143" s="32">
        <v>0</v>
      </c>
      <c r="C143" s="26">
        <v>53</v>
      </c>
      <c r="D143" s="26">
        <v>39</v>
      </c>
      <c r="E143" s="26">
        <v>0</v>
      </c>
      <c r="F143" s="26">
        <v>36</v>
      </c>
      <c r="G143" s="26">
        <v>12</v>
      </c>
      <c r="H143" s="26">
        <v>0</v>
      </c>
      <c r="I143" s="26">
        <v>15</v>
      </c>
      <c r="J143" s="26">
        <v>12</v>
      </c>
      <c r="K143" s="26">
        <f>(C143*Processing!$B$5)+(F143*Processing!$B$6)+(I143*Processing!$B$7)</f>
        <v>53</v>
      </c>
      <c r="L143" s="26">
        <f>(D143*Processing!$B$5)+(G143*Processing!$B$6)+(J143*Processing!$B$7)</f>
        <v>39</v>
      </c>
      <c r="M143" s="26">
        <f>(B143*Processing!$B$5)+(E143*Processing!$B$6)+(H143*Processing!$B$7)</f>
        <v>0</v>
      </c>
      <c r="N143" s="26">
        <f t="shared" si="9"/>
        <v>5</v>
      </c>
      <c r="O143" s="26">
        <f t="shared" si="7"/>
        <v>2</v>
      </c>
      <c r="P143" s="28" t="str">
        <f t="shared" si="8"/>
        <v>502</v>
      </c>
      <c r="Q143">
        <f t="shared" si="6"/>
        <v>22</v>
      </c>
    </row>
    <row r="144" spans="1:17" x14ac:dyDescent="0.3">
      <c r="A144" s="34">
        <v>43972</v>
      </c>
      <c r="B144" s="32">
        <v>0</v>
      </c>
      <c r="C144" s="26">
        <v>31</v>
      </c>
      <c r="D144" s="26">
        <v>21</v>
      </c>
      <c r="E144" s="26">
        <v>0</v>
      </c>
      <c r="F144" s="26">
        <v>44</v>
      </c>
      <c r="G144" s="26">
        <v>34</v>
      </c>
      <c r="H144" s="26">
        <v>0</v>
      </c>
      <c r="I144" s="26">
        <v>13</v>
      </c>
      <c r="J144" s="26">
        <v>3</v>
      </c>
      <c r="K144" s="26">
        <f>(C144*Processing!$B$5)+(F144*Processing!$B$6)+(I144*Processing!$B$7)</f>
        <v>31</v>
      </c>
      <c r="L144" s="26">
        <f>(D144*Processing!$B$5)+(G144*Processing!$B$6)+(J144*Processing!$B$7)</f>
        <v>21</v>
      </c>
      <c r="M144" s="26">
        <f>(B144*Processing!$B$5)+(E144*Processing!$B$6)+(H144*Processing!$B$7)</f>
        <v>0</v>
      </c>
      <c r="N144" s="26">
        <f t="shared" si="9"/>
        <v>5</v>
      </c>
      <c r="O144" s="26">
        <f t="shared" si="7"/>
        <v>2</v>
      </c>
      <c r="P144" s="28" t="str">
        <f t="shared" si="8"/>
        <v>512</v>
      </c>
      <c r="Q144">
        <f t="shared" si="6"/>
        <v>27</v>
      </c>
    </row>
    <row r="145" spans="1:17" x14ac:dyDescent="0.3">
      <c r="A145" s="34">
        <v>43973</v>
      </c>
      <c r="B145" s="32">
        <v>0</v>
      </c>
      <c r="C145" s="26">
        <v>15</v>
      </c>
      <c r="D145" s="26">
        <v>16</v>
      </c>
      <c r="E145" s="26">
        <v>0</v>
      </c>
      <c r="F145" s="26">
        <v>23</v>
      </c>
      <c r="G145" s="26">
        <v>27</v>
      </c>
      <c r="H145" s="26">
        <v>0</v>
      </c>
      <c r="I145" s="26">
        <v>6</v>
      </c>
      <c r="J145" s="26">
        <v>2</v>
      </c>
      <c r="K145" s="26">
        <f>(C145*Processing!$B$5)+(F145*Processing!$B$6)+(I145*Processing!$B$7)</f>
        <v>15</v>
      </c>
      <c r="L145" s="26">
        <f>(D145*Processing!$B$5)+(G145*Processing!$B$6)+(J145*Processing!$B$7)</f>
        <v>16</v>
      </c>
      <c r="M145" s="26">
        <f>(B145*Processing!$B$5)+(E145*Processing!$B$6)+(H145*Processing!$B$7)</f>
        <v>0</v>
      </c>
      <c r="N145" s="26">
        <f t="shared" si="9"/>
        <v>5</v>
      </c>
      <c r="O145" s="26">
        <f t="shared" si="7"/>
        <v>2</v>
      </c>
      <c r="P145" s="28" t="str">
        <f t="shared" si="8"/>
        <v>522</v>
      </c>
      <c r="Q145">
        <f t="shared" si="6"/>
        <v>8</v>
      </c>
    </row>
    <row r="146" spans="1:17" x14ac:dyDescent="0.3">
      <c r="A146" s="34">
        <v>43974</v>
      </c>
      <c r="B146" s="32">
        <v>0</v>
      </c>
      <c r="C146" s="26">
        <v>5</v>
      </c>
      <c r="D146" s="26">
        <v>12</v>
      </c>
      <c r="E146" s="26">
        <v>0</v>
      </c>
      <c r="F146" s="26">
        <v>13</v>
      </c>
      <c r="G146" s="26">
        <v>32</v>
      </c>
      <c r="H146" s="26">
        <v>0</v>
      </c>
      <c r="I146" s="26">
        <v>19</v>
      </c>
      <c r="J146" s="26">
        <v>18</v>
      </c>
      <c r="K146" s="26">
        <f>(C146*Processing!$B$5)+(F146*Processing!$B$6)+(I146*Processing!$B$7)</f>
        <v>5</v>
      </c>
      <c r="L146" s="26">
        <f>(D146*Processing!$B$5)+(G146*Processing!$B$6)+(J146*Processing!$B$7)</f>
        <v>12</v>
      </c>
      <c r="M146" s="26">
        <f>(B146*Processing!$B$5)+(E146*Processing!$B$6)+(H146*Processing!$B$7)</f>
        <v>0</v>
      </c>
      <c r="N146" s="26">
        <f t="shared" si="9"/>
        <v>5</v>
      </c>
      <c r="O146" s="26">
        <f t="shared" si="7"/>
        <v>2</v>
      </c>
      <c r="P146" s="28" t="str">
        <f t="shared" si="8"/>
        <v>532</v>
      </c>
      <c r="Q146">
        <f t="shared" si="6"/>
        <v>11</v>
      </c>
    </row>
    <row r="147" spans="1:17" x14ac:dyDescent="0.3">
      <c r="A147" s="34">
        <v>43975</v>
      </c>
      <c r="B147" s="32">
        <v>0</v>
      </c>
      <c r="C147" s="26">
        <v>9</v>
      </c>
      <c r="D147" s="26">
        <v>31</v>
      </c>
      <c r="E147" s="26">
        <v>0</v>
      </c>
      <c r="F147" s="26">
        <v>67</v>
      </c>
      <c r="G147" s="26">
        <v>10</v>
      </c>
      <c r="H147" s="26">
        <v>0</v>
      </c>
      <c r="I147" s="26">
        <v>33</v>
      </c>
      <c r="J147" s="26">
        <v>9</v>
      </c>
      <c r="K147" s="26">
        <f>(C147*Processing!$B$5)+(F147*Processing!$B$6)+(I147*Processing!$B$7)</f>
        <v>9</v>
      </c>
      <c r="L147" s="26">
        <f>(D147*Processing!$B$5)+(G147*Processing!$B$6)+(J147*Processing!$B$7)</f>
        <v>31</v>
      </c>
      <c r="M147" s="26">
        <f>(B147*Processing!$B$5)+(E147*Processing!$B$6)+(H147*Processing!$B$7)</f>
        <v>0</v>
      </c>
      <c r="N147" s="26">
        <f t="shared" si="9"/>
        <v>5</v>
      </c>
      <c r="O147" s="26">
        <f t="shared" si="7"/>
        <v>2</v>
      </c>
      <c r="P147" s="28" t="str">
        <f t="shared" si="8"/>
        <v>542</v>
      </c>
      <c r="Q147">
        <f t="shared" si="6"/>
        <v>28</v>
      </c>
    </row>
    <row r="148" spans="1:17" x14ac:dyDescent="0.3">
      <c r="A148" s="34">
        <v>43976</v>
      </c>
      <c r="B148" s="32">
        <v>0</v>
      </c>
      <c r="C148" s="26">
        <v>49</v>
      </c>
      <c r="D148" s="26">
        <v>46</v>
      </c>
      <c r="E148" s="26">
        <v>0</v>
      </c>
      <c r="F148" s="26">
        <v>34</v>
      </c>
      <c r="G148" s="26">
        <v>14</v>
      </c>
      <c r="H148" s="26">
        <v>0</v>
      </c>
      <c r="I148" s="26">
        <v>14</v>
      </c>
      <c r="J148" s="26">
        <v>14</v>
      </c>
      <c r="K148" s="26">
        <f>(C148*Processing!$B$5)+(F148*Processing!$B$6)+(I148*Processing!$B$7)</f>
        <v>49</v>
      </c>
      <c r="L148" s="26">
        <f>(D148*Processing!$B$5)+(G148*Processing!$B$6)+(J148*Processing!$B$7)</f>
        <v>46</v>
      </c>
      <c r="M148" s="26">
        <f>(B148*Processing!$B$5)+(E148*Processing!$B$6)+(H148*Processing!$B$7)</f>
        <v>0</v>
      </c>
      <c r="N148" s="26">
        <f t="shared" si="9"/>
        <v>5</v>
      </c>
      <c r="O148" s="26">
        <f t="shared" si="7"/>
        <v>2</v>
      </c>
      <c r="P148" s="28" t="str">
        <f t="shared" si="8"/>
        <v>552</v>
      </c>
      <c r="Q148">
        <f t="shared" si="6"/>
        <v>10</v>
      </c>
    </row>
    <row r="149" spans="1:17" x14ac:dyDescent="0.3">
      <c r="A149" s="34">
        <v>43977</v>
      </c>
      <c r="B149" s="32">
        <v>0</v>
      </c>
      <c r="C149" s="26">
        <v>16</v>
      </c>
      <c r="D149" s="26">
        <v>12</v>
      </c>
      <c r="E149" s="26">
        <v>0</v>
      </c>
      <c r="F149" s="26">
        <v>24</v>
      </c>
      <c r="G149" s="26">
        <v>34</v>
      </c>
      <c r="H149" s="26">
        <v>0</v>
      </c>
      <c r="I149" s="26">
        <v>6</v>
      </c>
      <c r="J149" s="26">
        <v>19</v>
      </c>
      <c r="K149" s="26">
        <f>(C149*Processing!$B$5)+(F149*Processing!$B$6)+(I149*Processing!$B$7)</f>
        <v>16</v>
      </c>
      <c r="L149" s="26">
        <f>(D149*Processing!$B$5)+(G149*Processing!$B$6)+(J149*Processing!$B$7)</f>
        <v>12</v>
      </c>
      <c r="M149" s="26">
        <f>(B149*Processing!$B$5)+(E149*Processing!$B$6)+(H149*Processing!$B$7)</f>
        <v>0</v>
      </c>
      <c r="N149" s="26">
        <f t="shared" si="9"/>
        <v>5</v>
      </c>
      <c r="O149" s="26">
        <f t="shared" si="7"/>
        <v>2</v>
      </c>
      <c r="P149" s="28" t="str">
        <f t="shared" si="8"/>
        <v>562</v>
      </c>
      <c r="Q149">
        <f t="shared" si="6"/>
        <v>11</v>
      </c>
    </row>
    <row r="150" spans="1:17" x14ac:dyDescent="0.3">
      <c r="A150" s="34">
        <v>43978</v>
      </c>
      <c r="B150" s="32">
        <v>0</v>
      </c>
      <c r="C150" s="26">
        <v>34</v>
      </c>
      <c r="D150" s="26">
        <v>39</v>
      </c>
      <c r="E150" s="26">
        <v>0</v>
      </c>
      <c r="F150" s="26">
        <v>9</v>
      </c>
      <c r="G150" s="26">
        <v>12</v>
      </c>
      <c r="H150" s="26">
        <v>0</v>
      </c>
      <c r="I150" s="26">
        <v>24</v>
      </c>
      <c r="J150" s="26">
        <v>12</v>
      </c>
      <c r="K150" s="26">
        <f>(C150*Processing!$B$5)+(F150*Processing!$B$6)+(I150*Processing!$B$7)</f>
        <v>34</v>
      </c>
      <c r="L150" s="26">
        <f>(D150*Processing!$B$5)+(G150*Processing!$B$6)+(J150*Processing!$B$7)</f>
        <v>39</v>
      </c>
      <c r="M150" s="26">
        <f>(B150*Processing!$B$5)+(E150*Processing!$B$6)+(H150*Processing!$B$7)</f>
        <v>0</v>
      </c>
      <c r="N150" s="26">
        <f t="shared" si="9"/>
        <v>5</v>
      </c>
      <c r="O150" s="26">
        <f t="shared" si="7"/>
        <v>2</v>
      </c>
      <c r="P150" s="28" t="str">
        <f t="shared" si="8"/>
        <v>572</v>
      </c>
      <c r="Q150">
        <f t="shared" si="6"/>
        <v>42</v>
      </c>
    </row>
    <row r="151" spans="1:17" x14ac:dyDescent="0.3">
      <c r="A151" s="34">
        <v>43979</v>
      </c>
      <c r="B151" s="32">
        <v>0</v>
      </c>
      <c r="C151" s="26">
        <v>31</v>
      </c>
      <c r="D151" s="26">
        <v>17</v>
      </c>
      <c r="E151" s="26">
        <v>0</v>
      </c>
      <c r="F151" s="26">
        <v>44</v>
      </c>
      <c r="G151" s="26">
        <v>13</v>
      </c>
      <c r="H151" s="26">
        <v>0</v>
      </c>
      <c r="I151" s="26">
        <v>13</v>
      </c>
      <c r="J151" s="26">
        <v>2</v>
      </c>
      <c r="K151" s="26">
        <f>(C151*Processing!$B$5)+(F151*Processing!$B$6)+(I151*Processing!$B$7)</f>
        <v>31</v>
      </c>
      <c r="L151" s="26">
        <f>(D151*Processing!$B$5)+(G151*Processing!$B$6)+(J151*Processing!$B$7)</f>
        <v>17</v>
      </c>
      <c r="M151" s="26">
        <f>(B151*Processing!$B$5)+(E151*Processing!$B$6)+(H151*Processing!$B$7)</f>
        <v>0</v>
      </c>
      <c r="N151" s="26">
        <f t="shared" si="9"/>
        <v>5</v>
      </c>
      <c r="O151" s="26">
        <f t="shared" si="7"/>
        <v>2</v>
      </c>
      <c r="P151" s="28" t="str">
        <f t="shared" si="8"/>
        <v>582</v>
      </c>
      <c r="Q151">
        <f t="shared" si="6"/>
        <v>9</v>
      </c>
    </row>
    <row r="152" spans="1:17" x14ac:dyDescent="0.3">
      <c r="A152" s="34">
        <v>43980</v>
      </c>
      <c r="B152" s="32">
        <v>0</v>
      </c>
      <c r="C152" s="26">
        <v>33</v>
      </c>
      <c r="D152" s="26">
        <v>29</v>
      </c>
      <c r="E152" s="26">
        <v>0</v>
      </c>
      <c r="F152" s="26">
        <v>23</v>
      </c>
      <c r="G152" s="26">
        <v>50</v>
      </c>
      <c r="H152" s="26">
        <v>0</v>
      </c>
      <c r="I152" s="26">
        <v>9</v>
      </c>
      <c r="J152" s="26">
        <v>5</v>
      </c>
      <c r="K152" s="26">
        <f>(C152*Processing!$B$5)+(F152*Processing!$B$6)+(I152*Processing!$B$7)</f>
        <v>33</v>
      </c>
      <c r="L152" s="26">
        <f>(D152*Processing!$B$5)+(G152*Processing!$B$6)+(J152*Processing!$B$7)</f>
        <v>29</v>
      </c>
      <c r="M152" s="26">
        <f>(B152*Processing!$B$5)+(E152*Processing!$B$6)+(H152*Processing!$B$7)</f>
        <v>0</v>
      </c>
      <c r="N152" s="26">
        <f t="shared" si="9"/>
        <v>5</v>
      </c>
      <c r="O152" s="26">
        <f t="shared" si="7"/>
        <v>2</v>
      </c>
      <c r="P152" s="28" t="str">
        <f t="shared" si="8"/>
        <v>592</v>
      </c>
      <c r="Q152">
        <f t="shared" si="6"/>
        <v>23</v>
      </c>
    </row>
    <row r="153" spans="1:17" x14ac:dyDescent="0.3">
      <c r="A153" s="34">
        <v>43981</v>
      </c>
      <c r="B153" s="32">
        <v>0</v>
      </c>
      <c r="C153" s="26">
        <v>11</v>
      </c>
      <c r="D153" s="26">
        <v>6</v>
      </c>
      <c r="E153" s="26">
        <v>0</v>
      </c>
      <c r="F153" s="26">
        <v>37</v>
      </c>
      <c r="G153" s="26">
        <v>11</v>
      </c>
      <c r="H153" s="26">
        <v>0</v>
      </c>
      <c r="I153" s="26">
        <v>25</v>
      </c>
      <c r="J153" s="26">
        <v>1</v>
      </c>
      <c r="K153" s="26">
        <f>(C153*Processing!$B$5)+(F153*Processing!$B$6)+(I153*Processing!$B$7)</f>
        <v>11</v>
      </c>
      <c r="L153" s="26">
        <f>(D153*Processing!$B$5)+(G153*Processing!$B$6)+(J153*Processing!$B$7)</f>
        <v>6</v>
      </c>
      <c r="M153" s="26">
        <f>(B153*Processing!$B$5)+(E153*Processing!$B$6)+(H153*Processing!$B$7)</f>
        <v>0</v>
      </c>
      <c r="N153" s="26">
        <f t="shared" si="9"/>
        <v>5</v>
      </c>
      <c r="O153" s="26">
        <f t="shared" si="7"/>
        <v>2</v>
      </c>
      <c r="P153" s="28" t="str">
        <f t="shared" si="8"/>
        <v>602</v>
      </c>
      <c r="Q153">
        <f t="shared" si="6"/>
        <v>0</v>
      </c>
    </row>
    <row r="154" spans="1:17" x14ac:dyDescent="0.3">
      <c r="A154" s="34">
        <v>43982</v>
      </c>
      <c r="B154" s="32">
        <v>0</v>
      </c>
      <c r="C154" s="26">
        <v>54</v>
      </c>
      <c r="D154" s="26">
        <v>36</v>
      </c>
      <c r="E154" s="26">
        <v>0</v>
      </c>
      <c r="F154" s="26">
        <v>37</v>
      </c>
      <c r="G154" s="26">
        <v>28</v>
      </c>
      <c r="H154" s="26">
        <v>0</v>
      </c>
      <c r="I154" s="26">
        <v>15</v>
      </c>
      <c r="J154" s="26">
        <v>4</v>
      </c>
      <c r="K154" s="26">
        <f>(C154*Processing!$B$5)+(F154*Processing!$B$6)+(I154*Processing!$B$7)</f>
        <v>54</v>
      </c>
      <c r="L154" s="26">
        <f>(D154*Processing!$B$5)+(G154*Processing!$B$6)+(J154*Processing!$B$7)</f>
        <v>36</v>
      </c>
      <c r="M154" s="26">
        <f>(B154*Processing!$B$5)+(E154*Processing!$B$6)+(H154*Processing!$B$7)</f>
        <v>0</v>
      </c>
      <c r="N154" s="26">
        <f t="shared" si="9"/>
        <v>5</v>
      </c>
      <c r="O154" s="26">
        <f t="shared" si="7"/>
        <v>2</v>
      </c>
      <c r="P154" s="28" t="str">
        <f t="shared" si="8"/>
        <v>612</v>
      </c>
      <c r="Q154">
        <f t="shared" si="6"/>
        <v>0</v>
      </c>
    </row>
    <row r="155" spans="1:17" x14ac:dyDescent="0.3">
      <c r="A155" s="34">
        <v>43983</v>
      </c>
      <c r="B155" s="32">
        <v>0</v>
      </c>
      <c r="C155" s="26">
        <v>53</v>
      </c>
      <c r="D155" s="26">
        <v>0</v>
      </c>
      <c r="E155" s="26">
        <v>0</v>
      </c>
      <c r="F155" s="26">
        <v>36</v>
      </c>
      <c r="G155" s="26">
        <v>0</v>
      </c>
      <c r="H155" s="26">
        <v>0</v>
      </c>
      <c r="I155" s="26">
        <v>15</v>
      </c>
      <c r="J155" s="26">
        <v>0</v>
      </c>
      <c r="K155" s="26">
        <f>(C155*Processing!$B$5)+(F155*Processing!$B$6)+(I155*Processing!$B$7)</f>
        <v>53</v>
      </c>
      <c r="L155" s="26">
        <f>(D155*Processing!$B$5)+(G155*Processing!$B$6)+(J155*Processing!$B$7)</f>
        <v>0</v>
      </c>
      <c r="M155" s="26">
        <f>(B155*Processing!$B$5)+(E155*Processing!$B$6)+(H155*Processing!$B$7)</f>
        <v>0</v>
      </c>
      <c r="N155" s="26">
        <f t="shared" si="9"/>
        <v>6</v>
      </c>
      <c r="O155" s="26">
        <f t="shared" si="7"/>
        <v>2</v>
      </c>
      <c r="P155" s="28" t="str">
        <f t="shared" si="8"/>
        <v>622</v>
      </c>
      <c r="Q155">
        <f t="shared" si="6"/>
        <v>0</v>
      </c>
    </row>
    <row r="156" spans="1:17" x14ac:dyDescent="0.3">
      <c r="A156" s="34">
        <v>43984</v>
      </c>
      <c r="B156" s="32">
        <v>0</v>
      </c>
      <c r="C156" s="26">
        <v>15</v>
      </c>
      <c r="D156" s="26">
        <v>0</v>
      </c>
      <c r="E156" s="26">
        <v>0</v>
      </c>
      <c r="F156" s="26">
        <v>22</v>
      </c>
      <c r="G156" s="26">
        <v>0</v>
      </c>
      <c r="H156" s="26">
        <v>0</v>
      </c>
      <c r="I156" s="26">
        <v>6</v>
      </c>
      <c r="J156" s="26">
        <v>0</v>
      </c>
      <c r="K156" s="26">
        <f>(C156*Processing!$B$5)+(F156*Processing!$B$6)+(I156*Processing!$B$7)</f>
        <v>15</v>
      </c>
      <c r="L156" s="26">
        <f>(D156*Processing!$B$5)+(G156*Processing!$B$6)+(J156*Processing!$B$7)</f>
        <v>0</v>
      </c>
      <c r="M156" s="26">
        <f>(B156*Processing!$B$5)+(E156*Processing!$B$6)+(H156*Processing!$B$7)</f>
        <v>0</v>
      </c>
      <c r="N156" s="26">
        <f t="shared" si="9"/>
        <v>6</v>
      </c>
      <c r="O156" s="26">
        <f t="shared" si="7"/>
        <v>2</v>
      </c>
      <c r="P156" s="28" t="str">
        <f t="shared" si="8"/>
        <v>632</v>
      </c>
      <c r="Q156">
        <f t="shared" si="6"/>
        <v>0</v>
      </c>
    </row>
    <row r="157" spans="1:17" x14ac:dyDescent="0.3">
      <c r="A157" s="34">
        <v>43985</v>
      </c>
      <c r="B157" s="32">
        <v>0</v>
      </c>
      <c r="C157" s="26">
        <v>54</v>
      </c>
      <c r="D157" s="26">
        <v>0</v>
      </c>
      <c r="E157" s="26">
        <v>0</v>
      </c>
      <c r="F157" s="26">
        <v>37</v>
      </c>
      <c r="G157" s="26">
        <v>0</v>
      </c>
      <c r="H157" s="26">
        <v>0</v>
      </c>
      <c r="I157" s="26">
        <v>15</v>
      </c>
      <c r="J157" s="26">
        <v>0</v>
      </c>
      <c r="K157" s="26">
        <f>(C157*Processing!$B$5)+(F157*Processing!$B$6)+(I157*Processing!$B$7)</f>
        <v>54</v>
      </c>
      <c r="L157" s="26">
        <f>(D157*Processing!$B$5)+(G157*Processing!$B$6)+(J157*Processing!$B$7)</f>
        <v>0</v>
      </c>
      <c r="M157" s="26">
        <f>(B157*Processing!$B$5)+(E157*Processing!$B$6)+(H157*Processing!$B$7)</f>
        <v>0</v>
      </c>
      <c r="N157" s="26">
        <f t="shared" si="9"/>
        <v>6</v>
      </c>
      <c r="O157" s="26">
        <f t="shared" si="7"/>
        <v>2</v>
      </c>
      <c r="P157" s="28" t="str">
        <f t="shared" si="8"/>
        <v>642</v>
      </c>
      <c r="Q157">
        <f t="shared" ref="Q157:Q182" si="10">INT(G159*0.85)</f>
        <v>0</v>
      </c>
    </row>
    <row r="158" spans="1:17" x14ac:dyDescent="0.3">
      <c r="A158" s="34">
        <v>43986</v>
      </c>
      <c r="B158" s="32">
        <v>0</v>
      </c>
      <c r="C158" s="26">
        <v>32</v>
      </c>
      <c r="D158" s="26">
        <v>0</v>
      </c>
      <c r="E158" s="26">
        <v>0</v>
      </c>
      <c r="F158" s="26">
        <v>46</v>
      </c>
      <c r="G158" s="26">
        <v>0</v>
      </c>
      <c r="H158" s="26">
        <v>0</v>
      </c>
      <c r="I158" s="26">
        <v>13</v>
      </c>
      <c r="J158" s="26">
        <v>0</v>
      </c>
      <c r="K158" s="26">
        <f>(C158*Processing!$B$5)+(F158*Processing!$B$6)+(I158*Processing!$B$7)</f>
        <v>32</v>
      </c>
      <c r="L158" s="26">
        <f>(D158*Processing!$B$5)+(G158*Processing!$B$6)+(J158*Processing!$B$7)</f>
        <v>0</v>
      </c>
      <c r="M158" s="26">
        <f>(B158*Processing!$B$5)+(E158*Processing!$B$6)+(H158*Processing!$B$7)</f>
        <v>0</v>
      </c>
      <c r="N158" s="26">
        <f t="shared" si="9"/>
        <v>6</v>
      </c>
      <c r="O158" s="26">
        <f t="shared" si="7"/>
        <v>2</v>
      </c>
      <c r="P158" s="28" t="str">
        <f t="shared" si="8"/>
        <v>652</v>
      </c>
      <c r="Q158">
        <f t="shared" si="10"/>
        <v>0</v>
      </c>
    </row>
    <row r="159" spans="1:17" x14ac:dyDescent="0.3">
      <c r="A159" s="34">
        <v>43987</v>
      </c>
      <c r="B159" s="32">
        <v>0</v>
      </c>
      <c r="C159" s="26">
        <v>13</v>
      </c>
      <c r="D159" s="26">
        <v>0</v>
      </c>
      <c r="E159" s="26">
        <v>0</v>
      </c>
      <c r="F159" s="26">
        <v>44</v>
      </c>
      <c r="G159" s="26">
        <v>0</v>
      </c>
      <c r="H159" s="26">
        <v>0</v>
      </c>
      <c r="I159" s="26">
        <v>31</v>
      </c>
      <c r="J159" s="26">
        <v>0</v>
      </c>
      <c r="K159" s="26">
        <f>(C159*Processing!$B$5)+(F159*Processing!$B$6)+(I159*Processing!$B$7)</f>
        <v>13</v>
      </c>
      <c r="L159" s="26">
        <f>(D159*Processing!$B$5)+(G159*Processing!$B$6)+(J159*Processing!$B$7)</f>
        <v>0</v>
      </c>
      <c r="M159" s="26">
        <f>(B159*Processing!$B$5)+(E159*Processing!$B$6)+(H159*Processing!$B$7)</f>
        <v>0</v>
      </c>
      <c r="N159" s="26">
        <f t="shared" si="9"/>
        <v>6</v>
      </c>
      <c r="O159" s="26">
        <f t="shared" si="7"/>
        <v>2</v>
      </c>
      <c r="P159" s="28" t="str">
        <f t="shared" si="8"/>
        <v>662</v>
      </c>
      <c r="Q159">
        <f t="shared" si="10"/>
        <v>23</v>
      </c>
    </row>
    <row r="160" spans="1:17" x14ac:dyDescent="0.3">
      <c r="A160" s="34">
        <v>43988</v>
      </c>
      <c r="B160" s="32">
        <v>0</v>
      </c>
      <c r="C160" s="26">
        <v>38</v>
      </c>
      <c r="D160" s="26">
        <v>0</v>
      </c>
      <c r="E160" s="26">
        <v>0</v>
      </c>
      <c r="F160" s="26">
        <v>26</v>
      </c>
      <c r="G160" s="26">
        <v>0</v>
      </c>
      <c r="H160" s="26">
        <v>0</v>
      </c>
      <c r="I160" s="26">
        <v>11</v>
      </c>
      <c r="J160" s="26">
        <v>0</v>
      </c>
      <c r="K160" s="26">
        <f>(C160*Processing!$B$5)+(F160*Processing!$B$6)+(I160*Processing!$B$7)</f>
        <v>38</v>
      </c>
      <c r="L160" s="26">
        <f>(D160*Processing!$B$5)+(G160*Processing!$B$6)+(J160*Processing!$B$7)</f>
        <v>0</v>
      </c>
      <c r="M160" s="26">
        <f>(B160*Processing!$B$5)+(E160*Processing!$B$6)+(H160*Processing!$B$7)</f>
        <v>0</v>
      </c>
      <c r="N160" s="26">
        <f t="shared" si="9"/>
        <v>6</v>
      </c>
      <c r="O160" s="26">
        <f t="shared" si="7"/>
        <v>2</v>
      </c>
      <c r="P160" s="28" t="str">
        <f t="shared" si="8"/>
        <v>672</v>
      </c>
      <c r="Q160">
        <f t="shared" si="10"/>
        <v>18</v>
      </c>
    </row>
    <row r="161" spans="1:17" x14ac:dyDescent="0.3">
      <c r="A161" s="34">
        <v>43989</v>
      </c>
      <c r="B161" s="32">
        <v>0</v>
      </c>
      <c r="C161" s="26">
        <v>31</v>
      </c>
      <c r="D161" s="26">
        <v>35</v>
      </c>
      <c r="E161" s="26">
        <v>0</v>
      </c>
      <c r="F161" s="26">
        <v>13</v>
      </c>
      <c r="G161" s="26">
        <v>28</v>
      </c>
      <c r="H161" s="26">
        <v>0</v>
      </c>
      <c r="I161" s="26">
        <v>45</v>
      </c>
      <c r="J161" s="26">
        <v>4</v>
      </c>
      <c r="K161" s="26">
        <f>(C161*Processing!$B$5)+(F161*Processing!$B$6)+(I161*Processing!$B$7)</f>
        <v>31</v>
      </c>
      <c r="L161" s="26">
        <f>(D161*Processing!$B$5)+(G161*Processing!$B$6)+(J161*Processing!$B$7)</f>
        <v>35</v>
      </c>
      <c r="M161" s="26">
        <f>(B161*Processing!$B$5)+(E161*Processing!$B$6)+(H161*Processing!$B$7)</f>
        <v>0</v>
      </c>
      <c r="N161" s="26">
        <f t="shared" si="9"/>
        <v>6</v>
      </c>
      <c r="O161" s="26">
        <f t="shared" si="7"/>
        <v>2</v>
      </c>
      <c r="P161" s="28" t="str">
        <f t="shared" si="8"/>
        <v>682</v>
      </c>
      <c r="Q161">
        <f t="shared" si="10"/>
        <v>30</v>
      </c>
    </row>
    <row r="162" spans="1:17" x14ac:dyDescent="0.3">
      <c r="A162" s="34">
        <v>43990</v>
      </c>
      <c r="B162" s="32">
        <v>0</v>
      </c>
      <c r="C162" s="26">
        <v>6</v>
      </c>
      <c r="D162" s="26">
        <v>5</v>
      </c>
      <c r="E162" s="26">
        <v>0</v>
      </c>
      <c r="F162" s="26">
        <v>15</v>
      </c>
      <c r="G162" s="26">
        <v>22</v>
      </c>
      <c r="H162" s="26">
        <v>0</v>
      </c>
      <c r="I162" s="26">
        <v>23</v>
      </c>
      <c r="J162" s="26">
        <v>5</v>
      </c>
      <c r="K162" s="26">
        <f>(C162*Processing!$B$5)+(F162*Processing!$B$6)+(I162*Processing!$B$7)</f>
        <v>6</v>
      </c>
      <c r="L162" s="26">
        <f>(D162*Processing!$B$5)+(G162*Processing!$B$6)+(J162*Processing!$B$7)</f>
        <v>5</v>
      </c>
      <c r="M162" s="26">
        <f>(B162*Processing!$B$5)+(E162*Processing!$B$6)+(H162*Processing!$B$7)</f>
        <v>0</v>
      </c>
      <c r="N162" s="26">
        <f t="shared" si="9"/>
        <v>6</v>
      </c>
      <c r="O162" s="26">
        <f t="shared" si="7"/>
        <v>2</v>
      </c>
      <c r="P162" s="28" t="str">
        <f t="shared" si="8"/>
        <v>692</v>
      </c>
      <c r="Q162">
        <f t="shared" si="10"/>
        <v>9</v>
      </c>
    </row>
    <row r="163" spans="1:17" x14ac:dyDescent="0.3">
      <c r="A163" s="34">
        <v>43991</v>
      </c>
      <c r="B163" s="32">
        <v>0</v>
      </c>
      <c r="C163" s="26">
        <v>19</v>
      </c>
      <c r="D163" s="26">
        <v>8</v>
      </c>
      <c r="E163" s="26">
        <v>0</v>
      </c>
      <c r="F163" s="26">
        <v>5</v>
      </c>
      <c r="G163" s="26">
        <v>36</v>
      </c>
      <c r="H163" s="26">
        <v>0</v>
      </c>
      <c r="I163" s="26">
        <v>13</v>
      </c>
      <c r="J163" s="26">
        <v>9</v>
      </c>
      <c r="K163" s="26">
        <f>(C163*Processing!$B$5)+(F163*Processing!$B$6)+(I163*Processing!$B$7)</f>
        <v>19</v>
      </c>
      <c r="L163" s="26">
        <f>(D163*Processing!$B$5)+(G163*Processing!$B$6)+(J163*Processing!$B$7)</f>
        <v>8</v>
      </c>
      <c r="M163" s="26">
        <f>(B163*Processing!$B$5)+(E163*Processing!$B$6)+(H163*Processing!$B$7)</f>
        <v>0</v>
      </c>
      <c r="N163" s="26">
        <f t="shared" si="9"/>
        <v>6</v>
      </c>
      <c r="O163" s="26">
        <f t="shared" si="7"/>
        <v>2</v>
      </c>
      <c r="P163" s="28" t="str">
        <f t="shared" si="8"/>
        <v>702</v>
      </c>
      <c r="Q163">
        <f t="shared" si="10"/>
        <v>23</v>
      </c>
    </row>
    <row r="164" spans="1:17" x14ac:dyDescent="0.3">
      <c r="A164" s="34">
        <v>43992</v>
      </c>
      <c r="B164" s="32">
        <v>0</v>
      </c>
      <c r="C164" s="26">
        <v>7</v>
      </c>
      <c r="D164" s="26">
        <v>2</v>
      </c>
      <c r="E164" s="26">
        <v>0</v>
      </c>
      <c r="F164" s="26">
        <v>26</v>
      </c>
      <c r="G164" s="26">
        <v>11</v>
      </c>
      <c r="H164" s="26">
        <v>0</v>
      </c>
      <c r="I164" s="26">
        <v>17</v>
      </c>
      <c r="J164" s="26">
        <v>3</v>
      </c>
      <c r="K164" s="26">
        <f>(C164*Processing!$B$5)+(F164*Processing!$B$6)+(I164*Processing!$B$7)</f>
        <v>7</v>
      </c>
      <c r="L164" s="26">
        <f>(D164*Processing!$B$5)+(G164*Processing!$B$6)+(J164*Processing!$B$7)</f>
        <v>2</v>
      </c>
      <c r="M164" s="26">
        <f>(B164*Processing!$B$5)+(E164*Processing!$B$6)+(H164*Processing!$B$7)</f>
        <v>0</v>
      </c>
      <c r="N164" s="26">
        <f t="shared" si="9"/>
        <v>6</v>
      </c>
      <c r="O164" s="26">
        <f t="shared" si="7"/>
        <v>2</v>
      </c>
      <c r="P164" s="28" t="str">
        <f t="shared" si="8"/>
        <v>712</v>
      </c>
      <c r="Q164">
        <f t="shared" si="10"/>
        <v>31</v>
      </c>
    </row>
    <row r="165" spans="1:17" x14ac:dyDescent="0.3">
      <c r="A165" s="34">
        <v>43993</v>
      </c>
      <c r="B165" s="32">
        <v>0</v>
      </c>
      <c r="C165" s="26">
        <v>8</v>
      </c>
      <c r="D165" s="26">
        <v>9</v>
      </c>
      <c r="E165" s="26">
        <v>0</v>
      </c>
      <c r="F165" s="26">
        <v>31</v>
      </c>
      <c r="G165" s="26">
        <v>28</v>
      </c>
      <c r="H165" s="26">
        <v>0</v>
      </c>
      <c r="I165" s="26">
        <v>21</v>
      </c>
      <c r="J165" s="26">
        <v>16</v>
      </c>
      <c r="K165" s="26">
        <f>(C165*Processing!$B$5)+(F165*Processing!$B$6)+(I165*Processing!$B$7)</f>
        <v>8</v>
      </c>
      <c r="L165" s="26">
        <f>(D165*Processing!$B$5)+(G165*Processing!$B$6)+(J165*Processing!$B$7)</f>
        <v>9</v>
      </c>
      <c r="M165" s="26">
        <f>(B165*Processing!$B$5)+(E165*Processing!$B$6)+(H165*Processing!$B$7)</f>
        <v>0</v>
      </c>
      <c r="N165" s="26">
        <f t="shared" si="9"/>
        <v>6</v>
      </c>
      <c r="O165" s="26">
        <f t="shared" si="7"/>
        <v>2</v>
      </c>
      <c r="P165" s="28" t="str">
        <f t="shared" si="8"/>
        <v>722</v>
      </c>
      <c r="Q165">
        <f t="shared" si="10"/>
        <v>23</v>
      </c>
    </row>
    <row r="166" spans="1:17" x14ac:dyDescent="0.3">
      <c r="A166" s="34">
        <v>43994</v>
      </c>
      <c r="B166" s="32">
        <v>0</v>
      </c>
      <c r="C166" s="26">
        <v>14</v>
      </c>
      <c r="D166" s="26">
        <v>47</v>
      </c>
      <c r="E166" s="26">
        <v>0</v>
      </c>
      <c r="F166" s="26">
        <v>77</v>
      </c>
      <c r="G166" s="26">
        <v>37</v>
      </c>
      <c r="H166" s="26">
        <v>0</v>
      </c>
      <c r="I166" s="26">
        <v>48</v>
      </c>
      <c r="J166" s="26">
        <v>5</v>
      </c>
      <c r="K166" s="26">
        <f>(C166*Processing!$B$5)+(F166*Processing!$B$6)+(I166*Processing!$B$7)</f>
        <v>14</v>
      </c>
      <c r="L166" s="26">
        <f>(D166*Processing!$B$5)+(G166*Processing!$B$6)+(J166*Processing!$B$7)</f>
        <v>47</v>
      </c>
      <c r="M166" s="26">
        <f>(B166*Processing!$B$5)+(E166*Processing!$B$6)+(H166*Processing!$B$7)</f>
        <v>0</v>
      </c>
      <c r="N166" s="26">
        <f t="shared" si="9"/>
        <v>6</v>
      </c>
      <c r="O166" s="26">
        <f t="shared" si="7"/>
        <v>2</v>
      </c>
      <c r="P166" s="28" t="str">
        <f t="shared" si="8"/>
        <v>732</v>
      </c>
      <c r="Q166">
        <f t="shared" si="10"/>
        <v>17</v>
      </c>
    </row>
    <row r="167" spans="1:17" x14ac:dyDescent="0.3">
      <c r="A167" s="34">
        <v>43995</v>
      </c>
      <c r="B167" s="32">
        <v>0</v>
      </c>
      <c r="C167" s="26">
        <v>15</v>
      </c>
      <c r="D167" s="26">
        <v>16</v>
      </c>
      <c r="E167" s="26">
        <v>0</v>
      </c>
      <c r="F167" s="26">
        <v>22</v>
      </c>
      <c r="G167" s="26">
        <v>28</v>
      </c>
      <c r="H167" s="26">
        <v>0</v>
      </c>
      <c r="I167" s="26">
        <v>6</v>
      </c>
      <c r="J167" s="26">
        <v>3</v>
      </c>
      <c r="K167" s="26">
        <f>(C167*Processing!$B$5)+(F167*Processing!$B$6)+(I167*Processing!$B$7)</f>
        <v>15</v>
      </c>
      <c r="L167" s="26">
        <f>(D167*Processing!$B$5)+(G167*Processing!$B$6)+(J167*Processing!$B$7)</f>
        <v>16</v>
      </c>
      <c r="M167" s="26">
        <f>(B167*Processing!$B$5)+(E167*Processing!$B$6)+(H167*Processing!$B$7)</f>
        <v>0</v>
      </c>
      <c r="N167" s="26">
        <f t="shared" si="9"/>
        <v>6</v>
      </c>
      <c r="O167" s="26">
        <f t="shared" si="7"/>
        <v>2</v>
      </c>
      <c r="P167" s="28" t="str">
        <f t="shared" si="8"/>
        <v>742</v>
      </c>
      <c r="Q167">
        <f t="shared" si="10"/>
        <v>0</v>
      </c>
    </row>
    <row r="168" spans="1:17" x14ac:dyDescent="0.3">
      <c r="A168" s="34">
        <v>43996</v>
      </c>
      <c r="B168" s="32">
        <v>0</v>
      </c>
      <c r="C168" s="26">
        <v>33</v>
      </c>
      <c r="D168" s="26">
        <v>4</v>
      </c>
      <c r="E168" s="26">
        <v>0</v>
      </c>
      <c r="F168" s="26">
        <v>14</v>
      </c>
      <c r="G168" s="26">
        <v>21</v>
      </c>
      <c r="H168" s="26">
        <v>0</v>
      </c>
      <c r="I168" s="26">
        <v>48</v>
      </c>
      <c r="J168" s="26">
        <v>5</v>
      </c>
      <c r="K168" s="26">
        <f>(C168*Processing!$B$5)+(F168*Processing!$B$6)+(I168*Processing!$B$7)</f>
        <v>33</v>
      </c>
      <c r="L168" s="26">
        <f>(D168*Processing!$B$5)+(G168*Processing!$B$6)+(J168*Processing!$B$7)</f>
        <v>4</v>
      </c>
      <c r="M168" s="26">
        <f>(B168*Processing!$B$5)+(E168*Processing!$B$6)+(H168*Processing!$B$7)</f>
        <v>0</v>
      </c>
      <c r="N168" s="26">
        <f t="shared" si="9"/>
        <v>6</v>
      </c>
      <c r="O168" s="26">
        <f t="shared" si="7"/>
        <v>2</v>
      </c>
      <c r="P168" s="28" t="str">
        <f t="shared" si="8"/>
        <v>752</v>
      </c>
      <c r="Q168">
        <f t="shared" si="10"/>
        <v>2</v>
      </c>
    </row>
    <row r="169" spans="1:17" x14ac:dyDescent="0.3">
      <c r="A169" s="34">
        <v>43997</v>
      </c>
      <c r="B169" s="32">
        <v>0</v>
      </c>
      <c r="C169" s="26">
        <v>4</v>
      </c>
      <c r="D169" s="26">
        <v>3</v>
      </c>
      <c r="E169" s="26">
        <v>0</v>
      </c>
      <c r="F169" s="26">
        <v>9</v>
      </c>
      <c r="G169" s="26">
        <v>1</v>
      </c>
      <c r="H169" s="26">
        <v>0</v>
      </c>
      <c r="I169" s="26">
        <v>14</v>
      </c>
      <c r="J169" s="26">
        <v>5</v>
      </c>
      <c r="K169" s="26">
        <f>(C169*Processing!$B$5)+(F169*Processing!$B$6)+(I169*Processing!$B$7)</f>
        <v>4</v>
      </c>
      <c r="L169" s="26">
        <f>(D169*Processing!$B$5)+(G169*Processing!$B$6)+(J169*Processing!$B$7)</f>
        <v>3</v>
      </c>
      <c r="M169" s="26">
        <f>(B169*Processing!$B$5)+(E169*Processing!$B$6)+(H169*Processing!$B$7)</f>
        <v>0</v>
      </c>
      <c r="N169" s="26">
        <f t="shared" si="9"/>
        <v>6</v>
      </c>
      <c r="O169" s="26">
        <f t="shared" si="7"/>
        <v>2</v>
      </c>
      <c r="P169" s="28" t="str">
        <f t="shared" si="8"/>
        <v>762</v>
      </c>
      <c r="Q169">
        <f t="shared" si="10"/>
        <v>15</v>
      </c>
    </row>
    <row r="170" spans="1:17" x14ac:dyDescent="0.3">
      <c r="A170" s="34">
        <v>43998</v>
      </c>
      <c r="B170" s="32">
        <v>0</v>
      </c>
      <c r="C170" s="26">
        <v>27</v>
      </c>
      <c r="D170" s="26">
        <v>11</v>
      </c>
      <c r="E170" s="26">
        <v>0</v>
      </c>
      <c r="F170" s="26">
        <v>41</v>
      </c>
      <c r="G170" s="26">
        <v>3</v>
      </c>
      <c r="H170" s="26">
        <v>0</v>
      </c>
      <c r="I170" s="26">
        <v>12</v>
      </c>
      <c r="J170" s="26">
        <v>3</v>
      </c>
      <c r="K170" s="26">
        <f>(C170*Processing!$B$5)+(F170*Processing!$B$6)+(I170*Processing!$B$7)</f>
        <v>27</v>
      </c>
      <c r="L170" s="26">
        <f>(D170*Processing!$B$5)+(G170*Processing!$B$6)+(J170*Processing!$B$7)</f>
        <v>11</v>
      </c>
      <c r="M170" s="26">
        <f>(B170*Processing!$B$5)+(E170*Processing!$B$6)+(H170*Processing!$B$7)</f>
        <v>0</v>
      </c>
      <c r="N170" s="26">
        <f t="shared" si="9"/>
        <v>6</v>
      </c>
      <c r="O170" s="26">
        <f t="shared" si="7"/>
        <v>2</v>
      </c>
      <c r="P170" s="28" t="str">
        <f t="shared" si="8"/>
        <v>772</v>
      </c>
      <c r="Q170">
        <f t="shared" si="10"/>
        <v>2</v>
      </c>
    </row>
    <row r="171" spans="1:17" x14ac:dyDescent="0.3">
      <c r="A171" s="34">
        <v>43999</v>
      </c>
      <c r="B171" s="32">
        <v>0</v>
      </c>
      <c r="C171" s="26">
        <v>41</v>
      </c>
      <c r="D171" s="26">
        <v>6</v>
      </c>
      <c r="E171" s="26">
        <v>0</v>
      </c>
      <c r="F171" s="26">
        <v>27</v>
      </c>
      <c r="G171" s="26">
        <v>18</v>
      </c>
      <c r="H171" s="26">
        <v>0</v>
      </c>
      <c r="I171" s="26">
        <v>12</v>
      </c>
      <c r="J171" s="26">
        <v>11</v>
      </c>
      <c r="K171" s="26">
        <f>(C171*Processing!$B$5)+(F171*Processing!$B$6)+(I171*Processing!$B$7)</f>
        <v>41</v>
      </c>
      <c r="L171" s="26">
        <f>(D171*Processing!$B$5)+(G171*Processing!$B$6)+(J171*Processing!$B$7)</f>
        <v>6</v>
      </c>
      <c r="M171" s="26">
        <f>(B171*Processing!$B$5)+(E171*Processing!$B$6)+(H171*Processing!$B$7)</f>
        <v>0</v>
      </c>
      <c r="N171" s="26">
        <f t="shared" si="9"/>
        <v>6</v>
      </c>
      <c r="O171" s="26">
        <f t="shared" si="7"/>
        <v>2</v>
      </c>
      <c r="P171" s="28" t="str">
        <f t="shared" si="8"/>
        <v>782</v>
      </c>
      <c r="Q171">
        <f t="shared" si="10"/>
        <v>39</v>
      </c>
    </row>
    <row r="172" spans="1:17" x14ac:dyDescent="0.3">
      <c r="A172" s="34">
        <v>44000</v>
      </c>
      <c r="B172" s="32">
        <v>0</v>
      </c>
      <c r="C172" s="26">
        <v>14</v>
      </c>
      <c r="D172" s="26">
        <v>13</v>
      </c>
      <c r="E172" s="26">
        <v>0</v>
      </c>
      <c r="F172" s="26">
        <v>48</v>
      </c>
      <c r="G172" s="26">
        <v>3</v>
      </c>
      <c r="H172" s="26">
        <v>0</v>
      </c>
      <c r="I172" s="26">
        <v>34</v>
      </c>
      <c r="J172" s="26">
        <v>3</v>
      </c>
      <c r="K172" s="26">
        <f>(C172*Processing!$B$5)+(F172*Processing!$B$6)+(I172*Processing!$B$7)</f>
        <v>14</v>
      </c>
      <c r="L172" s="26">
        <f>(D172*Processing!$B$5)+(G172*Processing!$B$6)+(J172*Processing!$B$7)</f>
        <v>13</v>
      </c>
      <c r="M172" s="26">
        <f>(B172*Processing!$B$5)+(E172*Processing!$B$6)+(H172*Processing!$B$7)</f>
        <v>0</v>
      </c>
      <c r="N172" s="26">
        <f t="shared" si="9"/>
        <v>6</v>
      </c>
      <c r="O172" s="26">
        <f t="shared" si="7"/>
        <v>2</v>
      </c>
      <c r="P172" s="28" t="str">
        <f t="shared" si="8"/>
        <v>792</v>
      </c>
      <c r="Q172">
        <f t="shared" si="10"/>
        <v>11</v>
      </c>
    </row>
    <row r="173" spans="1:17" x14ac:dyDescent="0.3">
      <c r="A173" s="34">
        <v>44001</v>
      </c>
      <c r="B173" s="32">
        <v>0</v>
      </c>
      <c r="C173" s="26">
        <v>38</v>
      </c>
      <c r="D173" s="26">
        <v>12</v>
      </c>
      <c r="E173" s="26">
        <v>0</v>
      </c>
      <c r="F173" s="26">
        <v>11</v>
      </c>
      <c r="G173" s="26">
        <v>47</v>
      </c>
      <c r="H173" s="26">
        <v>0</v>
      </c>
      <c r="I173" s="26">
        <v>26</v>
      </c>
      <c r="J173" s="26">
        <v>13</v>
      </c>
      <c r="K173" s="26">
        <f>(C173*Processing!$B$5)+(F173*Processing!$B$6)+(I173*Processing!$B$7)</f>
        <v>38</v>
      </c>
      <c r="L173" s="26">
        <f>(D173*Processing!$B$5)+(G173*Processing!$B$6)+(J173*Processing!$B$7)</f>
        <v>12</v>
      </c>
      <c r="M173" s="26">
        <f>(B173*Processing!$B$5)+(E173*Processing!$B$6)+(H173*Processing!$B$7)</f>
        <v>0</v>
      </c>
      <c r="N173" s="26">
        <f t="shared" si="9"/>
        <v>6</v>
      </c>
      <c r="O173" s="26">
        <f t="shared" si="7"/>
        <v>2</v>
      </c>
      <c r="P173" s="28" t="str">
        <f t="shared" si="8"/>
        <v>802</v>
      </c>
      <c r="Q173">
        <f t="shared" si="10"/>
        <v>2</v>
      </c>
    </row>
    <row r="174" spans="1:17" x14ac:dyDescent="0.3">
      <c r="A174" s="34">
        <v>44002</v>
      </c>
      <c r="B174" s="32">
        <v>0</v>
      </c>
      <c r="C174" s="26">
        <v>22</v>
      </c>
      <c r="D174" s="26">
        <v>29</v>
      </c>
      <c r="E174" s="26">
        <v>0</v>
      </c>
      <c r="F174" s="26">
        <v>32</v>
      </c>
      <c r="G174" s="26">
        <v>14</v>
      </c>
      <c r="H174" s="26">
        <v>0</v>
      </c>
      <c r="I174" s="26">
        <v>8</v>
      </c>
      <c r="J174" s="26">
        <v>19</v>
      </c>
      <c r="K174" s="26">
        <f>(C174*Processing!$B$5)+(F174*Processing!$B$6)+(I174*Processing!$B$7)</f>
        <v>22</v>
      </c>
      <c r="L174" s="26">
        <f>(D174*Processing!$B$5)+(G174*Processing!$B$6)+(J174*Processing!$B$7)</f>
        <v>29</v>
      </c>
      <c r="M174" s="26">
        <f>(B174*Processing!$B$5)+(E174*Processing!$B$6)+(H174*Processing!$B$7)</f>
        <v>0</v>
      </c>
      <c r="N174" s="26">
        <f t="shared" si="9"/>
        <v>6</v>
      </c>
      <c r="O174" s="26">
        <f t="shared" si="7"/>
        <v>2</v>
      </c>
      <c r="P174" s="28" t="str">
        <f t="shared" si="8"/>
        <v>812</v>
      </c>
      <c r="Q174">
        <f t="shared" si="10"/>
        <v>11</v>
      </c>
    </row>
    <row r="175" spans="1:17" x14ac:dyDescent="0.3">
      <c r="A175" s="34">
        <v>44003</v>
      </c>
      <c r="B175" s="32">
        <v>0</v>
      </c>
      <c r="C175" s="26">
        <v>12</v>
      </c>
      <c r="D175" s="26">
        <v>7</v>
      </c>
      <c r="E175" s="26">
        <v>0</v>
      </c>
      <c r="F175" s="26">
        <v>4</v>
      </c>
      <c r="G175" s="26">
        <v>3</v>
      </c>
      <c r="H175" s="26">
        <v>0</v>
      </c>
      <c r="I175" s="26">
        <v>17</v>
      </c>
      <c r="J175" s="26">
        <v>5</v>
      </c>
      <c r="K175" s="26">
        <f>(C175*Processing!$B$5)+(F175*Processing!$B$6)+(I175*Processing!$B$7)</f>
        <v>12</v>
      </c>
      <c r="L175" s="26">
        <f>(D175*Processing!$B$5)+(G175*Processing!$B$6)+(J175*Processing!$B$7)</f>
        <v>7</v>
      </c>
      <c r="M175" s="26">
        <f>(B175*Processing!$B$5)+(E175*Processing!$B$6)+(H175*Processing!$B$7)</f>
        <v>0</v>
      </c>
      <c r="N175" s="26">
        <f t="shared" si="9"/>
        <v>6</v>
      </c>
      <c r="O175" s="26">
        <f t="shared" si="7"/>
        <v>2</v>
      </c>
      <c r="P175" s="28" t="str">
        <f t="shared" si="8"/>
        <v>822</v>
      </c>
      <c r="Q175">
        <f t="shared" si="10"/>
        <v>25</v>
      </c>
    </row>
    <row r="176" spans="1:17" x14ac:dyDescent="0.3">
      <c r="A176" s="34">
        <v>44004</v>
      </c>
      <c r="B176" s="32">
        <v>0</v>
      </c>
      <c r="C176" s="26">
        <v>22</v>
      </c>
      <c r="D176" s="26">
        <v>32</v>
      </c>
      <c r="E176" s="26">
        <v>0</v>
      </c>
      <c r="F176" s="26">
        <v>15</v>
      </c>
      <c r="G176" s="26">
        <v>14</v>
      </c>
      <c r="H176" s="26">
        <v>0</v>
      </c>
      <c r="I176" s="26">
        <v>6</v>
      </c>
      <c r="J176" s="26">
        <v>21</v>
      </c>
      <c r="K176" s="26">
        <f>(C176*Processing!$B$5)+(F176*Processing!$B$6)+(I176*Processing!$B$7)</f>
        <v>22</v>
      </c>
      <c r="L176" s="26">
        <f>(D176*Processing!$B$5)+(G176*Processing!$B$6)+(J176*Processing!$B$7)</f>
        <v>32</v>
      </c>
      <c r="M176" s="26">
        <f>(B176*Processing!$B$5)+(E176*Processing!$B$6)+(H176*Processing!$B$7)</f>
        <v>0</v>
      </c>
      <c r="N176" s="26">
        <f t="shared" si="9"/>
        <v>6</v>
      </c>
      <c r="O176" s="26">
        <f t="shared" si="7"/>
        <v>2</v>
      </c>
      <c r="P176" s="28" t="str">
        <f t="shared" si="8"/>
        <v>832</v>
      </c>
      <c r="Q176">
        <f t="shared" si="10"/>
        <v>30</v>
      </c>
    </row>
    <row r="177" spans="1:17" x14ac:dyDescent="0.3">
      <c r="A177" s="34">
        <v>44005</v>
      </c>
      <c r="B177" s="32">
        <v>0</v>
      </c>
      <c r="C177" s="26">
        <v>26</v>
      </c>
      <c r="D177" s="26">
        <v>7</v>
      </c>
      <c r="E177" s="26">
        <v>0</v>
      </c>
      <c r="F177" s="26">
        <v>7</v>
      </c>
      <c r="G177" s="26">
        <v>30</v>
      </c>
      <c r="H177" s="26">
        <v>0</v>
      </c>
      <c r="I177" s="26">
        <v>18</v>
      </c>
      <c r="J177" s="26">
        <v>8</v>
      </c>
      <c r="K177" s="26">
        <f>(C177*Processing!$B$5)+(F177*Processing!$B$6)+(I177*Processing!$B$7)</f>
        <v>26</v>
      </c>
      <c r="L177" s="26">
        <f>(D177*Processing!$B$5)+(G177*Processing!$B$6)+(J177*Processing!$B$7)</f>
        <v>7</v>
      </c>
      <c r="M177" s="26">
        <f>(B177*Processing!$B$5)+(E177*Processing!$B$6)+(H177*Processing!$B$7)</f>
        <v>0</v>
      </c>
      <c r="N177" s="26">
        <f t="shared" si="9"/>
        <v>6</v>
      </c>
      <c r="O177" s="26">
        <f t="shared" si="7"/>
        <v>2</v>
      </c>
      <c r="P177" s="28" t="str">
        <f t="shared" si="8"/>
        <v>842</v>
      </c>
      <c r="Q177">
        <f t="shared" si="10"/>
        <v>22</v>
      </c>
    </row>
    <row r="178" spans="1:17" x14ac:dyDescent="0.3">
      <c r="A178" s="34">
        <v>44006</v>
      </c>
      <c r="B178" s="32">
        <v>0</v>
      </c>
      <c r="C178" s="26">
        <v>33</v>
      </c>
      <c r="D178" s="26">
        <v>46</v>
      </c>
      <c r="E178" s="26">
        <v>0</v>
      </c>
      <c r="F178" s="26">
        <v>14</v>
      </c>
      <c r="G178" s="26">
        <v>36</v>
      </c>
      <c r="H178" s="26">
        <v>0</v>
      </c>
      <c r="I178" s="26">
        <v>47</v>
      </c>
      <c r="J178" s="26">
        <v>5</v>
      </c>
      <c r="K178" s="26">
        <f>(C178*Processing!$B$5)+(F178*Processing!$B$6)+(I178*Processing!$B$7)</f>
        <v>33</v>
      </c>
      <c r="L178" s="26">
        <f>(D178*Processing!$B$5)+(G178*Processing!$B$6)+(J178*Processing!$B$7)</f>
        <v>46</v>
      </c>
      <c r="M178" s="26">
        <f>(B178*Processing!$B$5)+(E178*Processing!$B$6)+(H178*Processing!$B$7)</f>
        <v>0</v>
      </c>
      <c r="N178" s="26">
        <f t="shared" si="9"/>
        <v>6</v>
      </c>
      <c r="O178" s="26">
        <f t="shared" si="7"/>
        <v>2</v>
      </c>
      <c r="P178" s="28" t="str">
        <f t="shared" si="8"/>
        <v>852</v>
      </c>
      <c r="Q178">
        <f t="shared" si="10"/>
        <v>9</v>
      </c>
    </row>
    <row r="179" spans="1:17" x14ac:dyDescent="0.3">
      <c r="A179" s="34">
        <v>44007</v>
      </c>
      <c r="B179" s="32">
        <v>0</v>
      </c>
      <c r="C179" s="26">
        <v>27</v>
      </c>
      <c r="D179" s="26">
        <v>9</v>
      </c>
      <c r="E179" s="26">
        <v>0</v>
      </c>
      <c r="F179" s="26">
        <v>7</v>
      </c>
      <c r="G179" s="26">
        <v>27</v>
      </c>
      <c r="H179" s="26">
        <v>0</v>
      </c>
      <c r="I179" s="26">
        <v>18</v>
      </c>
      <c r="J179" s="26">
        <v>15</v>
      </c>
      <c r="K179" s="26">
        <f>(C179*Processing!$B$5)+(F179*Processing!$B$6)+(I179*Processing!$B$7)</f>
        <v>27</v>
      </c>
      <c r="L179" s="26">
        <f>(D179*Processing!$B$5)+(G179*Processing!$B$6)+(J179*Processing!$B$7)</f>
        <v>9</v>
      </c>
      <c r="M179" s="26">
        <f>(B179*Processing!$B$5)+(E179*Processing!$B$6)+(H179*Processing!$B$7)</f>
        <v>0</v>
      </c>
      <c r="N179" s="26">
        <f t="shared" si="9"/>
        <v>6</v>
      </c>
      <c r="O179" s="26">
        <f t="shared" si="7"/>
        <v>2</v>
      </c>
      <c r="P179" s="28" t="str">
        <f t="shared" si="8"/>
        <v>862</v>
      </c>
      <c r="Q179">
        <f t="shared" si="10"/>
        <v>5</v>
      </c>
    </row>
    <row r="180" spans="1:17" x14ac:dyDescent="0.3">
      <c r="A180" s="34">
        <v>44008</v>
      </c>
      <c r="B180" s="32">
        <v>0</v>
      </c>
      <c r="C180" s="26">
        <v>46</v>
      </c>
      <c r="D180" s="26">
        <v>23</v>
      </c>
      <c r="E180" s="26">
        <v>0</v>
      </c>
      <c r="F180" s="26">
        <v>13</v>
      </c>
      <c r="G180" s="26">
        <v>11</v>
      </c>
      <c r="H180" s="26">
        <v>0</v>
      </c>
      <c r="I180" s="26">
        <v>32</v>
      </c>
      <c r="J180" s="26">
        <v>15</v>
      </c>
      <c r="K180" s="26">
        <f>(C180*Processing!$B$5)+(F180*Processing!$B$6)+(I180*Processing!$B$7)</f>
        <v>46</v>
      </c>
      <c r="L180" s="26">
        <f>(D180*Processing!$B$5)+(G180*Processing!$B$6)+(J180*Processing!$B$7)</f>
        <v>23</v>
      </c>
      <c r="M180" s="26">
        <f>(B180*Processing!$B$5)+(E180*Processing!$B$6)+(H180*Processing!$B$7)</f>
        <v>0</v>
      </c>
      <c r="N180" s="26">
        <f t="shared" si="9"/>
        <v>6</v>
      </c>
      <c r="O180" s="26">
        <f t="shared" si="7"/>
        <v>2</v>
      </c>
      <c r="P180" s="28" t="str">
        <f t="shared" si="8"/>
        <v>872</v>
      </c>
      <c r="Q180">
        <f t="shared" si="10"/>
        <v>0</v>
      </c>
    </row>
    <row r="181" spans="1:17" x14ac:dyDescent="0.3">
      <c r="A181" s="34">
        <v>44009</v>
      </c>
      <c r="B181" s="32">
        <v>0</v>
      </c>
      <c r="C181" s="26">
        <v>29</v>
      </c>
      <c r="D181" s="26">
        <v>17</v>
      </c>
      <c r="E181" s="26">
        <v>0</v>
      </c>
      <c r="F181" s="26">
        <v>19</v>
      </c>
      <c r="G181" s="26">
        <v>7</v>
      </c>
      <c r="H181" s="26">
        <v>0</v>
      </c>
      <c r="I181" s="26">
        <v>8</v>
      </c>
      <c r="J181" s="26">
        <v>12</v>
      </c>
      <c r="K181" s="26">
        <f>(C181*Processing!$B$5)+(F181*Processing!$B$6)+(I181*Processing!$B$7)</f>
        <v>29</v>
      </c>
      <c r="L181" s="26">
        <f>(D181*Processing!$B$5)+(G181*Processing!$B$6)+(J181*Processing!$B$7)</f>
        <v>17</v>
      </c>
      <c r="M181" s="26">
        <f>(B181*Processing!$B$5)+(E181*Processing!$B$6)+(H181*Processing!$B$7)</f>
        <v>0</v>
      </c>
      <c r="N181" s="26">
        <f t="shared" si="9"/>
        <v>6</v>
      </c>
      <c r="O181" s="26">
        <f t="shared" si="7"/>
        <v>2</v>
      </c>
      <c r="P181" s="28" t="str">
        <f t="shared" si="8"/>
        <v>882</v>
      </c>
      <c r="Q181">
        <f t="shared" si="10"/>
        <v>0</v>
      </c>
    </row>
    <row r="182" spans="1:17" x14ac:dyDescent="0.3">
      <c r="A182" s="34">
        <v>44010</v>
      </c>
      <c r="B182" s="32">
        <v>0</v>
      </c>
      <c r="C182" s="26">
        <v>34</v>
      </c>
      <c r="D182" s="26">
        <v>0</v>
      </c>
      <c r="E182" s="26">
        <v>0</v>
      </c>
      <c r="F182" s="26">
        <v>9</v>
      </c>
      <c r="G182" s="26">
        <v>0</v>
      </c>
      <c r="H182" s="26">
        <v>0</v>
      </c>
      <c r="I182" s="26">
        <v>23</v>
      </c>
      <c r="J182" s="26">
        <v>0</v>
      </c>
      <c r="K182" s="26">
        <f>(C182*Processing!$B$5)+(F182*Processing!$B$6)+(I182*Processing!$B$7)</f>
        <v>34</v>
      </c>
      <c r="L182" s="26">
        <f>(D182*Processing!$B$5)+(G182*Processing!$B$6)+(J182*Processing!$B$7)</f>
        <v>0</v>
      </c>
      <c r="M182" s="26">
        <f>(B182*Processing!$B$5)+(E182*Processing!$B$6)+(H182*Processing!$B$7)</f>
        <v>0</v>
      </c>
      <c r="N182" s="26">
        <f t="shared" si="9"/>
        <v>6</v>
      </c>
      <c r="O182" s="26">
        <f t="shared" si="7"/>
        <v>2</v>
      </c>
      <c r="P182" s="28" t="str">
        <f t="shared" si="8"/>
        <v>892</v>
      </c>
      <c r="Q182">
        <f t="shared" si="10"/>
        <v>0</v>
      </c>
    </row>
    <row r="183" spans="1:17" x14ac:dyDescent="0.3">
      <c r="A183" s="34">
        <v>44011</v>
      </c>
      <c r="B183" s="32">
        <v>0</v>
      </c>
      <c r="C183" s="26">
        <v>32</v>
      </c>
      <c r="D183" s="26">
        <v>0</v>
      </c>
      <c r="E183" s="26">
        <v>0</v>
      </c>
      <c r="F183" s="26">
        <v>22</v>
      </c>
      <c r="G183" s="26">
        <v>0</v>
      </c>
      <c r="H183" s="26">
        <v>0</v>
      </c>
      <c r="I183" s="26">
        <v>8</v>
      </c>
      <c r="J183" s="26">
        <v>0</v>
      </c>
      <c r="K183" s="26">
        <f>(C183*Processing!$B$5)+(F183*Processing!$B$6)+(I183*Processing!$B$7)</f>
        <v>32</v>
      </c>
      <c r="L183" s="26">
        <f>(D183*Processing!$B$5)+(G183*Processing!$B$6)+(J183*Processing!$B$7)</f>
        <v>0</v>
      </c>
      <c r="M183" s="26">
        <f>(B183*Processing!$B$5)+(E183*Processing!$B$6)+(H183*Processing!$B$7)</f>
        <v>0</v>
      </c>
      <c r="N183" s="26">
        <f t="shared" si="9"/>
        <v>6</v>
      </c>
      <c r="O183" s="26">
        <f t="shared" si="7"/>
        <v>2</v>
      </c>
      <c r="P183" s="28" t="str">
        <f t="shared" si="8"/>
        <v>902</v>
      </c>
    </row>
    <row r="184" spans="1:17" x14ac:dyDescent="0.3">
      <c r="A184" s="34">
        <v>44012</v>
      </c>
      <c r="B184" s="32">
        <v>0</v>
      </c>
      <c r="C184" s="26">
        <v>34</v>
      </c>
      <c r="D184" s="26">
        <v>0</v>
      </c>
      <c r="E184" s="26">
        <v>0</v>
      </c>
      <c r="F184" s="26">
        <v>49</v>
      </c>
      <c r="G184" s="26">
        <v>0</v>
      </c>
      <c r="H184" s="26">
        <v>0</v>
      </c>
      <c r="I184" s="26">
        <v>14</v>
      </c>
      <c r="J184" s="26">
        <v>0</v>
      </c>
      <c r="K184" s="26">
        <f>(C184*Processing!$B$5)+(F184*Processing!$B$6)+(I184*Processing!$B$7)</f>
        <v>34</v>
      </c>
      <c r="L184" s="26">
        <f>(D184*Processing!$B$5)+(G184*Processing!$B$6)+(J184*Processing!$B$7)</f>
        <v>0</v>
      </c>
      <c r="M184" s="26">
        <f>(B184*Processing!$B$5)+(E184*Processing!$B$6)+(H184*Processing!$B$7)</f>
        <v>0</v>
      </c>
      <c r="N184" s="26">
        <f t="shared" si="9"/>
        <v>6</v>
      </c>
      <c r="O184" s="26">
        <f t="shared" si="7"/>
        <v>2</v>
      </c>
      <c r="P184" s="28" t="str">
        <f t="shared" si="8"/>
        <v>912</v>
      </c>
    </row>
    <row r="185" spans="1:17" x14ac:dyDescent="0.3">
      <c r="A185" s="34">
        <v>44013</v>
      </c>
      <c r="B185" s="32">
        <v>500</v>
      </c>
      <c r="C185" s="26">
        <v>6</v>
      </c>
      <c r="D185" s="26">
        <v>0</v>
      </c>
      <c r="E185" s="26">
        <v>1400</v>
      </c>
      <c r="F185" s="26">
        <v>15</v>
      </c>
      <c r="G185" s="26">
        <v>0</v>
      </c>
      <c r="H185" s="26">
        <v>1000</v>
      </c>
      <c r="I185" s="26">
        <v>23</v>
      </c>
      <c r="J185" s="26">
        <v>0</v>
      </c>
      <c r="K185" s="26">
        <f>(C185*Processing!$B$5)+(F185*Processing!$B$6)+(I185*Processing!$B$7)</f>
        <v>6</v>
      </c>
      <c r="L185" s="26">
        <f>(D185*Processing!$B$5)+(G185*Processing!$B$6)+(J185*Processing!$B$7)</f>
        <v>0</v>
      </c>
      <c r="M185" s="26">
        <f>(B185*Processing!$B$5)+(E185*Processing!$B$6)+(H185*Processing!$B$7)</f>
        <v>500</v>
      </c>
      <c r="N185" s="26">
        <f t="shared" si="9"/>
        <v>7</v>
      </c>
      <c r="O185" s="26">
        <f t="shared" si="7"/>
        <v>3</v>
      </c>
      <c r="P185" s="28" t="str">
        <f t="shared" si="8"/>
        <v>13</v>
      </c>
    </row>
    <row r="186" spans="1:17" x14ac:dyDescent="0.3">
      <c r="A186" s="34">
        <v>44014</v>
      </c>
      <c r="B186" s="32">
        <v>0</v>
      </c>
      <c r="C186" s="26">
        <v>22</v>
      </c>
      <c r="D186" s="26">
        <v>0</v>
      </c>
      <c r="E186" s="26">
        <v>0</v>
      </c>
      <c r="F186" s="26">
        <v>76</v>
      </c>
      <c r="G186" s="26">
        <v>0</v>
      </c>
      <c r="H186" s="26">
        <v>0</v>
      </c>
      <c r="I186" s="26">
        <v>53</v>
      </c>
      <c r="J186" s="26">
        <v>0</v>
      </c>
      <c r="K186" s="26">
        <f>(C186*Processing!$B$5)+(F186*Processing!$B$6)+(I186*Processing!$B$7)</f>
        <v>22</v>
      </c>
      <c r="L186" s="26">
        <f>(D186*Processing!$B$5)+(G186*Processing!$B$6)+(J186*Processing!$B$7)</f>
        <v>0</v>
      </c>
      <c r="M186" s="26">
        <f>(B186*Processing!$B$5)+(E186*Processing!$B$6)+(H186*Processing!$B$7)</f>
        <v>0</v>
      </c>
      <c r="N186" s="26">
        <f t="shared" si="9"/>
        <v>7</v>
      </c>
      <c r="O186" s="26">
        <f t="shared" si="7"/>
        <v>3</v>
      </c>
      <c r="P186" s="28" t="str">
        <f t="shared" si="8"/>
        <v>23</v>
      </c>
    </row>
    <row r="187" spans="1:17" x14ac:dyDescent="0.3">
      <c r="A187" s="34">
        <v>44015</v>
      </c>
      <c r="B187" s="32">
        <v>0</v>
      </c>
      <c r="C187" s="26">
        <v>9</v>
      </c>
      <c r="D187" s="26">
        <v>0</v>
      </c>
      <c r="E187" s="26">
        <v>0</v>
      </c>
      <c r="F187" s="26">
        <v>77</v>
      </c>
      <c r="G187" s="26">
        <v>0</v>
      </c>
      <c r="H187" s="26">
        <v>0</v>
      </c>
      <c r="I187" s="26">
        <v>23</v>
      </c>
      <c r="J187" s="26">
        <v>0</v>
      </c>
      <c r="K187" s="26">
        <f>(C187*Processing!$B$5)+(F187*Processing!$B$6)+(I187*Processing!$B$7)</f>
        <v>9</v>
      </c>
      <c r="L187" s="26">
        <f>(D187*Processing!$B$5)+(G187*Processing!$B$6)+(J187*Processing!$B$7)</f>
        <v>0</v>
      </c>
      <c r="M187" s="26">
        <f>(B187*Processing!$B$5)+(E187*Processing!$B$6)+(H187*Processing!$B$7)</f>
        <v>0</v>
      </c>
      <c r="N187" s="26">
        <f t="shared" si="9"/>
        <v>7</v>
      </c>
      <c r="O187" s="26">
        <f t="shared" si="7"/>
        <v>3</v>
      </c>
      <c r="P187" s="28" t="str">
        <f t="shared" si="8"/>
        <v>33</v>
      </c>
    </row>
    <row r="188" spans="1:17" x14ac:dyDescent="0.3">
      <c r="A188" s="34">
        <v>44016</v>
      </c>
      <c r="B188" s="32">
        <v>0</v>
      </c>
      <c r="C188" s="26">
        <v>27</v>
      </c>
      <c r="D188" s="26">
        <v>18</v>
      </c>
      <c r="E188" s="26">
        <v>0</v>
      </c>
      <c r="F188" s="26">
        <v>65</v>
      </c>
      <c r="G188" s="26">
        <v>16</v>
      </c>
      <c r="H188" s="26">
        <v>0</v>
      </c>
      <c r="I188" s="26">
        <v>93</v>
      </c>
      <c r="J188" s="26">
        <v>14</v>
      </c>
      <c r="K188" s="26">
        <f>(C188*Processing!$B$5)+(F188*Processing!$B$6)+(I188*Processing!$B$7)</f>
        <v>27</v>
      </c>
      <c r="L188" s="26">
        <f>(D188*Processing!$B$5)+(G188*Processing!$B$6)+(J188*Processing!$B$7)</f>
        <v>18</v>
      </c>
      <c r="M188" s="26">
        <f>(B188*Processing!$B$5)+(E188*Processing!$B$6)+(H188*Processing!$B$7)</f>
        <v>0</v>
      </c>
      <c r="N188" s="26">
        <f t="shared" si="9"/>
        <v>7</v>
      </c>
      <c r="O188" s="26">
        <f t="shared" si="7"/>
        <v>3</v>
      </c>
      <c r="P188" s="28" t="str">
        <f t="shared" si="8"/>
        <v>43</v>
      </c>
    </row>
    <row r="189" spans="1:17" x14ac:dyDescent="0.3">
      <c r="A189" s="34">
        <v>44017</v>
      </c>
      <c r="B189" s="32">
        <v>0</v>
      </c>
      <c r="C189" s="26">
        <v>8</v>
      </c>
      <c r="D189" s="26">
        <v>12</v>
      </c>
      <c r="E189" s="26">
        <v>0</v>
      </c>
      <c r="F189" s="26">
        <v>21</v>
      </c>
      <c r="G189" s="26">
        <v>94</v>
      </c>
      <c r="H189" s="26">
        <v>0</v>
      </c>
      <c r="I189" s="26">
        <v>31</v>
      </c>
      <c r="J189" s="26">
        <v>16</v>
      </c>
      <c r="K189" s="26">
        <f>(C189*Processing!$B$5)+(F189*Processing!$B$6)+(I189*Processing!$B$7)</f>
        <v>8</v>
      </c>
      <c r="L189" s="26">
        <f>(D189*Processing!$B$5)+(G189*Processing!$B$6)+(J189*Processing!$B$7)</f>
        <v>12</v>
      </c>
      <c r="M189" s="26">
        <f>(B189*Processing!$B$5)+(E189*Processing!$B$6)+(H189*Processing!$B$7)</f>
        <v>0</v>
      </c>
      <c r="N189" s="26">
        <f t="shared" si="9"/>
        <v>7</v>
      </c>
      <c r="O189" s="26">
        <f t="shared" si="7"/>
        <v>3</v>
      </c>
      <c r="P189" s="28" t="str">
        <f t="shared" si="8"/>
        <v>53</v>
      </c>
    </row>
    <row r="190" spans="1:17" x14ac:dyDescent="0.3">
      <c r="A190" s="34">
        <v>44018</v>
      </c>
      <c r="B190" s="32">
        <v>0</v>
      </c>
      <c r="C190" s="26">
        <v>69</v>
      </c>
      <c r="D190" s="26">
        <v>18</v>
      </c>
      <c r="E190" s="26">
        <v>0</v>
      </c>
      <c r="F190" s="26">
        <v>21</v>
      </c>
      <c r="G190" s="26">
        <v>133</v>
      </c>
      <c r="H190" s="26">
        <v>0</v>
      </c>
      <c r="I190" s="26">
        <v>48</v>
      </c>
      <c r="J190" s="26">
        <v>24</v>
      </c>
      <c r="K190" s="26">
        <f>(C190*Processing!$B$5)+(F190*Processing!$B$6)+(I190*Processing!$B$7)</f>
        <v>69</v>
      </c>
      <c r="L190" s="26">
        <f>(D190*Processing!$B$5)+(G190*Processing!$B$6)+(J190*Processing!$B$7)</f>
        <v>18</v>
      </c>
      <c r="M190" s="26">
        <f>(B190*Processing!$B$5)+(E190*Processing!$B$6)+(H190*Processing!$B$7)</f>
        <v>0</v>
      </c>
      <c r="N190" s="26">
        <f t="shared" si="9"/>
        <v>7</v>
      </c>
      <c r="O190" s="26">
        <f t="shared" si="7"/>
        <v>3</v>
      </c>
      <c r="P190" s="28" t="str">
        <f t="shared" si="8"/>
        <v>63</v>
      </c>
    </row>
    <row r="191" spans="1:17" x14ac:dyDescent="0.3">
      <c r="A191" s="34">
        <v>44019</v>
      </c>
      <c r="B191" s="32">
        <v>0</v>
      </c>
      <c r="C191" s="26">
        <v>7</v>
      </c>
      <c r="D191" s="26">
        <v>39</v>
      </c>
      <c r="E191" s="26">
        <v>0</v>
      </c>
      <c r="F191" s="26">
        <v>27</v>
      </c>
      <c r="G191" s="26">
        <v>59</v>
      </c>
      <c r="H191" s="26">
        <v>0</v>
      </c>
      <c r="I191" s="26">
        <v>18</v>
      </c>
      <c r="J191" s="26">
        <v>5</v>
      </c>
      <c r="K191" s="26">
        <f>(C191*Processing!$B$5)+(F191*Processing!$B$6)+(I191*Processing!$B$7)</f>
        <v>7</v>
      </c>
      <c r="L191" s="26">
        <f>(D191*Processing!$B$5)+(G191*Processing!$B$6)+(J191*Processing!$B$7)</f>
        <v>39</v>
      </c>
      <c r="M191" s="26">
        <f>(B191*Processing!$B$5)+(E191*Processing!$B$6)+(H191*Processing!$B$7)</f>
        <v>0</v>
      </c>
      <c r="N191" s="26">
        <f t="shared" si="9"/>
        <v>7</v>
      </c>
      <c r="O191" s="26">
        <f t="shared" si="7"/>
        <v>3</v>
      </c>
      <c r="P191" s="28" t="str">
        <f t="shared" si="8"/>
        <v>73</v>
      </c>
    </row>
    <row r="192" spans="1:17" x14ac:dyDescent="0.3">
      <c r="A192" s="34">
        <v>44020</v>
      </c>
      <c r="B192" s="32">
        <v>0</v>
      </c>
      <c r="C192" s="26">
        <v>76</v>
      </c>
      <c r="D192" s="26">
        <v>31</v>
      </c>
      <c r="E192" s="26">
        <v>0</v>
      </c>
      <c r="F192" s="26">
        <v>22</v>
      </c>
      <c r="G192" s="26">
        <v>98</v>
      </c>
      <c r="H192" s="26">
        <v>0</v>
      </c>
      <c r="I192" s="26">
        <v>53</v>
      </c>
      <c r="J192" s="26">
        <v>6</v>
      </c>
      <c r="K192" s="26">
        <f>(C192*Processing!$B$5)+(F192*Processing!$B$6)+(I192*Processing!$B$7)</f>
        <v>76</v>
      </c>
      <c r="L192" s="26">
        <f>(D192*Processing!$B$5)+(G192*Processing!$B$6)+(J192*Processing!$B$7)</f>
        <v>31</v>
      </c>
      <c r="M192" s="26">
        <f>(B192*Processing!$B$5)+(E192*Processing!$B$6)+(H192*Processing!$B$7)</f>
        <v>0</v>
      </c>
      <c r="N192" s="26">
        <f t="shared" si="9"/>
        <v>7</v>
      </c>
      <c r="O192" s="26">
        <f t="shared" si="7"/>
        <v>3</v>
      </c>
      <c r="P192" s="28" t="str">
        <f t="shared" si="8"/>
        <v>83</v>
      </c>
    </row>
    <row r="193" spans="1:16" x14ac:dyDescent="0.3">
      <c r="A193" s="34">
        <v>44021</v>
      </c>
      <c r="B193" s="32">
        <v>0</v>
      </c>
      <c r="C193" s="26">
        <v>29</v>
      </c>
      <c r="D193" s="26">
        <v>5</v>
      </c>
      <c r="E193" s="26">
        <v>0</v>
      </c>
      <c r="F193" s="26">
        <v>12</v>
      </c>
      <c r="G193" s="26">
        <v>35</v>
      </c>
      <c r="H193" s="26">
        <v>0</v>
      </c>
      <c r="I193" s="26">
        <v>43</v>
      </c>
      <c r="J193" s="26">
        <v>13</v>
      </c>
      <c r="K193" s="26">
        <f>(C193*Processing!$B$5)+(F193*Processing!$B$6)+(I193*Processing!$B$7)</f>
        <v>29</v>
      </c>
      <c r="L193" s="26">
        <f>(D193*Processing!$B$5)+(G193*Processing!$B$6)+(J193*Processing!$B$7)</f>
        <v>5</v>
      </c>
      <c r="M193" s="26">
        <f>(B193*Processing!$B$5)+(E193*Processing!$B$6)+(H193*Processing!$B$7)</f>
        <v>0</v>
      </c>
      <c r="N193" s="26">
        <f t="shared" si="9"/>
        <v>7</v>
      </c>
      <c r="O193" s="26">
        <f t="shared" si="7"/>
        <v>3</v>
      </c>
      <c r="P193" s="28" t="str">
        <f t="shared" si="8"/>
        <v>93</v>
      </c>
    </row>
    <row r="194" spans="1:16" x14ac:dyDescent="0.3">
      <c r="A194" s="34">
        <v>44022</v>
      </c>
      <c r="B194" s="32">
        <v>0</v>
      </c>
      <c r="C194" s="26">
        <v>27</v>
      </c>
      <c r="D194" s="26">
        <v>64</v>
      </c>
      <c r="E194" s="26">
        <v>0</v>
      </c>
      <c r="F194" s="26">
        <v>65</v>
      </c>
      <c r="G194" s="26">
        <v>97</v>
      </c>
      <c r="H194" s="26">
        <v>0</v>
      </c>
      <c r="I194" s="26">
        <v>93</v>
      </c>
      <c r="J194" s="26">
        <v>9</v>
      </c>
      <c r="K194" s="26">
        <f>(C194*Processing!$B$5)+(F194*Processing!$B$6)+(I194*Processing!$B$7)</f>
        <v>27</v>
      </c>
      <c r="L194" s="26">
        <f>(D194*Processing!$B$5)+(G194*Processing!$B$6)+(J194*Processing!$B$7)</f>
        <v>64</v>
      </c>
      <c r="M194" s="26">
        <f>(B194*Processing!$B$5)+(E194*Processing!$B$6)+(H194*Processing!$B$7)</f>
        <v>0</v>
      </c>
      <c r="N194" s="26">
        <f t="shared" si="9"/>
        <v>7</v>
      </c>
      <c r="O194" s="26">
        <f t="shared" si="7"/>
        <v>3</v>
      </c>
      <c r="P194" s="28" t="str">
        <f t="shared" si="8"/>
        <v>103</v>
      </c>
    </row>
    <row r="195" spans="1:16" x14ac:dyDescent="0.3">
      <c r="A195" s="34">
        <v>44023</v>
      </c>
      <c r="B195" s="32">
        <v>0</v>
      </c>
      <c r="C195" s="26">
        <v>38</v>
      </c>
      <c r="D195" s="26">
        <v>24</v>
      </c>
      <c r="E195" s="26">
        <v>0</v>
      </c>
      <c r="F195" s="26">
        <v>16</v>
      </c>
      <c r="G195" s="26">
        <v>78</v>
      </c>
      <c r="H195" s="26">
        <v>0</v>
      </c>
      <c r="I195" s="26">
        <v>55</v>
      </c>
      <c r="J195" s="26">
        <v>5</v>
      </c>
      <c r="K195" s="26">
        <f>(C195*Processing!$B$5)+(F195*Processing!$B$6)+(I195*Processing!$B$7)</f>
        <v>38</v>
      </c>
      <c r="L195" s="26">
        <f>(D195*Processing!$B$5)+(G195*Processing!$B$6)+(J195*Processing!$B$7)</f>
        <v>24</v>
      </c>
      <c r="M195" s="26">
        <f>(B195*Processing!$B$5)+(E195*Processing!$B$6)+(H195*Processing!$B$7)</f>
        <v>0</v>
      </c>
      <c r="N195" s="26">
        <f t="shared" si="9"/>
        <v>7</v>
      </c>
      <c r="O195" s="26">
        <f t="shared" ref="O195:O258" si="11">CHOOSE(MONTH(A195),1,1,1,2,2,2,3,3,3,4,4,4)</f>
        <v>3</v>
      </c>
      <c r="P195" s="28" t="str">
        <f t="shared" ref="P195:P258" si="12">A195-DATE(YEAR(A195),CHOOSE(O195,1,4,7,10),1)+1&amp;O195</f>
        <v>113</v>
      </c>
    </row>
    <row r="196" spans="1:16" x14ac:dyDescent="0.3">
      <c r="A196" s="34">
        <v>44024</v>
      </c>
      <c r="B196" s="32">
        <v>0</v>
      </c>
      <c r="C196" s="26">
        <v>100</v>
      </c>
      <c r="D196" s="26">
        <v>31</v>
      </c>
      <c r="E196" s="26">
        <v>0</v>
      </c>
      <c r="F196" s="26">
        <v>69</v>
      </c>
      <c r="G196" s="26">
        <v>98</v>
      </c>
      <c r="H196" s="26">
        <v>0</v>
      </c>
      <c r="I196" s="26">
        <v>29</v>
      </c>
      <c r="J196" s="26">
        <v>6</v>
      </c>
      <c r="K196" s="26">
        <f>(C196*Processing!$B$5)+(F196*Processing!$B$6)+(I196*Processing!$B$7)</f>
        <v>100</v>
      </c>
      <c r="L196" s="26">
        <f>(D196*Processing!$B$5)+(G196*Processing!$B$6)+(J196*Processing!$B$7)</f>
        <v>31</v>
      </c>
      <c r="M196" s="26">
        <f>(B196*Processing!$B$5)+(E196*Processing!$B$6)+(H196*Processing!$B$7)</f>
        <v>0</v>
      </c>
      <c r="N196" s="26">
        <f t="shared" ref="N196:N259" si="13">MONTH(A196)</f>
        <v>7</v>
      </c>
      <c r="O196" s="26">
        <f t="shared" si="11"/>
        <v>3</v>
      </c>
      <c r="P196" s="28" t="str">
        <f t="shared" si="12"/>
        <v>123</v>
      </c>
    </row>
    <row r="197" spans="1:16" x14ac:dyDescent="0.3">
      <c r="A197" s="34">
        <v>44025</v>
      </c>
      <c r="B197" s="32">
        <v>0</v>
      </c>
      <c r="C197" s="26">
        <v>28</v>
      </c>
      <c r="D197" s="26">
        <v>13</v>
      </c>
      <c r="E197" s="26">
        <v>0</v>
      </c>
      <c r="F197" s="26">
        <v>98</v>
      </c>
      <c r="G197" s="26">
        <v>72</v>
      </c>
      <c r="H197" s="26">
        <v>0</v>
      </c>
      <c r="I197" s="26">
        <v>68</v>
      </c>
      <c r="J197" s="26">
        <v>26</v>
      </c>
      <c r="K197" s="26">
        <f>(C197*Processing!$B$5)+(F197*Processing!$B$6)+(I197*Processing!$B$7)</f>
        <v>28</v>
      </c>
      <c r="L197" s="26">
        <f>(D197*Processing!$B$5)+(G197*Processing!$B$6)+(J197*Processing!$B$7)</f>
        <v>13</v>
      </c>
      <c r="M197" s="26">
        <f>(B197*Processing!$B$5)+(E197*Processing!$B$6)+(H197*Processing!$B$7)</f>
        <v>0</v>
      </c>
      <c r="N197" s="26">
        <f t="shared" si="13"/>
        <v>7</v>
      </c>
      <c r="O197" s="26">
        <f t="shared" si="11"/>
        <v>3</v>
      </c>
      <c r="P197" s="28" t="str">
        <f t="shared" si="12"/>
        <v>133</v>
      </c>
    </row>
    <row r="198" spans="1:16" x14ac:dyDescent="0.3">
      <c r="A198" s="34">
        <v>44026</v>
      </c>
      <c r="B198" s="32">
        <v>0</v>
      </c>
      <c r="C198" s="26">
        <v>41</v>
      </c>
      <c r="D198" s="26">
        <v>24</v>
      </c>
      <c r="E198" s="26">
        <v>0</v>
      </c>
      <c r="F198" s="26">
        <v>59</v>
      </c>
      <c r="G198" s="26">
        <v>35</v>
      </c>
      <c r="H198" s="26">
        <v>0</v>
      </c>
      <c r="I198" s="26">
        <v>17</v>
      </c>
      <c r="J198" s="26">
        <v>3</v>
      </c>
      <c r="K198" s="26">
        <f>(C198*Processing!$B$5)+(F198*Processing!$B$6)+(I198*Processing!$B$7)</f>
        <v>41</v>
      </c>
      <c r="L198" s="26">
        <f>(D198*Processing!$B$5)+(G198*Processing!$B$6)+(J198*Processing!$B$7)</f>
        <v>24</v>
      </c>
      <c r="M198" s="26">
        <f>(B198*Processing!$B$5)+(E198*Processing!$B$6)+(H198*Processing!$B$7)</f>
        <v>0</v>
      </c>
      <c r="N198" s="26">
        <f t="shared" si="13"/>
        <v>7</v>
      </c>
      <c r="O198" s="26">
        <f t="shared" si="11"/>
        <v>3</v>
      </c>
      <c r="P198" s="28" t="str">
        <f t="shared" si="12"/>
        <v>143</v>
      </c>
    </row>
    <row r="199" spans="1:16" x14ac:dyDescent="0.3">
      <c r="A199" s="34">
        <v>44027</v>
      </c>
      <c r="B199" s="32">
        <v>0</v>
      </c>
      <c r="C199" s="26">
        <v>56</v>
      </c>
      <c r="D199" s="26">
        <v>49</v>
      </c>
      <c r="E199" s="26">
        <v>0</v>
      </c>
      <c r="F199" s="26">
        <v>24</v>
      </c>
      <c r="G199" s="26">
        <v>32</v>
      </c>
      <c r="H199" s="26">
        <v>0</v>
      </c>
      <c r="I199" s="26">
        <v>82</v>
      </c>
      <c r="J199" s="26">
        <v>18</v>
      </c>
      <c r="K199" s="26">
        <f>(C199*Processing!$B$5)+(F199*Processing!$B$6)+(I199*Processing!$B$7)</f>
        <v>56</v>
      </c>
      <c r="L199" s="26">
        <f>(D199*Processing!$B$5)+(G199*Processing!$B$6)+(J199*Processing!$B$7)</f>
        <v>49</v>
      </c>
      <c r="M199" s="26">
        <f>(B199*Processing!$B$5)+(E199*Processing!$B$6)+(H199*Processing!$B$7)</f>
        <v>0</v>
      </c>
      <c r="N199" s="26">
        <f t="shared" si="13"/>
        <v>7</v>
      </c>
      <c r="O199" s="26">
        <f t="shared" si="11"/>
        <v>3</v>
      </c>
      <c r="P199" s="28" t="str">
        <f t="shared" si="12"/>
        <v>153</v>
      </c>
    </row>
    <row r="200" spans="1:16" x14ac:dyDescent="0.3">
      <c r="A200" s="34">
        <v>44028</v>
      </c>
      <c r="B200" s="32">
        <v>0</v>
      </c>
      <c r="C200" s="26">
        <v>57</v>
      </c>
      <c r="D200" s="26">
        <v>0</v>
      </c>
      <c r="E200" s="26">
        <v>0</v>
      </c>
      <c r="F200" s="26">
        <v>24</v>
      </c>
      <c r="G200" s="26">
        <v>6</v>
      </c>
      <c r="H200" s="26">
        <v>0</v>
      </c>
      <c r="I200" s="26">
        <v>83</v>
      </c>
      <c r="J200" s="26">
        <v>1</v>
      </c>
      <c r="K200" s="26">
        <f>(C200*Processing!$B$5)+(F200*Processing!$B$6)+(I200*Processing!$B$7)</f>
        <v>57</v>
      </c>
      <c r="L200" s="26">
        <f>(D200*Processing!$B$5)+(G200*Processing!$B$6)+(J200*Processing!$B$7)</f>
        <v>0</v>
      </c>
      <c r="M200" s="26">
        <f>(B200*Processing!$B$5)+(E200*Processing!$B$6)+(H200*Processing!$B$7)</f>
        <v>0</v>
      </c>
      <c r="N200" s="26">
        <f t="shared" si="13"/>
        <v>7</v>
      </c>
      <c r="O200" s="26">
        <f t="shared" si="11"/>
        <v>3</v>
      </c>
      <c r="P200" s="28" t="str">
        <f t="shared" si="12"/>
        <v>163</v>
      </c>
    </row>
    <row r="201" spans="1:16" x14ac:dyDescent="0.3">
      <c r="A201" s="34">
        <v>44029</v>
      </c>
      <c r="B201" s="32">
        <v>0</v>
      </c>
      <c r="C201" s="26">
        <v>5</v>
      </c>
      <c r="D201" s="26">
        <v>2</v>
      </c>
      <c r="E201" s="26">
        <v>0</v>
      </c>
      <c r="F201" s="26">
        <v>14</v>
      </c>
      <c r="G201" s="26">
        <v>1</v>
      </c>
      <c r="H201" s="26">
        <v>0</v>
      </c>
      <c r="I201" s="26">
        <v>21</v>
      </c>
      <c r="J201" s="26">
        <v>1</v>
      </c>
      <c r="K201" s="26">
        <f>(C201*Processing!$B$5)+(F201*Processing!$B$6)+(I201*Processing!$B$7)</f>
        <v>5</v>
      </c>
      <c r="L201" s="26">
        <f>(D201*Processing!$B$5)+(G201*Processing!$B$6)+(J201*Processing!$B$7)</f>
        <v>2</v>
      </c>
      <c r="M201" s="26">
        <f>(B201*Processing!$B$5)+(E201*Processing!$B$6)+(H201*Processing!$B$7)</f>
        <v>0</v>
      </c>
      <c r="N201" s="26">
        <f t="shared" si="13"/>
        <v>7</v>
      </c>
      <c r="O201" s="26">
        <f t="shared" si="11"/>
        <v>3</v>
      </c>
      <c r="P201" s="28" t="str">
        <f t="shared" si="12"/>
        <v>173</v>
      </c>
    </row>
    <row r="202" spans="1:16" x14ac:dyDescent="0.3">
      <c r="A202" s="34">
        <v>44030</v>
      </c>
      <c r="B202" s="32">
        <v>0</v>
      </c>
      <c r="C202" s="26">
        <v>36</v>
      </c>
      <c r="D202" s="26">
        <v>1</v>
      </c>
      <c r="E202" s="26">
        <v>0</v>
      </c>
      <c r="F202" s="26">
        <v>53</v>
      </c>
      <c r="G202" s="26">
        <v>6</v>
      </c>
      <c r="H202" s="26">
        <v>0</v>
      </c>
      <c r="I202" s="26">
        <v>15</v>
      </c>
      <c r="J202" s="26">
        <v>0</v>
      </c>
      <c r="K202" s="26">
        <f>(C202*Processing!$B$5)+(F202*Processing!$B$6)+(I202*Processing!$B$7)</f>
        <v>36</v>
      </c>
      <c r="L202" s="26">
        <f>(D202*Processing!$B$5)+(G202*Processing!$B$6)+(J202*Processing!$B$7)</f>
        <v>1</v>
      </c>
      <c r="M202" s="26">
        <f>(B202*Processing!$B$5)+(E202*Processing!$B$6)+(H202*Processing!$B$7)</f>
        <v>0</v>
      </c>
      <c r="N202" s="26">
        <f t="shared" si="13"/>
        <v>7</v>
      </c>
      <c r="O202" s="26">
        <f t="shared" si="11"/>
        <v>3</v>
      </c>
      <c r="P202" s="28" t="str">
        <f t="shared" si="12"/>
        <v>183</v>
      </c>
    </row>
    <row r="203" spans="1:16" x14ac:dyDescent="0.3">
      <c r="A203" s="34">
        <v>44031</v>
      </c>
      <c r="B203" s="32">
        <v>0</v>
      </c>
      <c r="C203" s="26">
        <v>1</v>
      </c>
      <c r="D203" s="26">
        <v>0</v>
      </c>
      <c r="E203" s="26">
        <v>0</v>
      </c>
      <c r="F203" s="26">
        <v>3</v>
      </c>
      <c r="G203" s="26">
        <v>6</v>
      </c>
      <c r="H203" s="26">
        <v>0</v>
      </c>
      <c r="I203" s="26">
        <v>5</v>
      </c>
      <c r="J203" s="26">
        <v>1</v>
      </c>
      <c r="K203" s="26">
        <f>(C203*Processing!$B$5)+(F203*Processing!$B$6)+(I203*Processing!$B$7)</f>
        <v>1</v>
      </c>
      <c r="L203" s="26">
        <f>(D203*Processing!$B$5)+(G203*Processing!$B$6)+(J203*Processing!$B$7)</f>
        <v>0</v>
      </c>
      <c r="M203" s="26">
        <f>(B203*Processing!$B$5)+(E203*Processing!$B$6)+(H203*Processing!$B$7)</f>
        <v>0</v>
      </c>
      <c r="N203" s="26">
        <f t="shared" si="13"/>
        <v>7</v>
      </c>
      <c r="O203" s="26">
        <f t="shared" si="11"/>
        <v>3</v>
      </c>
      <c r="P203" s="28" t="str">
        <f t="shared" si="12"/>
        <v>193</v>
      </c>
    </row>
    <row r="204" spans="1:16" x14ac:dyDescent="0.3">
      <c r="A204" s="34">
        <v>44032</v>
      </c>
      <c r="B204" s="32">
        <v>0</v>
      </c>
      <c r="C204" s="26">
        <v>1</v>
      </c>
      <c r="D204" s="26">
        <v>1</v>
      </c>
      <c r="E204" s="26">
        <v>0</v>
      </c>
      <c r="F204" s="26">
        <v>3</v>
      </c>
      <c r="G204" s="26">
        <v>1</v>
      </c>
      <c r="H204" s="26">
        <v>0</v>
      </c>
      <c r="I204" s="26">
        <v>5</v>
      </c>
      <c r="J204" s="26">
        <v>1</v>
      </c>
      <c r="K204" s="26">
        <f>(C204*Processing!$B$5)+(F204*Processing!$B$6)+(I204*Processing!$B$7)</f>
        <v>1</v>
      </c>
      <c r="L204" s="26">
        <f>(D204*Processing!$B$5)+(G204*Processing!$B$6)+(J204*Processing!$B$7)</f>
        <v>1</v>
      </c>
      <c r="M204" s="26">
        <f>(B204*Processing!$B$5)+(E204*Processing!$B$6)+(H204*Processing!$B$7)</f>
        <v>0</v>
      </c>
      <c r="N204" s="26">
        <f t="shared" si="13"/>
        <v>7</v>
      </c>
      <c r="O204" s="26">
        <f t="shared" si="11"/>
        <v>3</v>
      </c>
      <c r="P204" s="28" t="str">
        <f t="shared" si="12"/>
        <v>203</v>
      </c>
    </row>
    <row r="205" spans="1:16" x14ac:dyDescent="0.3">
      <c r="A205" s="34">
        <v>44033</v>
      </c>
      <c r="B205" s="32">
        <v>0</v>
      </c>
      <c r="C205" s="26">
        <v>3</v>
      </c>
      <c r="D205" s="26">
        <v>1</v>
      </c>
      <c r="E205" s="26">
        <v>0</v>
      </c>
      <c r="F205" s="26">
        <v>1</v>
      </c>
      <c r="G205" s="26">
        <v>6</v>
      </c>
      <c r="H205" s="26">
        <v>0</v>
      </c>
      <c r="I205" s="26">
        <v>5</v>
      </c>
      <c r="J205" s="26">
        <v>0</v>
      </c>
      <c r="K205" s="26">
        <f>(C205*Processing!$B$5)+(F205*Processing!$B$6)+(I205*Processing!$B$7)</f>
        <v>3</v>
      </c>
      <c r="L205" s="26">
        <f>(D205*Processing!$B$5)+(G205*Processing!$B$6)+(J205*Processing!$B$7)</f>
        <v>1</v>
      </c>
      <c r="M205" s="26">
        <f>(B205*Processing!$B$5)+(E205*Processing!$B$6)+(H205*Processing!$B$7)</f>
        <v>0</v>
      </c>
      <c r="N205" s="26">
        <f t="shared" si="13"/>
        <v>7</v>
      </c>
      <c r="O205" s="26">
        <f t="shared" si="11"/>
        <v>3</v>
      </c>
      <c r="P205" s="28" t="str">
        <f t="shared" si="12"/>
        <v>213</v>
      </c>
    </row>
    <row r="206" spans="1:16" x14ac:dyDescent="0.3">
      <c r="A206" s="34">
        <v>44034</v>
      </c>
      <c r="B206" s="32">
        <v>0</v>
      </c>
      <c r="C206" s="26">
        <v>1</v>
      </c>
      <c r="D206" s="26">
        <v>2</v>
      </c>
      <c r="E206" s="26">
        <v>0</v>
      </c>
      <c r="F206" s="26">
        <v>3</v>
      </c>
      <c r="G206" s="26">
        <v>4</v>
      </c>
      <c r="H206" s="26">
        <v>0</v>
      </c>
      <c r="I206" s="26">
        <v>5</v>
      </c>
      <c r="J206" s="26">
        <v>0</v>
      </c>
      <c r="K206" s="26">
        <f>(C206*Processing!$B$5)+(F206*Processing!$B$6)+(I206*Processing!$B$7)</f>
        <v>1</v>
      </c>
      <c r="L206" s="26">
        <f>(D206*Processing!$B$5)+(G206*Processing!$B$6)+(J206*Processing!$B$7)</f>
        <v>2</v>
      </c>
      <c r="M206" s="26">
        <f>(B206*Processing!$B$5)+(E206*Processing!$B$6)+(H206*Processing!$B$7)</f>
        <v>0</v>
      </c>
      <c r="N206" s="26">
        <f t="shared" si="13"/>
        <v>7</v>
      </c>
      <c r="O206" s="26">
        <f t="shared" si="11"/>
        <v>3</v>
      </c>
      <c r="P206" s="28" t="str">
        <f t="shared" si="12"/>
        <v>223</v>
      </c>
    </row>
    <row r="207" spans="1:16" x14ac:dyDescent="0.3">
      <c r="A207" s="34">
        <v>44035</v>
      </c>
      <c r="B207" s="32">
        <v>0</v>
      </c>
      <c r="C207" s="26">
        <v>3</v>
      </c>
      <c r="D207" s="26">
        <v>2</v>
      </c>
      <c r="E207" s="26">
        <v>0</v>
      </c>
      <c r="F207" s="26">
        <v>1</v>
      </c>
      <c r="G207" s="26">
        <v>4</v>
      </c>
      <c r="H207" s="26">
        <v>0</v>
      </c>
      <c r="I207" s="26">
        <v>5</v>
      </c>
      <c r="J207" s="26">
        <v>0</v>
      </c>
      <c r="K207" s="26">
        <f>(C207*Processing!$B$5)+(F207*Processing!$B$6)+(I207*Processing!$B$7)</f>
        <v>3</v>
      </c>
      <c r="L207" s="26">
        <f>(D207*Processing!$B$5)+(G207*Processing!$B$6)+(J207*Processing!$B$7)</f>
        <v>2</v>
      </c>
      <c r="M207" s="26">
        <f>(B207*Processing!$B$5)+(E207*Processing!$B$6)+(H207*Processing!$B$7)</f>
        <v>0</v>
      </c>
      <c r="N207" s="26">
        <f t="shared" si="13"/>
        <v>7</v>
      </c>
      <c r="O207" s="26">
        <f t="shared" si="11"/>
        <v>3</v>
      </c>
      <c r="P207" s="28" t="str">
        <f t="shared" si="12"/>
        <v>233</v>
      </c>
    </row>
    <row r="208" spans="1:16" x14ac:dyDescent="0.3">
      <c r="A208" s="34">
        <v>44036</v>
      </c>
      <c r="B208" s="32">
        <v>0</v>
      </c>
      <c r="C208" s="26">
        <v>1</v>
      </c>
      <c r="D208" s="26">
        <v>1</v>
      </c>
      <c r="E208" s="26">
        <v>0</v>
      </c>
      <c r="F208" s="26">
        <v>3</v>
      </c>
      <c r="G208" s="26">
        <v>6</v>
      </c>
      <c r="H208" s="26">
        <v>0</v>
      </c>
      <c r="I208" s="26">
        <v>5</v>
      </c>
      <c r="J208" s="26">
        <v>0</v>
      </c>
      <c r="K208" s="26">
        <f>(C208*Processing!$B$5)+(F208*Processing!$B$6)+(I208*Processing!$B$7)</f>
        <v>1</v>
      </c>
      <c r="L208" s="26">
        <f>(D208*Processing!$B$5)+(G208*Processing!$B$6)+(J208*Processing!$B$7)</f>
        <v>1</v>
      </c>
      <c r="M208" s="26">
        <f>(B208*Processing!$B$5)+(E208*Processing!$B$6)+(H208*Processing!$B$7)</f>
        <v>0</v>
      </c>
      <c r="N208" s="26">
        <f t="shared" si="13"/>
        <v>7</v>
      </c>
      <c r="O208" s="26">
        <f t="shared" si="11"/>
        <v>3</v>
      </c>
      <c r="P208" s="28" t="str">
        <f t="shared" si="12"/>
        <v>243</v>
      </c>
    </row>
    <row r="209" spans="1:16" x14ac:dyDescent="0.3">
      <c r="A209" s="34">
        <v>44037</v>
      </c>
      <c r="B209" s="32">
        <v>0</v>
      </c>
      <c r="C209" s="26">
        <v>19</v>
      </c>
      <c r="D209" s="26">
        <v>0</v>
      </c>
      <c r="E209" s="26">
        <v>0</v>
      </c>
      <c r="F209" s="26">
        <v>8</v>
      </c>
      <c r="G209" s="26">
        <v>6</v>
      </c>
      <c r="H209" s="26">
        <v>0</v>
      </c>
      <c r="I209" s="26">
        <v>29</v>
      </c>
      <c r="J209" s="26">
        <v>1</v>
      </c>
      <c r="K209" s="26">
        <f>(C209*Processing!$B$5)+(F209*Processing!$B$6)+(I209*Processing!$B$7)</f>
        <v>19</v>
      </c>
      <c r="L209" s="26">
        <f>(D209*Processing!$B$5)+(G209*Processing!$B$6)+(J209*Processing!$B$7)</f>
        <v>0</v>
      </c>
      <c r="M209" s="26">
        <f>(B209*Processing!$B$5)+(E209*Processing!$B$6)+(H209*Processing!$B$7)</f>
        <v>0</v>
      </c>
      <c r="N209" s="26">
        <f t="shared" si="13"/>
        <v>7</v>
      </c>
      <c r="O209" s="26">
        <f t="shared" si="11"/>
        <v>3</v>
      </c>
      <c r="P209" s="28" t="str">
        <f t="shared" si="12"/>
        <v>253</v>
      </c>
    </row>
    <row r="210" spans="1:16" x14ac:dyDescent="0.3">
      <c r="A210" s="34">
        <v>44038</v>
      </c>
      <c r="B210" s="32">
        <v>0</v>
      </c>
      <c r="C210" s="26">
        <v>23</v>
      </c>
      <c r="D210" s="26">
        <v>2</v>
      </c>
      <c r="E210" s="26">
        <v>0</v>
      </c>
      <c r="F210" s="26">
        <v>60</v>
      </c>
      <c r="G210" s="26">
        <v>4</v>
      </c>
      <c r="H210" s="26">
        <v>0</v>
      </c>
      <c r="I210" s="26">
        <v>6</v>
      </c>
      <c r="J210" s="26">
        <v>0</v>
      </c>
      <c r="K210" s="26">
        <f>(C210*Processing!$B$5)+(F210*Processing!$B$6)+(I210*Processing!$B$7)</f>
        <v>23</v>
      </c>
      <c r="L210" s="26">
        <f>(D210*Processing!$B$5)+(G210*Processing!$B$6)+(J210*Processing!$B$7)</f>
        <v>2</v>
      </c>
      <c r="M210" s="26">
        <f>(B210*Processing!$B$5)+(E210*Processing!$B$6)+(H210*Processing!$B$7)</f>
        <v>0</v>
      </c>
      <c r="N210" s="26">
        <f t="shared" si="13"/>
        <v>7</v>
      </c>
      <c r="O210" s="26">
        <f t="shared" si="11"/>
        <v>3</v>
      </c>
      <c r="P210" s="28" t="str">
        <f t="shared" si="12"/>
        <v>263</v>
      </c>
    </row>
    <row r="211" spans="1:16" x14ac:dyDescent="0.3">
      <c r="A211" s="34">
        <v>44039</v>
      </c>
      <c r="B211" s="32">
        <v>0</v>
      </c>
      <c r="C211" s="26">
        <v>79</v>
      </c>
      <c r="D211" s="26">
        <v>16</v>
      </c>
      <c r="E211" s="26">
        <v>0</v>
      </c>
      <c r="F211" s="26">
        <v>23</v>
      </c>
      <c r="G211" s="26">
        <v>120</v>
      </c>
      <c r="H211" s="26">
        <v>0</v>
      </c>
      <c r="I211" s="26">
        <v>55</v>
      </c>
      <c r="J211" s="26">
        <v>21</v>
      </c>
      <c r="K211" s="26">
        <f>(C211*Processing!$B$5)+(F211*Processing!$B$6)+(I211*Processing!$B$7)</f>
        <v>79</v>
      </c>
      <c r="L211" s="26">
        <f>(D211*Processing!$B$5)+(G211*Processing!$B$6)+(J211*Processing!$B$7)</f>
        <v>16</v>
      </c>
      <c r="M211" s="26">
        <f>(B211*Processing!$B$5)+(E211*Processing!$B$6)+(H211*Processing!$B$7)</f>
        <v>0</v>
      </c>
      <c r="N211" s="26">
        <f t="shared" si="13"/>
        <v>7</v>
      </c>
      <c r="O211" s="26">
        <f t="shared" si="11"/>
        <v>3</v>
      </c>
      <c r="P211" s="28" t="str">
        <f t="shared" si="12"/>
        <v>273</v>
      </c>
    </row>
    <row r="212" spans="1:16" x14ac:dyDescent="0.3">
      <c r="A212" s="34">
        <v>44040</v>
      </c>
      <c r="B212" s="32">
        <v>0</v>
      </c>
      <c r="C212" s="26">
        <v>14</v>
      </c>
      <c r="D212" s="26">
        <v>8</v>
      </c>
      <c r="E212" s="26">
        <v>0</v>
      </c>
      <c r="F212" s="26">
        <v>51</v>
      </c>
      <c r="G212" s="26">
        <v>72</v>
      </c>
      <c r="H212" s="26">
        <v>0</v>
      </c>
      <c r="I212" s="26">
        <v>35</v>
      </c>
      <c r="J212" s="26">
        <v>12</v>
      </c>
      <c r="K212" s="26">
        <f>(C212*Processing!$B$5)+(F212*Processing!$B$6)+(I212*Processing!$B$7)</f>
        <v>14</v>
      </c>
      <c r="L212" s="26">
        <f>(D212*Processing!$B$5)+(G212*Processing!$B$6)+(J212*Processing!$B$7)</f>
        <v>8</v>
      </c>
      <c r="M212" s="26">
        <f>(B212*Processing!$B$5)+(E212*Processing!$B$6)+(H212*Processing!$B$7)</f>
        <v>0</v>
      </c>
      <c r="N212" s="26">
        <f t="shared" si="13"/>
        <v>7</v>
      </c>
      <c r="O212" s="26">
        <f t="shared" si="11"/>
        <v>3</v>
      </c>
      <c r="P212" s="28" t="str">
        <f t="shared" si="12"/>
        <v>283</v>
      </c>
    </row>
    <row r="213" spans="1:16" x14ac:dyDescent="0.3">
      <c r="A213" s="34">
        <v>44041</v>
      </c>
      <c r="B213" s="32">
        <v>0</v>
      </c>
      <c r="C213" s="26">
        <v>42</v>
      </c>
      <c r="D213" s="26">
        <v>2</v>
      </c>
      <c r="E213" s="26">
        <v>0</v>
      </c>
      <c r="F213" s="26">
        <v>60</v>
      </c>
      <c r="G213" s="26">
        <v>18</v>
      </c>
      <c r="H213" s="26">
        <v>0</v>
      </c>
      <c r="I213" s="26">
        <v>17</v>
      </c>
      <c r="J213" s="26">
        <v>6</v>
      </c>
      <c r="K213" s="26">
        <f>(C213*Processing!$B$5)+(F213*Processing!$B$6)+(I213*Processing!$B$7)</f>
        <v>42</v>
      </c>
      <c r="L213" s="26">
        <f>(D213*Processing!$B$5)+(G213*Processing!$B$6)+(J213*Processing!$B$7)</f>
        <v>2</v>
      </c>
      <c r="M213" s="26">
        <f>(B213*Processing!$B$5)+(E213*Processing!$B$6)+(H213*Processing!$B$7)</f>
        <v>0</v>
      </c>
      <c r="N213" s="26">
        <f t="shared" si="13"/>
        <v>7</v>
      </c>
      <c r="O213" s="26">
        <f t="shared" si="11"/>
        <v>3</v>
      </c>
      <c r="P213" s="28" t="str">
        <f t="shared" si="12"/>
        <v>293</v>
      </c>
    </row>
    <row r="214" spans="1:16" x14ac:dyDescent="0.3">
      <c r="A214" s="34">
        <v>44042</v>
      </c>
      <c r="B214" s="32">
        <v>0</v>
      </c>
      <c r="C214" s="26">
        <v>90</v>
      </c>
      <c r="D214" s="26">
        <v>42</v>
      </c>
      <c r="E214" s="26">
        <v>0</v>
      </c>
      <c r="F214" s="26">
        <v>26</v>
      </c>
      <c r="G214" s="26">
        <v>36</v>
      </c>
      <c r="H214" s="26">
        <v>0</v>
      </c>
      <c r="I214" s="26">
        <v>63</v>
      </c>
      <c r="J214" s="26">
        <v>33</v>
      </c>
      <c r="K214" s="26">
        <f>(C214*Processing!$B$5)+(F214*Processing!$B$6)+(I214*Processing!$B$7)</f>
        <v>90</v>
      </c>
      <c r="L214" s="26">
        <f>(D214*Processing!$B$5)+(G214*Processing!$B$6)+(J214*Processing!$B$7)</f>
        <v>42</v>
      </c>
      <c r="M214" s="26">
        <f>(B214*Processing!$B$5)+(E214*Processing!$B$6)+(H214*Processing!$B$7)</f>
        <v>0</v>
      </c>
      <c r="N214" s="26">
        <f t="shared" si="13"/>
        <v>7</v>
      </c>
      <c r="O214" s="26">
        <f t="shared" si="11"/>
        <v>3</v>
      </c>
      <c r="P214" s="28" t="str">
        <f t="shared" si="12"/>
        <v>303</v>
      </c>
    </row>
    <row r="215" spans="1:16" x14ac:dyDescent="0.3">
      <c r="A215" s="34">
        <v>44043</v>
      </c>
      <c r="B215" s="32">
        <v>0</v>
      </c>
      <c r="C215" s="26">
        <v>28</v>
      </c>
      <c r="D215" s="26">
        <v>36</v>
      </c>
      <c r="E215" s="26">
        <v>0</v>
      </c>
      <c r="F215" s="26">
        <v>67</v>
      </c>
      <c r="G215" s="26">
        <v>22</v>
      </c>
      <c r="H215" s="26">
        <v>0</v>
      </c>
      <c r="I215" s="26">
        <v>97</v>
      </c>
      <c r="J215" s="26">
        <v>13</v>
      </c>
      <c r="K215" s="26">
        <f>(C215*Processing!$B$5)+(F215*Processing!$B$6)+(I215*Processing!$B$7)</f>
        <v>28</v>
      </c>
      <c r="L215" s="26">
        <f>(D215*Processing!$B$5)+(G215*Processing!$B$6)+(J215*Processing!$B$7)</f>
        <v>36</v>
      </c>
      <c r="M215" s="26">
        <f>(B215*Processing!$B$5)+(E215*Processing!$B$6)+(H215*Processing!$B$7)</f>
        <v>0</v>
      </c>
      <c r="N215" s="26">
        <f t="shared" si="13"/>
        <v>7</v>
      </c>
      <c r="O215" s="26">
        <f t="shared" si="11"/>
        <v>3</v>
      </c>
      <c r="P215" s="28" t="str">
        <f t="shared" si="12"/>
        <v>313</v>
      </c>
    </row>
    <row r="216" spans="1:16" x14ac:dyDescent="0.3">
      <c r="A216" s="34">
        <v>44044</v>
      </c>
      <c r="B216" s="32">
        <v>0</v>
      </c>
      <c r="C216" s="26">
        <v>77</v>
      </c>
      <c r="D216" s="26">
        <v>25</v>
      </c>
      <c r="E216" s="26">
        <v>0</v>
      </c>
      <c r="F216" s="26">
        <v>23</v>
      </c>
      <c r="G216" s="26">
        <v>22</v>
      </c>
      <c r="H216" s="26">
        <v>0</v>
      </c>
      <c r="I216" s="26">
        <v>54</v>
      </c>
      <c r="J216" s="26">
        <v>21</v>
      </c>
      <c r="K216" s="26">
        <f>(C216*Processing!$B$5)+(F216*Processing!$B$6)+(I216*Processing!$B$7)</f>
        <v>77</v>
      </c>
      <c r="L216" s="26">
        <f>(D216*Processing!$B$5)+(G216*Processing!$B$6)+(J216*Processing!$B$7)</f>
        <v>25</v>
      </c>
      <c r="M216" s="26">
        <f>(B216*Processing!$B$5)+(E216*Processing!$B$6)+(H216*Processing!$B$7)</f>
        <v>0</v>
      </c>
      <c r="N216" s="26">
        <f t="shared" si="13"/>
        <v>8</v>
      </c>
      <c r="O216" s="26">
        <f t="shared" si="11"/>
        <v>3</v>
      </c>
      <c r="P216" s="28" t="str">
        <f t="shared" si="12"/>
        <v>323</v>
      </c>
    </row>
    <row r="217" spans="1:16" x14ac:dyDescent="0.3">
      <c r="A217" s="34">
        <v>44045</v>
      </c>
      <c r="B217" s="32">
        <v>0</v>
      </c>
      <c r="C217" s="26">
        <v>17</v>
      </c>
      <c r="D217" s="26">
        <v>22</v>
      </c>
      <c r="E217" s="26">
        <v>0</v>
      </c>
      <c r="F217" s="26">
        <v>59</v>
      </c>
      <c r="G217" s="26">
        <v>12</v>
      </c>
      <c r="H217" s="26">
        <v>0</v>
      </c>
      <c r="I217" s="26">
        <v>42</v>
      </c>
      <c r="J217" s="26">
        <v>8</v>
      </c>
      <c r="K217" s="26">
        <f>(C217*Processing!$B$5)+(F217*Processing!$B$6)+(I217*Processing!$B$7)</f>
        <v>17</v>
      </c>
      <c r="L217" s="26">
        <f>(D217*Processing!$B$5)+(G217*Processing!$B$6)+(J217*Processing!$B$7)</f>
        <v>22</v>
      </c>
      <c r="M217" s="26">
        <f>(B217*Processing!$B$5)+(E217*Processing!$B$6)+(H217*Processing!$B$7)</f>
        <v>0</v>
      </c>
      <c r="N217" s="26">
        <f t="shared" si="13"/>
        <v>8</v>
      </c>
      <c r="O217" s="26">
        <f t="shared" si="11"/>
        <v>3</v>
      </c>
      <c r="P217" s="28" t="str">
        <f t="shared" si="12"/>
        <v>333</v>
      </c>
    </row>
    <row r="218" spans="1:16" x14ac:dyDescent="0.3">
      <c r="A218" s="34">
        <v>44046</v>
      </c>
      <c r="B218" s="32">
        <v>0</v>
      </c>
      <c r="C218" s="26">
        <v>28</v>
      </c>
      <c r="D218" s="26">
        <v>55</v>
      </c>
      <c r="E218" s="26">
        <v>0</v>
      </c>
      <c r="F218" s="26">
        <v>98</v>
      </c>
      <c r="G218" s="26">
        <v>33</v>
      </c>
      <c r="H218" s="26">
        <v>0</v>
      </c>
      <c r="I218" s="26">
        <v>68</v>
      </c>
      <c r="J218" s="26">
        <v>21</v>
      </c>
      <c r="K218" s="26">
        <f>(C218*Processing!$B$5)+(F218*Processing!$B$6)+(I218*Processing!$B$7)</f>
        <v>28</v>
      </c>
      <c r="L218" s="26">
        <f>(D218*Processing!$B$5)+(G218*Processing!$B$6)+(J218*Processing!$B$7)</f>
        <v>55</v>
      </c>
      <c r="M218" s="26">
        <f>(B218*Processing!$B$5)+(E218*Processing!$B$6)+(H218*Processing!$B$7)</f>
        <v>0</v>
      </c>
      <c r="N218" s="26">
        <f t="shared" si="13"/>
        <v>8</v>
      </c>
      <c r="O218" s="26">
        <f t="shared" si="11"/>
        <v>3</v>
      </c>
      <c r="P218" s="28" t="str">
        <f t="shared" si="12"/>
        <v>343</v>
      </c>
    </row>
    <row r="219" spans="1:16" x14ac:dyDescent="0.3">
      <c r="A219" s="34">
        <v>44047</v>
      </c>
      <c r="B219" s="32">
        <v>0</v>
      </c>
      <c r="C219" s="26">
        <v>17</v>
      </c>
      <c r="D219" s="26">
        <v>42</v>
      </c>
      <c r="E219" s="26">
        <v>0</v>
      </c>
      <c r="F219" s="26">
        <v>42</v>
      </c>
      <c r="G219" s="26">
        <v>62</v>
      </c>
      <c r="H219" s="26">
        <v>0</v>
      </c>
      <c r="I219" s="26">
        <v>60</v>
      </c>
      <c r="J219" s="26">
        <v>6</v>
      </c>
      <c r="K219" s="26">
        <f>(C219*Processing!$B$5)+(F219*Processing!$B$6)+(I219*Processing!$B$7)</f>
        <v>17</v>
      </c>
      <c r="L219" s="26">
        <f>(D219*Processing!$B$5)+(G219*Processing!$B$6)+(J219*Processing!$B$7)</f>
        <v>42</v>
      </c>
      <c r="M219" s="26">
        <f>(B219*Processing!$B$5)+(E219*Processing!$B$6)+(H219*Processing!$B$7)</f>
        <v>0</v>
      </c>
      <c r="N219" s="26">
        <f t="shared" si="13"/>
        <v>8</v>
      </c>
      <c r="O219" s="26">
        <f t="shared" si="11"/>
        <v>3</v>
      </c>
      <c r="P219" s="28" t="str">
        <f t="shared" si="12"/>
        <v>353</v>
      </c>
    </row>
    <row r="220" spans="1:16" x14ac:dyDescent="0.3">
      <c r="A220" s="34">
        <v>44048</v>
      </c>
      <c r="B220" s="32">
        <v>0</v>
      </c>
      <c r="C220" s="26">
        <v>94</v>
      </c>
      <c r="D220" s="26">
        <v>33</v>
      </c>
      <c r="E220" s="26">
        <v>0</v>
      </c>
      <c r="F220" s="26">
        <v>27</v>
      </c>
      <c r="G220" s="26">
        <v>103</v>
      </c>
      <c r="H220" s="26">
        <v>0</v>
      </c>
      <c r="I220" s="26">
        <v>65</v>
      </c>
      <c r="J220" s="26">
        <v>7</v>
      </c>
      <c r="K220" s="26">
        <f>(C220*Processing!$B$5)+(F220*Processing!$B$6)+(I220*Processing!$B$7)</f>
        <v>94</v>
      </c>
      <c r="L220" s="26">
        <f>(D220*Processing!$B$5)+(G220*Processing!$B$6)+(J220*Processing!$B$7)</f>
        <v>33</v>
      </c>
      <c r="M220" s="26">
        <f>(B220*Processing!$B$5)+(E220*Processing!$B$6)+(H220*Processing!$B$7)</f>
        <v>0</v>
      </c>
      <c r="N220" s="26">
        <f t="shared" si="13"/>
        <v>8</v>
      </c>
      <c r="O220" s="26">
        <f t="shared" si="11"/>
        <v>3</v>
      </c>
      <c r="P220" s="28" t="str">
        <f t="shared" si="12"/>
        <v>363</v>
      </c>
    </row>
    <row r="221" spans="1:16" x14ac:dyDescent="0.3">
      <c r="A221" s="34">
        <v>44049</v>
      </c>
      <c r="B221" s="32">
        <v>0</v>
      </c>
      <c r="C221" s="26">
        <v>25</v>
      </c>
      <c r="D221" s="26">
        <v>2</v>
      </c>
      <c r="E221" s="26">
        <v>0</v>
      </c>
      <c r="F221" s="26">
        <v>130</v>
      </c>
      <c r="G221" s="26">
        <v>28</v>
      </c>
      <c r="H221" s="26">
        <v>0</v>
      </c>
      <c r="I221" s="26">
        <v>59</v>
      </c>
      <c r="J221" s="26">
        <v>4</v>
      </c>
      <c r="K221" s="26">
        <f>(C221*Processing!$B$5)+(F221*Processing!$B$6)+(I221*Processing!$B$7)</f>
        <v>25</v>
      </c>
      <c r="L221" s="26">
        <f>(D221*Processing!$B$5)+(G221*Processing!$B$6)+(J221*Processing!$B$7)</f>
        <v>2</v>
      </c>
      <c r="M221" s="26">
        <f>(B221*Processing!$B$5)+(E221*Processing!$B$6)+(H221*Processing!$B$7)</f>
        <v>0</v>
      </c>
      <c r="N221" s="26">
        <f t="shared" si="13"/>
        <v>8</v>
      </c>
      <c r="O221" s="26">
        <f t="shared" si="11"/>
        <v>3</v>
      </c>
      <c r="P221" s="28" t="str">
        <f t="shared" si="12"/>
        <v>373</v>
      </c>
    </row>
    <row r="222" spans="1:16" x14ac:dyDescent="0.3">
      <c r="A222" s="34">
        <v>44050</v>
      </c>
      <c r="B222" s="32">
        <v>0</v>
      </c>
      <c r="C222" s="26">
        <v>17</v>
      </c>
      <c r="D222" s="26">
        <v>5</v>
      </c>
      <c r="E222" s="26">
        <v>0</v>
      </c>
      <c r="F222" s="26">
        <v>67</v>
      </c>
      <c r="G222" s="26">
        <v>24</v>
      </c>
      <c r="H222" s="26">
        <v>0</v>
      </c>
      <c r="I222" s="26">
        <v>43</v>
      </c>
      <c r="J222" s="26">
        <v>14</v>
      </c>
      <c r="K222" s="26">
        <f>(C222*Processing!$B$5)+(F222*Processing!$B$6)+(I222*Processing!$B$7)</f>
        <v>17</v>
      </c>
      <c r="L222" s="26">
        <f>(D222*Processing!$B$5)+(G222*Processing!$B$6)+(J222*Processing!$B$7)</f>
        <v>5</v>
      </c>
      <c r="M222" s="26">
        <f>(B222*Processing!$B$5)+(E222*Processing!$B$6)+(H222*Processing!$B$7)</f>
        <v>0</v>
      </c>
      <c r="N222" s="26">
        <f t="shared" si="13"/>
        <v>8</v>
      </c>
      <c r="O222" s="26">
        <f t="shared" si="11"/>
        <v>3</v>
      </c>
      <c r="P222" s="28" t="str">
        <f t="shared" si="12"/>
        <v>383</v>
      </c>
    </row>
    <row r="223" spans="1:16" x14ac:dyDescent="0.3">
      <c r="A223" s="34">
        <v>44051</v>
      </c>
      <c r="B223" s="32">
        <v>0</v>
      </c>
      <c r="C223" s="26">
        <v>22</v>
      </c>
      <c r="D223" s="26">
        <v>5</v>
      </c>
      <c r="E223" s="26">
        <v>0</v>
      </c>
      <c r="F223" s="26">
        <v>75</v>
      </c>
      <c r="G223" s="26">
        <v>121</v>
      </c>
      <c r="H223" s="26">
        <v>0</v>
      </c>
      <c r="I223" s="26">
        <v>52</v>
      </c>
      <c r="J223" s="26">
        <v>8</v>
      </c>
      <c r="K223" s="26">
        <f>(C223*Processing!$B$5)+(F223*Processing!$B$6)+(I223*Processing!$B$7)</f>
        <v>22</v>
      </c>
      <c r="L223" s="26">
        <f>(D223*Processing!$B$5)+(G223*Processing!$B$6)+(J223*Processing!$B$7)</f>
        <v>5</v>
      </c>
      <c r="M223" s="26">
        <f>(B223*Processing!$B$5)+(E223*Processing!$B$6)+(H223*Processing!$B$7)</f>
        <v>0</v>
      </c>
      <c r="N223" s="26">
        <f t="shared" si="13"/>
        <v>8</v>
      </c>
      <c r="O223" s="26">
        <f t="shared" si="11"/>
        <v>3</v>
      </c>
      <c r="P223" s="28" t="str">
        <f t="shared" si="12"/>
        <v>393</v>
      </c>
    </row>
    <row r="224" spans="1:16" x14ac:dyDescent="0.3">
      <c r="A224" s="34">
        <v>44052</v>
      </c>
      <c r="B224" s="32">
        <v>0</v>
      </c>
      <c r="C224" s="26">
        <v>12</v>
      </c>
      <c r="D224" s="26">
        <v>5</v>
      </c>
      <c r="E224" s="26">
        <v>0</v>
      </c>
      <c r="F224" s="26">
        <v>41</v>
      </c>
      <c r="G224" s="26">
        <v>120</v>
      </c>
      <c r="H224" s="26">
        <v>0</v>
      </c>
      <c r="I224" s="26">
        <v>28</v>
      </c>
      <c r="J224" s="26">
        <v>21</v>
      </c>
      <c r="K224" s="26">
        <f>(C224*Processing!$B$5)+(F224*Processing!$B$6)+(I224*Processing!$B$7)</f>
        <v>12</v>
      </c>
      <c r="L224" s="26">
        <f>(D224*Processing!$B$5)+(G224*Processing!$B$6)+(J224*Processing!$B$7)</f>
        <v>5</v>
      </c>
      <c r="M224" s="26">
        <f>(B224*Processing!$B$5)+(E224*Processing!$B$6)+(H224*Processing!$B$7)</f>
        <v>0</v>
      </c>
      <c r="N224" s="26">
        <f t="shared" si="13"/>
        <v>8</v>
      </c>
      <c r="O224" s="26">
        <f t="shared" si="11"/>
        <v>3</v>
      </c>
      <c r="P224" s="28" t="str">
        <f t="shared" si="12"/>
        <v>403</v>
      </c>
    </row>
    <row r="225" spans="1:16" x14ac:dyDescent="0.3">
      <c r="A225" s="34">
        <v>44053</v>
      </c>
      <c r="B225" s="32">
        <v>0</v>
      </c>
      <c r="C225" s="26">
        <v>26</v>
      </c>
      <c r="D225" s="26">
        <v>5</v>
      </c>
      <c r="E225" s="26">
        <v>0</v>
      </c>
      <c r="F225" s="26">
        <v>37</v>
      </c>
      <c r="G225" s="26">
        <v>94</v>
      </c>
      <c r="H225" s="26">
        <v>0</v>
      </c>
      <c r="I225" s="26">
        <v>11</v>
      </c>
      <c r="J225" s="26">
        <v>6</v>
      </c>
      <c r="K225" s="26">
        <f>(C225*Processing!$B$5)+(F225*Processing!$B$6)+(I225*Processing!$B$7)</f>
        <v>26</v>
      </c>
      <c r="L225" s="26">
        <f>(D225*Processing!$B$5)+(G225*Processing!$B$6)+(J225*Processing!$B$7)</f>
        <v>5</v>
      </c>
      <c r="M225" s="26">
        <f>(B225*Processing!$B$5)+(E225*Processing!$B$6)+(H225*Processing!$B$7)</f>
        <v>0</v>
      </c>
      <c r="N225" s="26">
        <f t="shared" si="13"/>
        <v>8</v>
      </c>
      <c r="O225" s="26">
        <f t="shared" si="11"/>
        <v>3</v>
      </c>
      <c r="P225" s="28" t="str">
        <f t="shared" si="12"/>
        <v>413</v>
      </c>
    </row>
    <row r="226" spans="1:16" x14ac:dyDescent="0.3">
      <c r="A226" s="34">
        <v>44054</v>
      </c>
      <c r="B226" s="32">
        <v>0</v>
      </c>
      <c r="C226" s="26">
        <v>21</v>
      </c>
      <c r="D226" s="26">
        <v>5</v>
      </c>
      <c r="E226" s="26">
        <v>0</v>
      </c>
      <c r="F226" s="26">
        <v>49</v>
      </c>
      <c r="G226" s="26">
        <v>55</v>
      </c>
      <c r="H226" s="26">
        <v>0</v>
      </c>
      <c r="I226" s="26">
        <v>70</v>
      </c>
      <c r="J226" s="26">
        <v>5</v>
      </c>
      <c r="K226" s="26">
        <f>(C226*Processing!$B$5)+(F226*Processing!$B$6)+(I226*Processing!$B$7)</f>
        <v>21</v>
      </c>
      <c r="L226" s="26">
        <f>(D226*Processing!$B$5)+(G226*Processing!$B$6)+(J226*Processing!$B$7)</f>
        <v>5</v>
      </c>
      <c r="M226" s="26">
        <f>(B226*Processing!$B$5)+(E226*Processing!$B$6)+(H226*Processing!$B$7)</f>
        <v>0</v>
      </c>
      <c r="N226" s="26">
        <f t="shared" si="13"/>
        <v>8</v>
      </c>
      <c r="O226" s="26">
        <f t="shared" si="11"/>
        <v>3</v>
      </c>
      <c r="P226" s="28" t="str">
        <f t="shared" si="12"/>
        <v>423</v>
      </c>
    </row>
    <row r="227" spans="1:16" x14ac:dyDescent="0.3">
      <c r="A227" s="34">
        <v>44055</v>
      </c>
      <c r="B227" s="32">
        <v>0</v>
      </c>
      <c r="C227" s="26">
        <v>23</v>
      </c>
      <c r="D227" s="26">
        <v>7</v>
      </c>
      <c r="E227" s="26">
        <v>0</v>
      </c>
      <c r="F227" s="26">
        <v>9</v>
      </c>
      <c r="G227" s="26">
        <v>28</v>
      </c>
      <c r="H227" s="26">
        <v>0</v>
      </c>
      <c r="I227" s="26">
        <v>33</v>
      </c>
      <c r="J227" s="26">
        <v>1</v>
      </c>
      <c r="K227" s="26">
        <f>(C227*Processing!$B$5)+(F227*Processing!$B$6)+(I227*Processing!$B$7)</f>
        <v>23</v>
      </c>
      <c r="L227" s="26">
        <f>(D227*Processing!$B$5)+(G227*Processing!$B$6)+(J227*Processing!$B$7)</f>
        <v>7</v>
      </c>
      <c r="M227" s="26">
        <f>(B227*Processing!$B$5)+(E227*Processing!$B$6)+(H227*Processing!$B$7)</f>
        <v>0</v>
      </c>
      <c r="N227" s="26">
        <f t="shared" si="13"/>
        <v>8</v>
      </c>
      <c r="O227" s="26">
        <f t="shared" si="11"/>
        <v>3</v>
      </c>
      <c r="P227" s="28" t="str">
        <f t="shared" si="12"/>
        <v>433</v>
      </c>
    </row>
    <row r="228" spans="1:16" x14ac:dyDescent="0.3">
      <c r="A228" s="34">
        <v>44056</v>
      </c>
      <c r="B228" s="32">
        <v>0</v>
      </c>
      <c r="C228" s="26">
        <v>59</v>
      </c>
      <c r="D228" s="26">
        <v>58</v>
      </c>
      <c r="E228" s="26">
        <v>0</v>
      </c>
      <c r="F228" s="26">
        <v>41</v>
      </c>
      <c r="G228" s="26">
        <v>86</v>
      </c>
      <c r="H228" s="26">
        <v>0</v>
      </c>
      <c r="I228" s="26">
        <v>17</v>
      </c>
      <c r="J228" s="26">
        <v>8</v>
      </c>
      <c r="K228" s="26">
        <f>(C228*Processing!$B$5)+(F228*Processing!$B$6)+(I228*Processing!$B$7)</f>
        <v>59</v>
      </c>
      <c r="L228" s="26">
        <f>(D228*Processing!$B$5)+(G228*Processing!$B$6)+(J228*Processing!$B$7)</f>
        <v>58</v>
      </c>
      <c r="M228" s="26">
        <f>(B228*Processing!$B$5)+(E228*Processing!$B$6)+(H228*Processing!$B$7)</f>
        <v>0</v>
      </c>
      <c r="N228" s="26">
        <f t="shared" si="13"/>
        <v>8</v>
      </c>
      <c r="O228" s="26">
        <f t="shared" si="11"/>
        <v>3</v>
      </c>
      <c r="P228" s="28" t="str">
        <f t="shared" si="12"/>
        <v>443</v>
      </c>
    </row>
    <row r="229" spans="1:16" x14ac:dyDescent="0.3">
      <c r="A229" s="34">
        <v>44057</v>
      </c>
      <c r="B229" s="32">
        <v>0</v>
      </c>
      <c r="C229" s="26">
        <v>29</v>
      </c>
      <c r="D229" s="26">
        <v>49</v>
      </c>
      <c r="E229" s="26">
        <v>0</v>
      </c>
      <c r="F229" s="26">
        <v>12</v>
      </c>
      <c r="G229" s="26">
        <v>75</v>
      </c>
      <c r="H229" s="26">
        <v>0</v>
      </c>
      <c r="I229" s="26">
        <v>43</v>
      </c>
      <c r="J229" s="26">
        <v>7</v>
      </c>
      <c r="K229" s="26">
        <f>(C229*Processing!$B$5)+(F229*Processing!$B$6)+(I229*Processing!$B$7)</f>
        <v>29</v>
      </c>
      <c r="L229" s="26">
        <f>(D229*Processing!$B$5)+(G229*Processing!$B$6)+(J229*Processing!$B$7)</f>
        <v>49</v>
      </c>
      <c r="M229" s="26">
        <f>(B229*Processing!$B$5)+(E229*Processing!$B$6)+(H229*Processing!$B$7)</f>
        <v>0</v>
      </c>
      <c r="N229" s="26">
        <f t="shared" si="13"/>
        <v>8</v>
      </c>
      <c r="O229" s="26">
        <f t="shared" si="11"/>
        <v>3</v>
      </c>
      <c r="P229" s="28" t="str">
        <f t="shared" si="12"/>
        <v>453</v>
      </c>
    </row>
    <row r="230" spans="1:16" x14ac:dyDescent="0.3">
      <c r="A230" s="34">
        <v>44058</v>
      </c>
      <c r="B230" s="32">
        <v>2000</v>
      </c>
      <c r="C230" s="26">
        <v>9</v>
      </c>
      <c r="D230" s="26">
        <v>64</v>
      </c>
      <c r="E230" s="26">
        <v>2000</v>
      </c>
      <c r="F230" s="26">
        <v>33</v>
      </c>
      <c r="G230" s="26">
        <v>94</v>
      </c>
      <c r="H230" s="26">
        <v>3100</v>
      </c>
      <c r="I230" s="26">
        <v>23</v>
      </c>
      <c r="J230" s="26">
        <v>9</v>
      </c>
      <c r="K230" s="26">
        <f>(C230*Processing!$B$5)+(F230*Processing!$B$6)+(I230*Processing!$B$7)</f>
        <v>9</v>
      </c>
      <c r="L230" s="26">
        <f>(D230*Processing!$B$5)+(G230*Processing!$B$6)+(J230*Processing!$B$7)</f>
        <v>64</v>
      </c>
      <c r="M230" s="26">
        <f>(B230*Processing!$B$5)+(E230*Processing!$B$6)+(H230*Processing!$B$7)</f>
        <v>2000</v>
      </c>
      <c r="N230" s="26">
        <f t="shared" si="13"/>
        <v>8</v>
      </c>
      <c r="O230" s="26">
        <f t="shared" si="11"/>
        <v>3</v>
      </c>
      <c r="P230" s="28" t="str">
        <f t="shared" si="12"/>
        <v>463</v>
      </c>
    </row>
    <row r="231" spans="1:16" x14ac:dyDescent="0.3">
      <c r="A231" s="34">
        <v>44059</v>
      </c>
      <c r="B231" s="32">
        <v>0</v>
      </c>
      <c r="C231" s="26">
        <v>27</v>
      </c>
      <c r="D231" s="26">
        <v>15</v>
      </c>
      <c r="E231" s="26">
        <v>0</v>
      </c>
      <c r="F231" s="26">
        <v>11</v>
      </c>
      <c r="G231" s="26">
        <v>49</v>
      </c>
      <c r="H231" s="26">
        <v>0</v>
      </c>
      <c r="I231" s="26">
        <v>39</v>
      </c>
      <c r="J231" s="26">
        <v>3</v>
      </c>
      <c r="K231" s="26">
        <f>(C231*Processing!$B$5)+(F231*Processing!$B$6)+(I231*Processing!$B$7)</f>
        <v>27</v>
      </c>
      <c r="L231" s="26">
        <f>(D231*Processing!$B$5)+(G231*Processing!$B$6)+(J231*Processing!$B$7)</f>
        <v>15</v>
      </c>
      <c r="M231" s="26">
        <f>(B231*Processing!$B$5)+(E231*Processing!$B$6)+(H231*Processing!$B$7)</f>
        <v>0</v>
      </c>
      <c r="N231" s="26">
        <f t="shared" si="13"/>
        <v>8</v>
      </c>
      <c r="O231" s="26">
        <f t="shared" si="11"/>
        <v>3</v>
      </c>
      <c r="P231" s="28" t="str">
        <f t="shared" si="12"/>
        <v>473</v>
      </c>
    </row>
    <row r="232" spans="1:16" x14ac:dyDescent="0.3">
      <c r="A232" s="34">
        <v>44060</v>
      </c>
      <c r="B232" s="32">
        <v>0</v>
      </c>
      <c r="C232" s="26">
        <v>16</v>
      </c>
      <c r="D232" s="26">
        <v>9</v>
      </c>
      <c r="E232" s="26">
        <v>0</v>
      </c>
      <c r="F232" s="26">
        <v>24</v>
      </c>
      <c r="G232" s="26">
        <v>32</v>
      </c>
      <c r="H232" s="26">
        <v>0</v>
      </c>
      <c r="I232" s="26">
        <v>6</v>
      </c>
      <c r="J232" s="26">
        <v>2</v>
      </c>
      <c r="K232" s="26">
        <f>(C232*Processing!$B$5)+(F232*Processing!$B$6)+(I232*Processing!$B$7)</f>
        <v>16</v>
      </c>
      <c r="L232" s="26">
        <f>(D232*Processing!$B$5)+(G232*Processing!$B$6)+(J232*Processing!$B$7)</f>
        <v>9</v>
      </c>
      <c r="M232" s="26">
        <f>(B232*Processing!$B$5)+(E232*Processing!$B$6)+(H232*Processing!$B$7)</f>
        <v>0</v>
      </c>
      <c r="N232" s="26">
        <f t="shared" si="13"/>
        <v>8</v>
      </c>
      <c r="O232" s="26">
        <f t="shared" si="11"/>
        <v>3</v>
      </c>
      <c r="P232" s="28" t="str">
        <f t="shared" si="12"/>
        <v>483</v>
      </c>
    </row>
    <row r="233" spans="1:16" x14ac:dyDescent="0.3">
      <c r="A233" s="34">
        <v>44061</v>
      </c>
      <c r="B233" s="32">
        <v>0</v>
      </c>
      <c r="C233" s="26">
        <v>23</v>
      </c>
      <c r="D233" s="26">
        <v>51</v>
      </c>
      <c r="E233" s="26">
        <v>0</v>
      </c>
      <c r="F233" s="26">
        <v>9</v>
      </c>
      <c r="G233" s="26">
        <v>32</v>
      </c>
      <c r="H233" s="26">
        <v>0</v>
      </c>
      <c r="I233" s="26">
        <v>34</v>
      </c>
      <c r="J233" s="26">
        <v>19</v>
      </c>
      <c r="K233" s="26">
        <f>(C233*Processing!$B$5)+(F233*Processing!$B$6)+(I233*Processing!$B$7)</f>
        <v>23</v>
      </c>
      <c r="L233" s="26">
        <f>(D233*Processing!$B$5)+(G233*Processing!$B$6)+(J233*Processing!$B$7)</f>
        <v>51</v>
      </c>
      <c r="M233" s="26">
        <f>(B233*Processing!$B$5)+(E233*Processing!$B$6)+(H233*Processing!$B$7)</f>
        <v>0</v>
      </c>
      <c r="N233" s="26">
        <f t="shared" si="13"/>
        <v>8</v>
      </c>
      <c r="O233" s="26">
        <f t="shared" si="11"/>
        <v>3</v>
      </c>
      <c r="P233" s="28" t="str">
        <f t="shared" si="12"/>
        <v>493</v>
      </c>
    </row>
    <row r="234" spans="1:16" x14ac:dyDescent="0.3">
      <c r="A234" s="34">
        <v>44062</v>
      </c>
      <c r="B234" s="32">
        <v>0</v>
      </c>
      <c r="C234" s="26">
        <v>44</v>
      </c>
      <c r="D234" s="26">
        <v>23</v>
      </c>
      <c r="E234" s="26">
        <v>0</v>
      </c>
      <c r="F234" s="26">
        <v>13</v>
      </c>
      <c r="G234" s="26">
        <v>35</v>
      </c>
      <c r="H234" s="26">
        <v>0</v>
      </c>
      <c r="I234" s="26">
        <v>31</v>
      </c>
      <c r="J234" s="26">
        <v>3</v>
      </c>
      <c r="K234" s="26">
        <f>(C234*Processing!$B$5)+(F234*Processing!$B$6)+(I234*Processing!$B$7)</f>
        <v>44</v>
      </c>
      <c r="L234" s="26">
        <f>(D234*Processing!$B$5)+(G234*Processing!$B$6)+(J234*Processing!$B$7)</f>
        <v>23</v>
      </c>
      <c r="M234" s="26">
        <f>(B234*Processing!$B$5)+(E234*Processing!$B$6)+(H234*Processing!$B$7)</f>
        <v>0</v>
      </c>
      <c r="N234" s="26">
        <f t="shared" si="13"/>
        <v>8</v>
      </c>
      <c r="O234" s="26">
        <f t="shared" si="11"/>
        <v>3</v>
      </c>
      <c r="P234" s="28" t="str">
        <f t="shared" si="12"/>
        <v>503</v>
      </c>
    </row>
    <row r="235" spans="1:16" x14ac:dyDescent="0.3">
      <c r="A235" s="34">
        <v>44063</v>
      </c>
      <c r="B235" s="32">
        <v>0</v>
      </c>
      <c r="C235" s="26">
        <v>79</v>
      </c>
      <c r="D235" s="26">
        <v>39</v>
      </c>
      <c r="E235" s="26">
        <v>0</v>
      </c>
      <c r="F235" s="26">
        <v>23</v>
      </c>
      <c r="G235" s="26">
        <v>36</v>
      </c>
      <c r="H235" s="26">
        <v>0</v>
      </c>
      <c r="I235" s="26">
        <v>55</v>
      </c>
      <c r="J235" s="26">
        <v>32</v>
      </c>
      <c r="K235" s="26">
        <f>(C235*Processing!$B$5)+(F235*Processing!$B$6)+(I235*Processing!$B$7)</f>
        <v>79</v>
      </c>
      <c r="L235" s="26">
        <f>(D235*Processing!$B$5)+(G235*Processing!$B$6)+(J235*Processing!$B$7)</f>
        <v>39</v>
      </c>
      <c r="M235" s="26">
        <f>(B235*Processing!$B$5)+(E235*Processing!$B$6)+(H235*Processing!$B$7)</f>
        <v>0</v>
      </c>
      <c r="N235" s="26">
        <f t="shared" si="13"/>
        <v>8</v>
      </c>
      <c r="O235" s="26">
        <f t="shared" si="11"/>
        <v>3</v>
      </c>
      <c r="P235" s="28" t="str">
        <f t="shared" si="12"/>
        <v>513</v>
      </c>
    </row>
    <row r="236" spans="1:16" x14ac:dyDescent="0.3">
      <c r="A236" s="34">
        <v>44064</v>
      </c>
      <c r="B236" s="32">
        <v>0</v>
      </c>
      <c r="C236" s="26">
        <v>51</v>
      </c>
      <c r="D236" s="26">
        <v>5</v>
      </c>
      <c r="E236" s="26">
        <v>0</v>
      </c>
      <c r="F236" s="26">
        <v>14</v>
      </c>
      <c r="G236" s="26">
        <v>33</v>
      </c>
      <c r="H236" s="26">
        <v>0</v>
      </c>
      <c r="I236" s="26">
        <v>35</v>
      </c>
      <c r="J236" s="26">
        <v>12</v>
      </c>
      <c r="K236" s="26">
        <f>(C236*Processing!$B$5)+(F236*Processing!$B$6)+(I236*Processing!$B$7)</f>
        <v>51</v>
      </c>
      <c r="L236" s="26">
        <f>(D236*Processing!$B$5)+(G236*Processing!$B$6)+(J236*Processing!$B$7)</f>
        <v>5</v>
      </c>
      <c r="M236" s="26">
        <f>(B236*Processing!$B$5)+(E236*Processing!$B$6)+(H236*Processing!$B$7)</f>
        <v>0</v>
      </c>
      <c r="N236" s="26">
        <f t="shared" si="13"/>
        <v>8</v>
      </c>
      <c r="O236" s="26">
        <f t="shared" si="11"/>
        <v>3</v>
      </c>
      <c r="P236" s="28" t="str">
        <f t="shared" si="12"/>
        <v>523</v>
      </c>
    </row>
    <row r="237" spans="1:16" x14ac:dyDescent="0.3">
      <c r="A237" s="34">
        <v>44065</v>
      </c>
      <c r="B237" s="32">
        <v>0</v>
      </c>
      <c r="C237" s="26">
        <v>48</v>
      </c>
      <c r="D237" s="26">
        <v>42</v>
      </c>
      <c r="E237" s="26">
        <v>0</v>
      </c>
      <c r="F237" s="26">
        <v>14</v>
      </c>
      <c r="G237" s="26">
        <v>25</v>
      </c>
      <c r="H237" s="26">
        <v>0</v>
      </c>
      <c r="I237" s="26">
        <v>34</v>
      </c>
      <c r="J237" s="26">
        <v>15</v>
      </c>
      <c r="K237" s="26">
        <f>(C237*Processing!$B$5)+(F237*Processing!$B$6)+(I237*Processing!$B$7)</f>
        <v>48</v>
      </c>
      <c r="L237" s="26">
        <f>(D237*Processing!$B$5)+(G237*Processing!$B$6)+(J237*Processing!$B$7)</f>
        <v>42</v>
      </c>
      <c r="M237" s="26">
        <f>(B237*Processing!$B$5)+(E237*Processing!$B$6)+(H237*Processing!$B$7)</f>
        <v>0</v>
      </c>
      <c r="N237" s="26">
        <f t="shared" si="13"/>
        <v>8</v>
      </c>
      <c r="O237" s="26">
        <f t="shared" si="11"/>
        <v>3</v>
      </c>
      <c r="P237" s="28" t="str">
        <f t="shared" si="12"/>
        <v>533</v>
      </c>
    </row>
    <row r="238" spans="1:16" x14ac:dyDescent="0.3">
      <c r="A238" s="34">
        <v>44066</v>
      </c>
      <c r="B238" s="32">
        <v>0</v>
      </c>
      <c r="C238" s="26">
        <v>15</v>
      </c>
      <c r="D238" s="26">
        <v>8</v>
      </c>
      <c r="E238" s="26">
        <v>0</v>
      </c>
      <c r="F238" s="26">
        <v>6</v>
      </c>
      <c r="G238" s="26">
        <v>29</v>
      </c>
      <c r="H238" s="26">
        <v>0</v>
      </c>
      <c r="I238" s="26">
        <v>22</v>
      </c>
      <c r="J238" s="26">
        <v>2</v>
      </c>
      <c r="K238" s="26">
        <f>(C238*Processing!$B$5)+(F238*Processing!$B$6)+(I238*Processing!$B$7)</f>
        <v>15</v>
      </c>
      <c r="L238" s="26">
        <f>(D238*Processing!$B$5)+(G238*Processing!$B$6)+(J238*Processing!$B$7)</f>
        <v>8</v>
      </c>
      <c r="M238" s="26">
        <f>(B238*Processing!$B$5)+(E238*Processing!$B$6)+(H238*Processing!$B$7)</f>
        <v>0</v>
      </c>
      <c r="N238" s="26">
        <f t="shared" si="13"/>
        <v>8</v>
      </c>
      <c r="O238" s="26">
        <f t="shared" si="11"/>
        <v>3</v>
      </c>
      <c r="P238" s="28" t="str">
        <f t="shared" si="12"/>
        <v>543</v>
      </c>
    </row>
    <row r="239" spans="1:16" x14ac:dyDescent="0.3">
      <c r="A239" s="34">
        <v>44067</v>
      </c>
      <c r="B239" s="32">
        <v>0</v>
      </c>
      <c r="C239" s="26">
        <v>31</v>
      </c>
      <c r="D239" s="26">
        <v>7</v>
      </c>
      <c r="E239" s="26">
        <v>0</v>
      </c>
      <c r="F239" s="26">
        <v>72</v>
      </c>
      <c r="G239" s="26">
        <v>41</v>
      </c>
      <c r="H239" s="26">
        <v>0</v>
      </c>
      <c r="I239" s="26">
        <v>103</v>
      </c>
      <c r="J239" s="26">
        <v>15</v>
      </c>
      <c r="K239" s="26">
        <f>(C239*Processing!$B$5)+(F239*Processing!$B$6)+(I239*Processing!$B$7)</f>
        <v>31</v>
      </c>
      <c r="L239" s="26">
        <f>(D239*Processing!$B$5)+(G239*Processing!$B$6)+(J239*Processing!$B$7)</f>
        <v>7</v>
      </c>
      <c r="M239" s="26">
        <f>(B239*Processing!$B$5)+(E239*Processing!$B$6)+(H239*Processing!$B$7)</f>
        <v>0</v>
      </c>
      <c r="N239" s="26">
        <f t="shared" si="13"/>
        <v>8</v>
      </c>
      <c r="O239" s="26">
        <f t="shared" si="11"/>
        <v>3</v>
      </c>
      <c r="P239" s="28" t="str">
        <f t="shared" si="12"/>
        <v>553</v>
      </c>
    </row>
    <row r="240" spans="1:16" x14ac:dyDescent="0.3">
      <c r="A240" s="34">
        <v>44068</v>
      </c>
      <c r="B240" s="32">
        <v>0</v>
      </c>
      <c r="C240" s="26">
        <v>23</v>
      </c>
      <c r="D240" s="26">
        <v>15</v>
      </c>
      <c r="E240" s="26">
        <v>0</v>
      </c>
      <c r="F240" s="26">
        <v>77</v>
      </c>
      <c r="G240" s="26">
        <v>48</v>
      </c>
      <c r="H240" s="26">
        <v>0</v>
      </c>
      <c r="I240" s="26">
        <v>54</v>
      </c>
      <c r="J240" s="26">
        <v>3</v>
      </c>
      <c r="K240" s="26">
        <f>(C240*Processing!$B$5)+(F240*Processing!$B$6)+(I240*Processing!$B$7)</f>
        <v>23</v>
      </c>
      <c r="L240" s="26">
        <f>(D240*Processing!$B$5)+(G240*Processing!$B$6)+(J240*Processing!$B$7)</f>
        <v>15</v>
      </c>
      <c r="M240" s="26">
        <f>(B240*Processing!$B$5)+(E240*Processing!$B$6)+(H240*Processing!$B$7)</f>
        <v>0</v>
      </c>
      <c r="N240" s="26">
        <f t="shared" si="13"/>
        <v>8</v>
      </c>
      <c r="O240" s="26">
        <f t="shared" si="11"/>
        <v>3</v>
      </c>
      <c r="P240" s="28" t="str">
        <f t="shared" si="12"/>
        <v>563</v>
      </c>
    </row>
    <row r="241" spans="1:16" x14ac:dyDescent="0.3">
      <c r="A241" s="34">
        <v>44069</v>
      </c>
      <c r="B241" s="32">
        <v>0</v>
      </c>
      <c r="C241" s="26">
        <v>17</v>
      </c>
      <c r="D241" s="26">
        <v>13</v>
      </c>
      <c r="E241" s="26">
        <v>0</v>
      </c>
      <c r="F241" s="26">
        <v>62</v>
      </c>
      <c r="G241" s="26">
        <v>44</v>
      </c>
      <c r="H241" s="26">
        <v>0</v>
      </c>
      <c r="I241" s="26">
        <v>43</v>
      </c>
      <c r="J241" s="26">
        <v>3</v>
      </c>
      <c r="K241" s="26">
        <f>(C241*Processing!$B$5)+(F241*Processing!$B$6)+(I241*Processing!$B$7)</f>
        <v>17</v>
      </c>
      <c r="L241" s="26">
        <f>(D241*Processing!$B$5)+(G241*Processing!$B$6)+(J241*Processing!$B$7)</f>
        <v>13</v>
      </c>
      <c r="M241" s="26">
        <f>(B241*Processing!$B$5)+(E241*Processing!$B$6)+(H241*Processing!$B$7)</f>
        <v>0</v>
      </c>
      <c r="N241" s="26">
        <f t="shared" si="13"/>
        <v>8</v>
      </c>
      <c r="O241" s="26">
        <f t="shared" si="11"/>
        <v>3</v>
      </c>
      <c r="P241" s="28" t="str">
        <f t="shared" si="12"/>
        <v>573</v>
      </c>
    </row>
    <row r="242" spans="1:16" x14ac:dyDescent="0.3">
      <c r="A242" s="34">
        <v>44070</v>
      </c>
      <c r="B242" s="32">
        <v>0</v>
      </c>
      <c r="C242" s="26">
        <v>46</v>
      </c>
      <c r="D242" s="26">
        <v>15</v>
      </c>
      <c r="E242" s="26">
        <v>0</v>
      </c>
      <c r="F242" s="26">
        <v>19</v>
      </c>
      <c r="G242" s="26">
        <v>22</v>
      </c>
      <c r="H242" s="26">
        <v>0</v>
      </c>
      <c r="I242" s="26">
        <v>67</v>
      </c>
      <c r="J242" s="26">
        <v>2</v>
      </c>
      <c r="K242" s="26">
        <f>(C242*Processing!$B$5)+(F242*Processing!$B$6)+(I242*Processing!$B$7)</f>
        <v>46</v>
      </c>
      <c r="L242" s="26">
        <f>(D242*Processing!$B$5)+(G242*Processing!$B$6)+(J242*Processing!$B$7)</f>
        <v>15</v>
      </c>
      <c r="M242" s="26">
        <f>(B242*Processing!$B$5)+(E242*Processing!$B$6)+(H242*Processing!$B$7)</f>
        <v>0</v>
      </c>
      <c r="N242" s="26">
        <f t="shared" si="13"/>
        <v>8</v>
      </c>
      <c r="O242" s="26">
        <f t="shared" si="11"/>
        <v>3</v>
      </c>
      <c r="P242" s="28" t="str">
        <f t="shared" si="12"/>
        <v>583</v>
      </c>
    </row>
    <row r="243" spans="1:16" x14ac:dyDescent="0.3">
      <c r="A243" s="34">
        <v>44071</v>
      </c>
      <c r="B243" s="32">
        <v>0</v>
      </c>
      <c r="C243" s="26">
        <v>18</v>
      </c>
      <c r="D243" s="26">
        <v>12</v>
      </c>
      <c r="E243" s="26">
        <v>0</v>
      </c>
      <c r="F243" s="26">
        <v>7</v>
      </c>
      <c r="G243" s="26">
        <v>68</v>
      </c>
      <c r="H243" s="26">
        <v>0</v>
      </c>
      <c r="I243" s="26">
        <v>27</v>
      </c>
      <c r="J243" s="26">
        <v>25</v>
      </c>
      <c r="K243" s="26">
        <f>(C243*Processing!$B$5)+(F243*Processing!$B$6)+(I243*Processing!$B$7)</f>
        <v>18</v>
      </c>
      <c r="L243" s="26">
        <f>(D243*Processing!$B$5)+(G243*Processing!$B$6)+(J243*Processing!$B$7)</f>
        <v>12</v>
      </c>
      <c r="M243" s="26">
        <f>(B243*Processing!$B$5)+(E243*Processing!$B$6)+(H243*Processing!$B$7)</f>
        <v>0</v>
      </c>
      <c r="N243" s="26">
        <f t="shared" si="13"/>
        <v>8</v>
      </c>
      <c r="O243" s="26">
        <f t="shared" si="11"/>
        <v>3</v>
      </c>
      <c r="P243" s="28" t="str">
        <f t="shared" si="12"/>
        <v>593</v>
      </c>
    </row>
    <row r="244" spans="1:16" x14ac:dyDescent="0.3">
      <c r="A244" s="34">
        <v>44072</v>
      </c>
      <c r="B244" s="32">
        <v>0</v>
      </c>
      <c r="C244" s="26">
        <v>27</v>
      </c>
      <c r="D244" s="26">
        <v>63</v>
      </c>
      <c r="E244" s="26">
        <v>0</v>
      </c>
      <c r="F244" s="26">
        <v>65</v>
      </c>
      <c r="G244" s="26">
        <v>39</v>
      </c>
      <c r="H244" s="26">
        <v>0</v>
      </c>
      <c r="I244" s="26">
        <v>94</v>
      </c>
      <c r="J244" s="26">
        <v>24</v>
      </c>
      <c r="K244" s="26">
        <f>(C244*Processing!$B$5)+(F244*Processing!$B$6)+(I244*Processing!$B$7)</f>
        <v>27</v>
      </c>
      <c r="L244" s="26">
        <f>(D244*Processing!$B$5)+(G244*Processing!$B$6)+(J244*Processing!$B$7)</f>
        <v>63</v>
      </c>
      <c r="M244" s="26">
        <f>(B244*Processing!$B$5)+(E244*Processing!$B$6)+(H244*Processing!$B$7)</f>
        <v>0</v>
      </c>
      <c r="N244" s="26">
        <f t="shared" si="13"/>
        <v>8</v>
      </c>
      <c r="O244" s="26">
        <f t="shared" si="11"/>
        <v>3</v>
      </c>
      <c r="P244" s="28" t="str">
        <f t="shared" si="12"/>
        <v>603</v>
      </c>
    </row>
    <row r="245" spans="1:16" x14ac:dyDescent="0.3">
      <c r="A245" s="34">
        <v>44073</v>
      </c>
      <c r="B245" s="32">
        <v>0</v>
      </c>
      <c r="C245" s="26">
        <v>25</v>
      </c>
      <c r="D245" s="26">
        <v>27</v>
      </c>
      <c r="E245" s="26">
        <v>0</v>
      </c>
      <c r="F245" s="26">
        <v>11</v>
      </c>
      <c r="G245" s="26">
        <v>87</v>
      </c>
      <c r="H245" s="26">
        <v>0</v>
      </c>
      <c r="I245" s="26">
        <v>37</v>
      </c>
      <c r="J245" s="26">
        <v>5</v>
      </c>
      <c r="K245" s="26">
        <f>(C245*Processing!$B$5)+(F245*Processing!$B$6)+(I245*Processing!$B$7)</f>
        <v>25</v>
      </c>
      <c r="L245" s="26">
        <f>(D245*Processing!$B$5)+(G245*Processing!$B$6)+(J245*Processing!$B$7)</f>
        <v>27</v>
      </c>
      <c r="M245" s="26">
        <f>(B245*Processing!$B$5)+(E245*Processing!$B$6)+(H245*Processing!$B$7)</f>
        <v>0</v>
      </c>
      <c r="N245" s="26">
        <f t="shared" si="13"/>
        <v>8</v>
      </c>
      <c r="O245" s="26">
        <f t="shared" si="11"/>
        <v>3</v>
      </c>
      <c r="P245" s="28" t="str">
        <f t="shared" si="12"/>
        <v>613</v>
      </c>
    </row>
    <row r="246" spans="1:16" x14ac:dyDescent="0.3">
      <c r="A246" s="34">
        <v>44074</v>
      </c>
      <c r="B246" s="32">
        <v>0</v>
      </c>
      <c r="C246" s="26">
        <v>29</v>
      </c>
      <c r="D246" s="26">
        <v>2</v>
      </c>
      <c r="E246" s="26">
        <v>0</v>
      </c>
      <c r="F246" s="26">
        <v>69</v>
      </c>
      <c r="G246" s="26">
        <v>28</v>
      </c>
      <c r="H246" s="26">
        <v>0</v>
      </c>
      <c r="I246" s="26">
        <v>99</v>
      </c>
      <c r="J246" s="26">
        <v>16</v>
      </c>
      <c r="K246" s="26">
        <f>(C246*Processing!$B$5)+(F246*Processing!$B$6)+(I246*Processing!$B$7)</f>
        <v>29</v>
      </c>
      <c r="L246" s="26">
        <f>(D246*Processing!$B$5)+(G246*Processing!$B$6)+(J246*Processing!$B$7)</f>
        <v>2</v>
      </c>
      <c r="M246" s="26">
        <f>(B246*Processing!$B$5)+(E246*Processing!$B$6)+(H246*Processing!$B$7)</f>
        <v>0</v>
      </c>
      <c r="N246" s="26">
        <f t="shared" si="13"/>
        <v>8</v>
      </c>
      <c r="O246" s="26">
        <f t="shared" si="11"/>
        <v>3</v>
      </c>
      <c r="P246" s="28" t="str">
        <f t="shared" si="12"/>
        <v>623</v>
      </c>
    </row>
    <row r="247" spans="1:16" x14ac:dyDescent="0.3">
      <c r="A247" s="34">
        <v>44075</v>
      </c>
      <c r="B247" s="32">
        <v>0</v>
      </c>
      <c r="C247" s="26">
        <v>9</v>
      </c>
      <c r="D247" s="26">
        <v>2</v>
      </c>
      <c r="E247" s="26">
        <v>0</v>
      </c>
      <c r="F247" s="26">
        <v>36</v>
      </c>
      <c r="G247" s="26">
        <v>83</v>
      </c>
      <c r="H247" s="26">
        <v>0</v>
      </c>
      <c r="I247" s="26">
        <v>25</v>
      </c>
      <c r="J247" s="26">
        <v>8</v>
      </c>
      <c r="K247" s="26">
        <f>(C247*Processing!$B$5)+(F247*Processing!$B$6)+(I247*Processing!$B$7)</f>
        <v>9</v>
      </c>
      <c r="L247" s="26">
        <f>(D247*Processing!$B$5)+(G247*Processing!$B$6)+(J247*Processing!$B$7)</f>
        <v>2</v>
      </c>
      <c r="M247" s="26">
        <f>(B247*Processing!$B$5)+(E247*Processing!$B$6)+(H247*Processing!$B$7)</f>
        <v>0</v>
      </c>
      <c r="N247" s="26">
        <f t="shared" si="13"/>
        <v>9</v>
      </c>
      <c r="O247" s="26">
        <f t="shared" si="11"/>
        <v>3</v>
      </c>
      <c r="P247" s="28" t="str">
        <f t="shared" si="12"/>
        <v>633</v>
      </c>
    </row>
    <row r="248" spans="1:16" x14ac:dyDescent="0.3">
      <c r="A248" s="34">
        <v>44076</v>
      </c>
      <c r="B248" s="32">
        <v>0</v>
      </c>
      <c r="C248" s="26">
        <v>51</v>
      </c>
      <c r="D248" s="26">
        <v>2</v>
      </c>
      <c r="E248" s="26">
        <v>0</v>
      </c>
      <c r="F248" s="26">
        <v>14</v>
      </c>
      <c r="G248" s="26">
        <v>36</v>
      </c>
      <c r="H248" s="26">
        <v>0</v>
      </c>
      <c r="I248" s="26">
        <v>35</v>
      </c>
      <c r="J248" s="26">
        <v>22</v>
      </c>
      <c r="K248" s="26">
        <f>(C248*Processing!$B$5)+(F248*Processing!$B$6)+(I248*Processing!$B$7)</f>
        <v>51</v>
      </c>
      <c r="L248" s="26">
        <f>(D248*Processing!$B$5)+(G248*Processing!$B$6)+(J248*Processing!$B$7)</f>
        <v>2</v>
      </c>
      <c r="M248" s="26">
        <f>(B248*Processing!$B$5)+(E248*Processing!$B$6)+(H248*Processing!$B$7)</f>
        <v>0</v>
      </c>
      <c r="N248" s="26">
        <f t="shared" si="13"/>
        <v>9</v>
      </c>
      <c r="O248" s="26">
        <f t="shared" si="11"/>
        <v>3</v>
      </c>
      <c r="P248" s="28" t="str">
        <f t="shared" si="12"/>
        <v>643</v>
      </c>
    </row>
    <row r="249" spans="1:16" x14ac:dyDescent="0.3">
      <c r="A249" s="34">
        <v>44077</v>
      </c>
      <c r="B249" s="32">
        <v>0</v>
      </c>
      <c r="C249" s="26">
        <v>15</v>
      </c>
      <c r="D249" s="26">
        <v>2</v>
      </c>
      <c r="E249" s="26">
        <v>0</v>
      </c>
      <c r="F249" s="26">
        <v>22</v>
      </c>
      <c r="G249" s="26">
        <v>33</v>
      </c>
      <c r="H249" s="26">
        <v>0</v>
      </c>
      <c r="I249" s="26">
        <v>6</v>
      </c>
      <c r="J249" s="26">
        <v>29</v>
      </c>
      <c r="K249" s="26">
        <f>(C249*Processing!$B$5)+(F249*Processing!$B$6)+(I249*Processing!$B$7)</f>
        <v>15</v>
      </c>
      <c r="L249" s="26">
        <f>(D249*Processing!$B$5)+(G249*Processing!$B$6)+(J249*Processing!$B$7)</f>
        <v>2</v>
      </c>
      <c r="M249" s="26">
        <f>(B249*Processing!$B$5)+(E249*Processing!$B$6)+(H249*Processing!$B$7)</f>
        <v>0</v>
      </c>
      <c r="N249" s="26">
        <f t="shared" si="13"/>
        <v>9</v>
      </c>
      <c r="O249" s="26">
        <f t="shared" si="11"/>
        <v>3</v>
      </c>
      <c r="P249" s="28" t="str">
        <f t="shared" si="12"/>
        <v>653</v>
      </c>
    </row>
    <row r="250" spans="1:16" x14ac:dyDescent="0.3">
      <c r="A250" s="34">
        <v>44078</v>
      </c>
      <c r="B250" s="32">
        <v>0</v>
      </c>
      <c r="C250" s="26">
        <v>6</v>
      </c>
      <c r="D250" s="26">
        <v>2</v>
      </c>
      <c r="E250" s="26">
        <v>0</v>
      </c>
      <c r="F250" s="26">
        <v>16</v>
      </c>
      <c r="G250" s="26">
        <v>78</v>
      </c>
      <c r="H250" s="26">
        <v>0</v>
      </c>
      <c r="I250" s="26">
        <v>24</v>
      </c>
      <c r="J250" s="26">
        <v>8</v>
      </c>
      <c r="K250" s="26">
        <f>(C250*Processing!$B$5)+(F250*Processing!$B$6)+(I250*Processing!$B$7)</f>
        <v>6</v>
      </c>
      <c r="L250" s="26">
        <f>(D250*Processing!$B$5)+(G250*Processing!$B$6)+(J250*Processing!$B$7)</f>
        <v>2</v>
      </c>
      <c r="M250" s="26">
        <f>(B250*Processing!$B$5)+(E250*Processing!$B$6)+(H250*Processing!$B$7)</f>
        <v>0</v>
      </c>
      <c r="N250" s="26">
        <f t="shared" si="13"/>
        <v>9</v>
      </c>
      <c r="O250" s="26">
        <f t="shared" si="11"/>
        <v>3</v>
      </c>
      <c r="P250" s="28" t="str">
        <f t="shared" si="12"/>
        <v>663</v>
      </c>
    </row>
    <row r="251" spans="1:16" x14ac:dyDescent="0.3">
      <c r="A251" s="34">
        <v>44079</v>
      </c>
      <c r="B251" s="32">
        <v>0</v>
      </c>
      <c r="C251" s="26">
        <v>37</v>
      </c>
      <c r="D251" s="26">
        <v>2</v>
      </c>
      <c r="E251" s="26">
        <v>0</v>
      </c>
      <c r="F251" s="26">
        <v>15</v>
      </c>
      <c r="G251" s="26">
        <v>22</v>
      </c>
      <c r="H251" s="26">
        <v>0</v>
      </c>
      <c r="I251" s="26">
        <v>54</v>
      </c>
      <c r="J251" s="26">
        <v>14</v>
      </c>
      <c r="K251" s="26">
        <f>(C251*Processing!$B$5)+(F251*Processing!$B$6)+(I251*Processing!$B$7)</f>
        <v>37</v>
      </c>
      <c r="L251" s="26">
        <f>(D251*Processing!$B$5)+(G251*Processing!$B$6)+(J251*Processing!$B$7)</f>
        <v>2</v>
      </c>
      <c r="M251" s="26">
        <f>(B251*Processing!$B$5)+(E251*Processing!$B$6)+(H251*Processing!$B$7)</f>
        <v>0</v>
      </c>
      <c r="N251" s="26">
        <f t="shared" si="13"/>
        <v>9</v>
      </c>
      <c r="O251" s="26">
        <f t="shared" si="11"/>
        <v>3</v>
      </c>
      <c r="P251" s="28" t="str">
        <f t="shared" si="12"/>
        <v>673</v>
      </c>
    </row>
    <row r="252" spans="1:16" x14ac:dyDescent="0.3">
      <c r="A252" s="34">
        <v>44080</v>
      </c>
      <c r="B252" s="32">
        <v>0</v>
      </c>
      <c r="C252" s="26">
        <v>70</v>
      </c>
      <c r="D252" s="26">
        <v>2</v>
      </c>
      <c r="E252" s="26">
        <v>0</v>
      </c>
      <c r="F252" s="26">
        <v>21</v>
      </c>
      <c r="G252" s="26">
        <v>24</v>
      </c>
      <c r="H252" s="26">
        <v>0</v>
      </c>
      <c r="I252" s="26">
        <v>49</v>
      </c>
      <c r="J252" s="26">
        <v>2</v>
      </c>
      <c r="K252" s="26">
        <f>(C252*Processing!$B$5)+(F252*Processing!$B$6)+(I252*Processing!$B$7)</f>
        <v>70</v>
      </c>
      <c r="L252" s="26">
        <f>(D252*Processing!$B$5)+(G252*Processing!$B$6)+(J252*Processing!$B$7)</f>
        <v>2</v>
      </c>
      <c r="M252" s="26">
        <f>(B252*Processing!$B$5)+(E252*Processing!$B$6)+(H252*Processing!$B$7)</f>
        <v>0</v>
      </c>
      <c r="N252" s="26">
        <f t="shared" si="13"/>
        <v>9</v>
      </c>
      <c r="O252" s="26">
        <f t="shared" si="11"/>
        <v>3</v>
      </c>
      <c r="P252" s="28" t="str">
        <f t="shared" si="12"/>
        <v>683</v>
      </c>
    </row>
    <row r="253" spans="1:16" x14ac:dyDescent="0.3">
      <c r="A253" s="34">
        <v>44081</v>
      </c>
      <c r="B253" s="32">
        <v>0</v>
      </c>
      <c r="C253" s="26">
        <v>19</v>
      </c>
      <c r="D253" s="26">
        <v>2</v>
      </c>
      <c r="E253" s="26">
        <v>0</v>
      </c>
      <c r="F253" s="26">
        <v>29</v>
      </c>
      <c r="G253" s="26">
        <v>33</v>
      </c>
      <c r="H253" s="26">
        <v>0</v>
      </c>
      <c r="I253" s="26">
        <v>8</v>
      </c>
      <c r="J253" s="26">
        <v>29</v>
      </c>
      <c r="K253" s="26">
        <f>(C253*Processing!$B$5)+(F253*Processing!$B$6)+(I253*Processing!$B$7)</f>
        <v>19</v>
      </c>
      <c r="L253" s="26">
        <f>(D253*Processing!$B$5)+(G253*Processing!$B$6)+(J253*Processing!$B$7)</f>
        <v>2</v>
      </c>
      <c r="M253" s="26">
        <f>(B253*Processing!$B$5)+(E253*Processing!$B$6)+(H253*Processing!$B$7)</f>
        <v>0</v>
      </c>
      <c r="N253" s="26">
        <f t="shared" si="13"/>
        <v>9</v>
      </c>
      <c r="O253" s="26">
        <f t="shared" si="11"/>
        <v>3</v>
      </c>
      <c r="P253" s="28" t="str">
        <f t="shared" si="12"/>
        <v>693</v>
      </c>
    </row>
    <row r="254" spans="1:16" x14ac:dyDescent="0.3">
      <c r="A254" s="34">
        <v>44082</v>
      </c>
      <c r="B254" s="32">
        <v>0</v>
      </c>
      <c r="C254" s="26">
        <v>77</v>
      </c>
      <c r="D254" s="26">
        <v>29</v>
      </c>
      <c r="E254" s="26">
        <v>0</v>
      </c>
      <c r="F254" s="26">
        <v>54</v>
      </c>
      <c r="G254" s="26">
        <v>44</v>
      </c>
      <c r="H254" s="26">
        <v>0</v>
      </c>
      <c r="I254" s="26">
        <v>23</v>
      </c>
      <c r="J254" s="26">
        <v>4</v>
      </c>
      <c r="K254" s="26">
        <f>(C254*Processing!$B$5)+(F254*Processing!$B$6)+(I254*Processing!$B$7)</f>
        <v>77</v>
      </c>
      <c r="L254" s="26">
        <f>(D254*Processing!$B$5)+(G254*Processing!$B$6)+(J254*Processing!$B$7)</f>
        <v>29</v>
      </c>
      <c r="M254" s="26">
        <f>(B254*Processing!$B$5)+(E254*Processing!$B$6)+(H254*Processing!$B$7)</f>
        <v>0</v>
      </c>
      <c r="N254" s="26">
        <f t="shared" si="13"/>
        <v>9</v>
      </c>
      <c r="O254" s="26">
        <f t="shared" si="11"/>
        <v>3</v>
      </c>
      <c r="P254" s="28" t="str">
        <f t="shared" si="12"/>
        <v>703</v>
      </c>
    </row>
    <row r="255" spans="1:16" x14ac:dyDescent="0.3">
      <c r="A255" s="34">
        <v>44083</v>
      </c>
      <c r="B255" s="32">
        <v>0</v>
      </c>
      <c r="C255" s="26">
        <v>56</v>
      </c>
      <c r="D255" s="26">
        <v>7</v>
      </c>
      <c r="E255" s="26">
        <v>0</v>
      </c>
      <c r="F255" s="26">
        <v>16</v>
      </c>
      <c r="G255" s="26">
        <v>60</v>
      </c>
      <c r="H255" s="26">
        <v>0</v>
      </c>
      <c r="I255" s="26">
        <v>38</v>
      </c>
      <c r="J255" s="26">
        <v>9</v>
      </c>
      <c r="K255" s="26">
        <f>(C255*Processing!$B$5)+(F255*Processing!$B$6)+(I255*Processing!$B$7)</f>
        <v>56</v>
      </c>
      <c r="L255" s="26">
        <f>(D255*Processing!$B$5)+(G255*Processing!$B$6)+(J255*Processing!$B$7)</f>
        <v>7</v>
      </c>
      <c r="M255" s="26">
        <f>(B255*Processing!$B$5)+(E255*Processing!$B$6)+(H255*Processing!$B$7)</f>
        <v>0</v>
      </c>
      <c r="N255" s="26">
        <f t="shared" si="13"/>
        <v>9</v>
      </c>
      <c r="O255" s="26">
        <f t="shared" si="11"/>
        <v>3</v>
      </c>
      <c r="P255" s="28" t="str">
        <f t="shared" si="12"/>
        <v>713</v>
      </c>
    </row>
    <row r="256" spans="1:16" x14ac:dyDescent="0.3">
      <c r="A256" s="34">
        <v>44084</v>
      </c>
      <c r="B256" s="32">
        <v>0</v>
      </c>
      <c r="C256" s="26">
        <v>29</v>
      </c>
      <c r="D256" s="26">
        <v>19</v>
      </c>
      <c r="E256" s="26">
        <v>0</v>
      </c>
      <c r="F256" s="26">
        <v>69</v>
      </c>
      <c r="G256" s="26">
        <v>64</v>
      </c>
      <c r="H256" s="26">
        <v>0</v>
      </c>
      <c r="I256" s="26">
        <v>99</v>
      </c>
      <c r="J256" s="26">
        <v>4</v>
      </c>
      <c r="K256" s="26">
        <f>(C256*Processing!$B$5)+(F256*Processing!$B$6)+(I256*Processing!$B$7)</f>
        <v>29</v>
      </c>
      <c r="L256" s="26">
        <f>(D256*Processing!$B$5)+(G256*Processing!$B$6)+(J256*Processing!$B$7)</f>
        <v>19</v>
      </c>
      <c r="M256" s="26">
        <f>(B256*Processing!$B$5)+(E256*Processing!$B$6)+(H256*Processing!$B$7)</f>
        <v>0</v>
      </c>
      <c r="N256" s="26">
        <f t="shared" si="13"/>
        <v>9</v>
      </c>
      <c r="O256" s="26">
        <f t="shared" si="11"/>
        <v>3</v>
      </c>
      <c r="P256" s="28" t="str">
        <f t="shared" si="12"/>
        <v>723</v>
      </c>
    </row>
    <row r="257" spans="1:16" x14ac:dyDescent="0.3">
      <c r="A257" s="34">
        <v>44085</v>
      </c>
      <c r="B257" s="32">
        <v>0</v>
      </c>
      <c r="C257" s="26">
        <v>77</v>
      </c>
      <c r="D257" s="26">
        <v>5</v>
      </c>
      <c r="E257" s="26">
        <v>0</v>
      </c>
      <c r="F257" s="26">
        <v>23</v>
      </c>
      <c r="G257" s="26">
        <v>33</v>
      </c>
      <c r="H257" s="26">
        <v>0</v>
      </c>
      <c r="I257" s="26">
        <v>54</v>
      </c>
      <c r="J257" s="26">
        <v>12</v>
      </c>
      <c r="K257" s="26">
        <f>(C257*Processing!$B$5)+(F257*Processing!$B$6)+(I257*Processing!$B$7)</f>
        <v>77</v>
      </c>
      <c r="L257" s="26">
        <f>(D257*Processing!$B$5)+(G257*Processing!$B$6)+(J257*Processing!$B$7)</f>
        <v>5</v>
      </c>
      <c r="M257" s="26">
        <f>(B257*Processing!$B$5)+(E257*Processing!$B$6)+(H257*Processing!$B$7)</f>
        <v>0</v>
      </c>
      <c r="N257" s="26">
        <f t="shared" si="13"/>
        <v>9</v>
      </c>
      <c r="O257" s="26">
        <f t="shared" si="11"/>
        <v>3</v>
      </c>
      <c r="P257" s="28" t="str">
        <f t="shared" si="12"/>
        <v>733</v>
      </c>
    </row>
    <row r="258" spans="1:16" x14ac:dyDescent="0.3">
      <c r="A258" s="34">
        <v>44086</v>
      </c>
      <c r="B258" s="32">
        <v>0</v>
      </c>
      <c r="C258" s="26">
        <v>14</v>
      </c>
      <c r="D258" s="26">
        <v>22</v>
      </c>
      <c r="E258" s="26">
        <v>0</v>
      </c>
      <c r="F258" s="26">
        <v>35</v>
      </c>
      <c r="G258" s="26">
        <v>68</v>
      </c>
      <c r="H258" s="26">
        <v>0</v>
      </c>
      <c r="I258" s="26">
        <v>51</v>
      </c>
      <c r="J258" s="26">
        <v>4</v>
      </c>
      <c r="K258" s="26">
        <f>(C258*Processing!$B$5)+(F258*Processing!$B$6)+(I258*Processing!$B$7)</f>
        <v>14</v>
      </c>
      <c r="L258" s="26">
        <f>(D258*Processing!$B$5)+(G258*Processing!$B$6)+(J258*Processing!$B$7)</f>
        <v>22</v>
      </c>
      <c r="M258" s="26">
        <f>(B258*Processing!$B$5)+(E258*Processing!$B$6)+(H258*Processing!$B$7)</f>
        <v>0</v>
      </c>
      <c r="N258" s="26">
        <f t="shared" si="13"/>
        <v>9</v>
      </c>
      <c r="O258" s="26">
        <f t="shared" si="11"/>
        <v>3</v>
      </c>
      <c r="P258" s="28" t="str">
        <f t="shared" si="12"/>
        <v>743</v>
      </c>
    </row>
    <row r="259" spans="1:16" x14ac:dyDescent="0.3">
      <c r="A259" s="34">
        <v>44087</v>
      </c>
      <c r="B259" s="32">
        <v>0</v>
      </c>
      <c r="C259" s="26">
        <v>66</v>
      </c>
      <c r="D259" s="26">
        <v>36</v>
      </c>
      <c r="E259" s="26">
        <v>0</v>
      </c>
      <c r="F259" s="26">
        <v>96</v>
      </c>
      <c r="G259" s="26">
        <v>32</v>
      </c>
      <c r="H259" s="26">
        <v>0</v>
      </c>
      <c r="I259" s="26">
        <v>28</v>
      </c>
      <c r="J259" s="26">
        <v>28</v>
      </c>
      <c r="K259" s="26">
        <f>(C259*Processing!$B$5)+(F259*Processing!$B$6)+(I259*Processing!$B$7)</f>
        <v>66</v>
      </c>
      <c r="L259" s="26">
        <f>(D259*Processing!$B$5)+(G259*Processing!$B$6)+(J259*Processing!$B$7)</f>
        <v>36</v>
      </c>
      <c r="M259" s="26">
        <f>(B259*Processing!$B$5)+(E259*Processing!$B$6)+(H259*Processing!$B$7)</f>
        <v>0</v>
      </c>
      <c r="N259" s="26">
        <f t="shared" si="13"/>
        <v>9</v>
      </c>
      <c r="O259" s="26">
        <f t="shared" ref="O259:O322" si="14">CHOOSE(MONTH(A259),1,1,1,2,2,2,3,3,3,4,4,4)</f>
        <v>3</v>
      </c>
      <c r="P259" s="28" t="str">
        <f t="shared" ref="P259:P322" si="15">A259-DATE(YEAR(A259),CHOOSE(O259,1,4,7,10),1)+1&amp;O259</f>
        <v>753</v>
      </c>
    </row>
    <row r="260" spans="1:16" x14ac:dyDescent="0.3">
      <c r="A260" s="34">
        <v>44088</v>
      </c>
      <c r="B260" s="32">
        <v>0</v>
      </c>
      <c r="C260" s="26">
        <v>65</v>
      </c>
      <c r="D260" s="26">
        <v>6</v>
      </c>
      <c r="E260" s="26">
        <v>0</v>
      </c>
      <c r="F260" s="26">
        <v>18</v>
      </c>
      <c r="G260" s="26">
        <v>37</v>
      </c>
      <c r="H260" s="26">
        <v>0</v>
      </c>
      <c r="I260" s="26">
        <v>45</v>
      </c>
      <c r="J260" s="26">
        <v>14</v>
      </c>
      <c r="K260" s="26">
        <f>(C260*Processing!$B$5)+(F260*Processing!$B$6)+(I260*Processing!$B$7)</f>
        <v>65</v>
      </c>
      <c r="L260" s="26">
        <f>(D260*Processing!$B$5)+(G260*Processing!$B$6)+(J260*Processing!$B$7)</f>
        <v>6</v>
      </c>
      <c r="M260" s="26">
        <f>(B260*Processing!$B$5)+(E260*Processing!$B$6)+(H260*Processing!$B$7)</f>
        <v>0</v>
      </c>
      <c r="N260" s="26">
        <f t="shared" ref="N260:N323" si="16">MONTH(A260)</f>
        <v>9</v>
      </c>
      <c r="O260" s="26">
        <f t="shared" si="14"/>
        <v>3</v>
      </c>
      <c r="P260" s="28" t="str">
        <f t="shared" si="15"/>
        <v>763</v>
      </c>
    </row>
    <row r="261" spans="1:16" x14ac:dyDescent="0.3">
      <c r="A261" s="34">
        <v>44089</v>
      </c>
      <c r="B261" s="32">
        <v>0</v>
      </c>
      <c r="C261" s="26">
        <v>59</v>
      </c>
      <c r="D261" s="26">
        <v>0</v>
      </c>
      <c r="E261" s="26">
        <v>0</v>
      </c>
      <c r="F261" s="26">
        <v>86</v>
      </c>
      <c r="G261" s="26">
        <v>17</v>
      </c>
      <c r="H261" s="26">
        <v>0</v>
      </c>
      <c r="I261" s="26">
        <v>25</v>
      </c>
      <c r="J261" s="26">
        <v>9</v>
      </c>
      <c r="K261" s="26">
        <f>(C261*Processing!$B$5)+(F261*Processing!$B$6)+(I261*Processing!$B$7)</f>
        <v>59</v>
      </c>
      <c r="L261" s="26">
        <f>(D261*Processing!$B$5)+(G261*Processing!$B$6)+(J261*Processing!$B$7)</f>
        <v>0</v>
      </c>
      <c r="M261" s="26">
        <f>(B261*Processing!$B$5)+(E261*Processing!$B$6)+(H261*Processing!$B$7)</f>
        <v>0</v>
      </c>
      <c r="N261" s="26">
        <f t="shared" si="16"/>
        <v>9</v>
      </c>
      <c r="O261" s="26">
        <f t="shared" si="14"/>
        <v>3</v>
      </c>
      <c r="P261" s="28" t="str">
        <f t="shared" si="15"/>
        <v>773</v>
      </c>
    </row>
    <row r="262" spans="1:16" x14ac:dyDescent="0.3">
      <c r="A262" s="34">
        <v>44090</v>
      </c>
      <c r="B262" s="32">
        <v>0</v>
      </c>
      <c r="C262" s="26">
        <v>23</v>
      </c>
      <c r="D262" s="26">
        <v>7</v>
      </c>
      <c r="E262" s="26">
        <v>0</v>
      </c>
      <c r="F262" s="26">
        <v>6</v>
      </c>
      <c r="G262" s="26">
        <v>45</v>
      </c>
      <c r="H262" s="26">
        <v>0</v>
      </c>
      <c r="I262" s="26">
        <v>16</v>
      </c>
      <c r="J262" s="26">
        <v>16</v>
      </c>
      <c r="K262" s="26">
        <f>(C262*Processing!$B$5)+(F262*Processing!$B$6)+(I262*Processing!$B$7)</f>
        <v>23</v>
      </c>
      <c r="L262" s="26">
        <f>(D262*Processing!$B$5)+(G262*Processing!$B$6)+(J262*Processing!$B$7)</f>
        <v>7</v>
      </c>
      <c r="M262" s="26">
        <f>(B262*Processing!$B$5)+(E262*Processing!$B$6)+(H262*Processing!$B$7)</f>
        <v>0</v>
      </c>
      <c r="N262" s="26">
        <f t="shared" si="16"/>
        <v>9</v>
      </c>
      <c r="O262" s="26">
        <f t="shared" si="14"/>
        <v>3</v>
      </c>
      <c r="P262" s="28" t="str">
        <f t="shared" si="15"/>
        <v>783</v>
      </c>
    </row>
    <row r="263" spans="1:16" x14ac:dyDescent="0.3">
      <c r="A263" s="34">
        <v>44091</v>
      </c>
      <c r="B263" s="32">
        <v>0</v>
      </c>
      <c r="C263" s="26">
        <v>98</v>
      </c>
      <c r="D263" s="26">
        <v>56</v>
      </c>
      <c r="E263" s="26">
        <v>0</v>
      </c>
      <c r="F263" s="26">
        <v>68</v>
      </c>
      <c r="G263" s="26">
        <v>35</v>
      </c>
      <c r="H263" s="26">
        <v>0</v>
      </c>
      <c r="I263" s="26">
        <v>28</v>
      </c>
      <c r="J263" s="26">
        <v>21</v>
      </c>
      <c r="K263" s="26">
        <f>(C263*Processing!$B$5)+(F263*Processing!$B$6)+(I263*Processing!$B$7)</f>
        <v>98</v>
      </c>
      <c r="L263" s="26">
        <f>(D263*Processing!$B$5)+(G263*Processing!$B$6)+(J263*Processing!$B$7)</f>
        <v>56</v>
      </c>
      <c r="M263" s="26">
        <f>(B263*Processing!$B$5)+(E263*Processing!$B$6)+(H263*Processing!$B$7)</f>
        <v>0</v>
      </c>
      <c r="N263" s="26">
        <f t="shared" si="16"/>
        <v>9</v>
      </c>
      <c r="O263" s="26">
        <f t="shared" si="14"/>
        <v>3</v>
      </c>
      <c r="P263" s="28" t="str">
        <f t="shared" si="15"/>
        <v>793</v>
      </c>
    </row>
    <row r="264" spans="1:16" x14ac:dyDescent="0.3">
      <c r="A264" s="34">
        <v>44092</v>
      </c>
      <c r="B264" s="32">
        <v>0</v>
      </c>
      <c r="C264" s="26">
        <v>24</v>
      </c>
      <c r="D264" s="26">
        <v>58</v>
      </c>
      <c r="E264" s="26">
        <v>0</v>
      </c>
      <c r="F264" s="26">
        <v>6</v>
      </c>
      <c r="G264" s="26">
        <v>87</v>
      </c>
      <c r="H264" s="26">
        <v>0</v>
      </c>
      <c r="I264" s="26">
        <v>16</v>
      </c>
      <c r="J264" s="26">
        <v>8</v>
      </c>
      <c r="K264" s="26">
        <f>(C264*Processing!$B$5)+(F264*Processing!$B$6)+(I264*Processing!$B$7)</f>
        <v>24</v>
      </c>
      <c r="L264" s="26">
        <f>(D264*Processing!$B$5)+(G264*Processing!$B$6)+(J264*Processing!$B$7)</f>
        <v>58</v>
      </c>
      <c r="M264" s="26">
        <f>(B264*Processing!$B$5)+(E264*Processing!$B$6)+(H264*Processing!$B$7)</f>
        <v>0</v>
      </c>
      <c r="N264" s="26">
        <f t="shared" si="16"/>
        <v>9</v>
      </c>
      <c r="O264" s="26">
        <f t="shared" si="14"/>
        <v>3</v>
      </c>
      <c r="P264" s="28" t="str">
        <f t="shared" si="15"/>
        <v>803</v>
      </c>
    </row>
    <row r="265" spans="1:16" x14ac:dyDescent="0.3">
      <c r="A265" s="34">
        <v>44093</v>
      </c>
      <c r="B265" s="32">
        <v>0</v>
      </c>
      <c r="C265" s="26">
        <v>100</v>
      </c>
      <c r="D265" s="26">
        <v>45</v>
      </c>
      <c r="E265" s="26">
        <v>0</v>
      </c>
      <c r="F265" s="26">
        <v>29</v>
      </c>
      <c r="G265" s="26">
        <v>68</v>
      </c>
      <c r="H265" s="26">
        <v>0</v>
      </c>
      <c r="I265" s="26">
        <v>70</v>
      </c>
      <c r="J265" s="26">
        <v>6</v>
      </c>
      <c r="K265" s="26">
        <f>(C265*Processing!$B$5)+(F265*Processing!$B$6)+(I265*Processing!$B$7)</f>
        <v>100</v>
      </c>
      <c r="L265" s="26">
        <f>(D265*Processing!$B$5)+(G265*Processing!$B$6)+(J265*Processing!$B$7)</f>
        <v>45</v>
      </c>
      <c r="M265" s="26">
        <f>(B265*Processing!$B$5)+(E265*Processing!$B$6)+(H265*Processing!$B$7)</f>
        <v>0</v>
      </c>
      <c r="N265" s="26">
        <f t="shared" si="16"/>
        <v>9</v>
      </c>
      <c r="O265" s="26">
        <f t="shared" si="14"/>
        <v>3</v>
      </c>
      <c r="P265" s="28" t="str">
        <f t="shared" si="15"/>
        <v>813</v>
      </c>
    </row>
    <row r="266" spans="1:16" x14ac:dyDescent="0.3">
      <c r="A266" s="34">
        <v>44094</v>
      </c>
      <c r="B266" s="32">
        <v>0</v>
      </c>
      <c r="C266" s="26">
        <v>25</v>
      </c>
      <c r="D266" s="26">
        <v>41</v>
      </c>
      <c r="E266" s="26">
        <v>0</v>
      </c>
      <c r="F266" s="26">
        <v>60</v>
      </c>
      <c r="G266" s="26">
        <v>36</v>
      </c>
      <c r="H266" s="26">
        <v>0</v>
      </c>
      <c r="I266" s="26">
        <v>87</v>
      </c>
      <c r="J266" s="26">
        <v>32</v>
      </c>
      <c r="K266" s="26">
        <f>(C266*Processing!$B$5)+(F266*Processing!$B$6)+(I266*Processing!$B$7)</f>
        <v>25</v>
      </c>
      <c r="L266" s="26">
        <f>(D266*Processing!$B$5)+(G266*Processing!$B$6)+(J266*Processing!$B$7)</f>
        <v>41</v>
      </c>
      <c r="M266" s="26">
        <f>(B266*Processing!$B$5)+(E266*Processing!$B$6)+(H266*Processing!$B$7)</f>
        <v>0</v>
      </c>
      <c r="N266" s="26">
        <f t="shared" si="16"/>
        <v>9</v>
      </c>
      <c r="O266" s="26">
        <f t="shared" si="14"/>
        <v>3</v>
      </c>
      <c r="P266" s="28" t="str">
        <f t="shared" si="15"/>
        <v>823</v>
      </c>
    </row>
    <row r="267" spans="1:16" x14ac:dyDescent="0.3">
      <c r="A267" s="34">
        <v>44095</v>
      </c>
      <c r="B267" s="32">
        <v>0</v>
      </c>
      <c r="C267" s="26">
        <v>23</v>
      </c>
      <c r="D267" s="26">
        <v>6</v>
      </c>
      <c r="E267" s="26">
        <v>0</v>
      </c>
      <c r="F267" s="26">
        <v>78</v>
      </c>
      <c r="G267" s="26">
        <v>39</v>
      </c>
      <c r="H267" s="26">
        <v>0</v>
      </c>
      <c r="I267" s="26">
        <v>55</v>
      </c>
      <c r="J267" s="26">
        <v>14</v>
      </c>
      <c r="K267" s="26">
        <f>(C267*Processing!$B$5)+(F267*Processing!$B$6)+(I267*Processing!$B$7)</f>
        <v>23</v>
      </c>
      <c r="L267" s="26">
        <f>(D267*Processing!$B$5)+(G267*Processing!$B$6)+(J267*Processing!$B$7)</f>
        <v>6</v>
      </c>
      <c r="M267" s="26">
        <f>(B267*Processing!$B$5)+(E267*Processing!$B$6)+(H267*Processing!$B$7)</f>
        <v>0</v>
      </c>
      <c r="N267" s="26">
        <f t="shared" si="16"/>
        <v>9</v>
      </c>
      <c r="O267" s="26">
        <f t="shared" si="14"/>
        <v>3</v>
      </c>
      <c r="P267" s="28" t="str">
        <f t="shared" si="15"/>
        <v>833</v>
      </c>
    </row>
    <row r="268" spans="1:16" x14ac:dyDescent="0.3">
      <c r="A268" s="34">
        <v>44096</v>
      </c>
      <c r="B268" s="32">
        <v>0</v>
      </c>
      <c r="C268" s="26">
        <v>29</v>
      </c>
      <c r="D268" s="26">
        <v>28</v>
      </c>
      <c r="E268" s="26">
        <v>0</v>
      </c>
      <c r="F268" s="26">
        <v>103</v>
      </c>
      <c r="G268" s="26">
        <v>43</v>
      </c>
      <c r="H268" s="26">
        <v>0</v>
      </c>
      <c r="I268" s="26">
        <v>72</v>
      </c>
      <c r="J268" s="26">
        <v>4</v>
      </c>
      <c r="K268" s="26">
        <f>(C268*Processing!$B$5)+(F268*Processing!$B$6)+(I268*Processing!$B$7)</f>
        <v>29</v>
      </c>
      <c r="L268" s="26">
        <f>(D268*Processing!$B$5)+(G268*Processing!$B$6)+(J268*Processing!$B$7)</f>
        <v>28</v>
      </c>
      <c r="M268" s="26">
        <f>(B268*Processing!$B$5)+(E268*Processing!$B$6)+(H268*Processing!$B$7)</f>
        <v>0</v>
      </c>
      <c r="N268" s="26">
        <f t="shared" si="16"/>
        <v>9</v>
      </c>
      <c r="O268" s="26">
        <f t="shared" si="14"/>
        <v>3</v>
      </c>
      <c r="P268" s="28" t="str">
        <f t="shared" si="15"/>
        <v>843</v>
      </c>
    </row>
    <row r="269" spans="1:16" x14ac:dyDescent="0.3">
      <c r="A269" s="34">
        <v>44097</v>
      </c>
      <c r="B269" s="32">
        <v>0</v>
      </c>
      <c r="C269" s="26">
        <v>56</v>
      </c>
      <c r="D269" s="26">
        <v>23</v>
      </c>
      <c r="E269" s="26">
        <v>0</v>
      </c>
      <c r="F269" s="26">
        <v>24</v>
      </c>
      <c r="G269" s="26">
        <v>20</v>
      </c>
      <c r="H269" s="26">
        <v>0</v>
      </c>
      <c r="I269" s="26">
        <v>80</v>
      </c>
      <c r="J269" s="26">
        <v>18</v>
      </c>
      <c r="K269" s="26">
        <f>(C269*Processing!$B$5)+(F269*Processing!$B$6)+(I269*Processing!$B$7)</f>
        <v>56</v>
      </c>
      <c r="L269" s="26">
        <f>(D269*Processing!$B$5)+(G269*Processing!$B$6)+(J269*Processing!$B$7)</f>
        <v>23</v>
      </c>
      <c r="M269" s="26">
        <f>(B269*Processing!$B$5)+(E269*Processing!$B$6)+(H269*Processing!$B$7)</f>
        <v>0</v>
      </c>
      <c r="N269" s="26">
        <f t="shared" si="16"/>
        <v>9</v>
      </c>
      <c r="O269" s="26">
        <f t="shared" si="14"/>
        <v>3</v>
      </c>
      <c r="P269" s="28" t="str">
        <f t="shared" si="15"/>
        <v>853</v>
      </c>
    </row>
    <row r="270" spans="1:16" x14ac:dyDescent="0.3">
      <c r="A270" s="34">
        <v>44098</v>
      </c>
      <c r="B270" s="32">
        <v>0</v>
      </c>
      <c r="C270" s="26">
        <v>25</v>
      </c>
      <c r="D270" s="26">
        <v>43</v>
      </c>
      <c r="E270" s="26">
        <v>0</v>
      </c>
      <c r="F270" s="26">
        <v>9</v>
      </c>
      <c r="G270" s="26">
        <v>132</v>
      </c>
      <c r="H270" s="26">
        <v>0</v>
      </c>
      <c r="I270" s="26">
        <v>36</v>
      </c>
      <c r="J270" s="26">
        <v>9</v>
      </c>
      <c r="K270" s="26">
        <f>(C270*Processing!$B$5)+(F270*Processing!$B$6)+(I270*Processing!$B$7)</f>
        <v>25</v>
      </c>
      <c r="L270" s="26">
        <f>(D270*Processing!$B$5)+(G270*Processing!$B$6)+(J270*Processing!$B$7)</f>
        <v>43</v>
      </c>
      <c r="M270" s="26">
        <f>(B270*Processing!$B$5)+(E270*Processing!$B$6)+(H270*Processing!$B$7)</f>
        <v>0</v>
      </c>
      <c r="N270" s="26">
        <f t="shared" si="16"/>
        <v>9</v>
      </c>
      <c r="O270" s="26">
        <f t="shared" si="14"/>
        <v>3</v>
      </c>
      <c r="P270" s="28" t="str">
        <f t="shared" si="15"/>
        <v>863</v>
      </c>
    </row>
    <row r="271" spans="1:16" x14ac:dyDescent="0.3">
      <c r="A271" s="34">
        <v>44099</v>
      </c>
      <c r="B271" s="32">
        <v>0</v>
      </c>
      <c r="C271" s="26">
        <v>21</v>
      </c>
      <c r="D271" s="26">
        <v>7</v>
      </c>
      <c r="E271" s="26">
        <v>0</v>
      </c>
      <c r="F271" s="26">
        <v>49</v>
      </c>
      <c r="G271" s="26">
        <v>43</v>
      </c>
      <c r="H271" s="26">
        <v>0</v>
      </c>
      <c r="I271" s="26">
        <v>70</v>
      </c>
      <c r="J271" s="26">
        <v>15</v>
      </c>
      <c r="K271" s="26">
        <f>(C271*Processing!$B$5)+(F271*Processing!$B$6)+(I271*Processing!$B$7)</f>
        <v>21</v>
      </c>
      <c r="L271" s="26">
        <f>(D271*Processing!$B$5)+(G271*Processing!$B$6)+(J271*Processing!$B$7)</f>
        <v>7</v>
      </c>
      <c r="M271" s="26">
        <f>(B271*Processing!$B$5)+(E271*Processing!$B$6)+(H271*Processing!$B$7)</f>
        <v>0</v>
      </c>
      <c r="N271" s="26">
        <f t="shared" si="16"/>
        <v>9</v>
      </c>
      <c r="O271" s="26">
        <f t="shared" si="14"/>
        <v>3</v>
      </c>
      <c r="P271" s="28" t="str">
        <f t="shared" si="15"/>
        <v>873</v>
      </c>
    </row>
    <row r="272" spans="1:16" x14ac:dyDescent="0.3">
      <c r="A272" s="34">
        <v>44100</v>
      </c>
      <c r="B272" s="32">
        <v>0</v>
      </c>
      <c r="C272" s="26">
        <v>23</v>
      </c>
      <c r="D272" s="26">
        <v>7</v>
      </c>
      <c r="E272" s="26">
        <v>0</v>
      </c>
      <c r="F272" s="26">
        <v>16</v>
      </c>
      <c r="G272" s="26">
        <v>45</v>
      </c>
      <c r="H272" s="26">
        <v>0</v>
      </c>
      <c r="I272" s="26">
        <v>6</v>
      </c>
      <c r="J272" s="26">
        <v>16</v>
      </c>
      <c r="K272" s="26">
        <f>(C272*Processing!$B$5)+(F272*Processing!$B$6)+(I272*Processing!$B$7)</f>
        <v>23</v>
      </c>
      <c r="L272" s="26">
        <f>(D272*Processing!$B$5)+(G272*Processing!$B$6)+(J272*Processing!$B$7)</f>
        <v>7</v>
      </c>
      <c r="M272" s="26">
        <f>(B272*Processing!$B$5)+(E272*Processing!$B$6)+(H272*Processing!$B$7)</f>
        <v>0</v>
      </c>
      <c r="N272" s="26">
        <f t="shared" si="16"/>
        <v>9</v>
      </c>
      <c r="O272" s="26">
        <f t="shared" si="14"/>
        <v>3</v>
      </c>
      <c r="P272" s="28" t="str">
        <f t="shared" si="15"/>
        <v>883</v>
      </c>
    </row>
    <row r="273" spans="1:16" x14ac:dyDescent="0.3">
      <c r="A273" s="34">
        <v>44101</v>
      </c>
      <c r="B273" s="32">
        <v>0</v>
      </c>
      <c r="C273" s="26">
        <v>41</v>
      </c>
      <c r="D273" s="26">
        <v>2</v>
      </c>
      <c r="E273" s="26">
        <v>0</v>
      </c>
      <c r="F273" s="26">
        <v>12</v>
      </c>
      <c r="G273" s="26">
        <v>16</v>
      </c>
      <c r="H273" s="26">
        <v>0</v>
      </c>
      <c r="I273" s="26">
        <v>28</v>
      </c>
      <c r="J273" s="26">
        <v>9</v>
      </c>
      <c r="K273" s="26">
        <f>(C273*Processing!$B$5)+(F273*Processing!$B$6)+(I273*Processing!$B$7)</f>
        <v>41</v>
      </c>
      <c r="L273" s="26">
        <f>(D273*Processing!$B$5)+(G273*Processing!$B$6)+(J273*Processing!$B$7)</f>
        <v>2</v>
      </c>
      <c r="M273" s="26">
        <f>(B273*Processing!$B$5)+(E273*Processing!$B$6)+(H273*Processing!$B$7)</f>
        <v>0</v>
      </c>
      <c r="N273" s="26">
        <f t="shared" si="16"/>
        <v>9</v>
      </c>
      <c r="O273" s="26">
        <f t="shared" si="14"/>
        <v>3</v>
      </c>
      <c r="P273" s="28" t="str">
        <f t="shared" si="15"/>
        <v>893</v>
      </c>
    </row>
    <row r="274" spans="1:16" x14ac:dyDescent="0.3">
      <c r="A274" s="34">
        <v>44102</v>
      </c>
      <c r="B274" s="32">
        <v>0</v>
      </c>
      <c r="C274" s="26">
        <v>17</v>
      </c>
      <c r="D274" s="26">
        <v>2</v>
      </c>
      <c r="E274" s="26">
        <v>0</v>
      </c>
      <c r="F274" s="26">
        <v>62</v>
      </c>
      <c r="G274" s="26">
        <v>32</v>
      </c>
      <c r="H274" s="26">
        <v>0</v>
      </c>
      <c r="I274" s="26">
        <v>43</v>
      </c>
      <c r="J274" s="26">
        <v>28</v>
      </c>
      <c r="K274" s="26">
        <f>(C274*Processing!$B$5)+(F274*Processing!$B$6)+(I274*Processing!$B$7)</f>
        <v>17</v>
      </c>
      <c r="L274" s="26">
        <f>(D274*Processing!$B$5)+(G274*Processing!$B$6)+(J274*Processing!$B$7)</f>
        <v>2</v>
      </c>
      <c r="M274" s="26">
        <f>(B274*Processing!$B$5)+(E274*Processing!$B$6)+(H274*Processing!$B$7)</f>
        <v>0</v>
      </c>
      <c r="N274" s="26">
        <f t="shared" si="16"/>
        <v>9</v>
      </c>
      <c r="O274" s="26">
        <f t="shared" si="14"/>
        <v>3</v>
      </c>
      <c r="P274" s="28" t="str">
        <f t="shared" si="15"/>
        <v>903</v>
      </c>
    </row>
    <row r="275" spans="1:16" x14ac:dyDescent="0.3">
      <c r="A275" s="34">
        <v>44103</v>
      </c>
      <c r="B275" s="32">
        <v>0</v>
      </c>
      <c r="C275" s="26">
        <v>83</v>
      </c>
      <c r="D275" s="26">
        <v>2</v>
      </c>
      <c r="E275" s="26">
        <v>0</v>
      </c>
      <c r="F275" s="26">
        <v>57</v>
      </c>
      <c r="G275" s="26">
        <v>55</v>
      </c>
      <c r="H275" s="26">
        <v>0</v>
      </c>
      <c r="I275" s="26">
        <v>24</v>
      </c>
      <c r="J275" s="26">
        <v>3</v>
      </c>
      <c r="K275" s="26">
        <f>(C275*Processing!$B$5)+(F275*Processing!$B$6)+(I275*Processing!$B$7)</f>
        <v>83</v>
      </c>
      <c r="L275" s="26">
        <f>(D275*Processing!$B$5)+(G275*Processing!$B$6)+(J275*Processing!$B$7)</f>
        <v>2</v>
      </c>
      <c r="M275" s="26">
        <f>(B275*Processing!$B$5)+(E275*Processing!$B$6)+(H275*Processing!$B$7)</f>
        <v>0</v>
      </c>
      <c r="N275" s="26">
        <f t="shared" si="16"/>
        <v>9</v>
      </c>
      <c r="O275" s="26">
        <f t="shared" si="14"/>
        <v>3</v>
      </c>
      <c r="P275" s="28" t="str">
        <f t="shared" si="15"/>
        <v>913</v>
      </c>
    </row>
    <row r="276" spans="1:16" x14ac:dyDescent="0.3">
      <c r="A276" s="34">
        <v>44104</v>
      </c>
      <c r="B276" s="32">
        <v>0</v>
      </c>
      <c r="C276" s="26">
        <v>90</v>
      </c>
      <c r="D276" s="26">
        <v>2</v>
      </c>
      <c r="E276" s="26">
        <v>0</v>
      </c>
      <c r="F276" s="26">
        <v>63</v>
      </c>
      <c r="G276" s="26">
        <v>37</v>
      </c>
      <c r="H276" s="26">
        <v>0</v>
      </c>
      <c r="I276" s="26">
        <v>26</v>
      </c>
      <c r="J276" s="26">
        <v>2</v>
      </c>
      <c r="K276" s="26">
        <f>(C276*Processing!$B$5)+(F276*Processing!$B$6)+(I276*Processing!$B$7)</f>
        <v>90</v>
      </c>
      <c r="L276" s="26">
        <f>(D276*Processing!$B$5)+(G276*Processing!$B$6)+(J276*Processing!$B$7)</f>
        <v>2</v>
      </c>
      <c r="M276" s="26">
        <f>(B276*Processing!$B$5)+(E276*Processing!$B$6)+(H276*Processing!$B$7)</f>
        <v>0</v>
      </c>
      <c r="N276" s="26">
        <f t="shared" si="16"/>
        <v>9</v>
      </c>
      <c r="O276" s="26">
        <f t="shared" si="14"/>
        <v>3</v>
      </c>
      <c r="P276" s="28" t="str">
        <f t="shared" si="15"/>
        <v>923</v>
      </c>
    </row>
    <row r="277" spans="1:16" x14ac:dyDescent="0.3">
      <c r="A277" s="34">
        <v>44105</v>
      </c>
      <c r="B277" s="32">
        <v>1000</v>
      </c>
      <c r="C277" s="26">
        <v>73</v>
      </c>
      <c r="D277" s="26">
        <v>2</v>
      </c>
      <c r="E277" s="26">
        <v>1200</v>
      </c>
      <c r="F277" s="26">
        <v>31</v>
      </c>
      <c r="G277" s="26">
        <v>21</v>
      </c>
      <c r="H277" s="26">
        <v>1400</v>
      </c>
      <c r="I277" s="26">
        <v>104</v>
      </c>
      <c r="J277" s="26">
        <v>2</v>
      </c>
      <c r="K277" s="26">
        <f>(C277*Processing!$B$5)+(F277*Processing!$B$6)+(I277*Processing!$B$7)</f>
        <v>73</v>
      </c>
      <c r="L277" s="26">
        <f>(D277*Processing!$B$5)+(G277*Processing!$B$6)+(J277*Processing!$B$7)</f>
        <v>2</v>
      </c>
      <c r="M277" s="26">
        <f>(B277*Processing!$B$5)+(E277*Processing!$B$6)+(H277*Processing!$B$7)</f>
        <v>1000</v>
      </c>
      <c r="N277" s="26">
        <f t="shared" si="16"/>
        <v>10</v>
      </c>
      <c r="O277" s="26">
        <f t="shared" si="14"/>
        <v>4</v>
      </c>
      <c r="P277" s="28" t="str">
        <f t="shared" si="15"/>
        <v>14</v>
      </c>
    </row>
    <row r="278" spans="1:16" x14ac:dyDescent="0.3">
      <c r="A278" s="34">
        <v>44106</v>
      </c>
      <c r="B278" s="32">
        <v>0</v>
      </c>
      <c r="C278" s="26">
        <v>136</v>
      </c>
      <c r="D278" s="26">
        <v>2</v>
      </c>
      <c r="E278" s="26">
        <v>0</v>
      </c>
      <c r="F278" s="26">
        <v>41</v>
      </c>
      <c r="G278" s="26">
        <v>9</v>
      </c>
      <c r="H278" s="26">
        <v>0</v>
      </c>
      <c r="I278" s="26">
        <v>95</v>
      </c>
      <c r="J278" s="26">
        <v>11</v>
      </c>
      <c r="K278" s="26">
        <f>(C278*Processing!$B$5)+(F278*Processing!$B$6)+(I278*Processing!$B$7)</f>
        <v>136</v>
      </c>
      <c r="L278" s="26">
        <f>(D278*Processing!$B$5)+(G278*Processing!$B$6)+(J278*Processing!$B$7)</f>
        <v>2</v>
      </c>
      <c r="M278" s="26">
        <f>(B278*Processing!$B$5)+(E278*Processing!$B$6)+(H278*Processing!$B$7)</f>
        <v>0</v>
      </c>
      <c r="N278" s="26">
        <f t="shared" si="16"/>
        <v>10</v>
      </c>
      <c r="O278" s="26">
        <f t="shared" si="14"/>
        <v>4</v>
      </c>
      <c r="P278" s="28" t="str">
        <f t="shared" si="15"/>
        <v>24</v>
      </c>
    </row>
    <row r="279" spans="1:16" x14ac:dyDescent="0.3">
      <c r="A279" s="34">
        <v>44107</v>
      </c>
      <c r="B279" s="32">
        <v>0</v>
      </c>
      <c r="C279" s="26">
        <v>63</v>
      </c>
      <c r="D279" s="26">
        <v>100</v>
      </c>
      <c r="E279" s="26">
        <v>0</v>
      </c>
      <c r="F279" s="26">
        <v>26</v>
      </c>
      <c r="G279" s="26">
        <v>70</v>
      </c>
      <c r="H279" s="26">
        <v>0</v>
      </c>
      <c r="I279" s="26">
        <v>90</v>
      </c>
      <c r="J279" s="26">
        <v>9</v>
      </c>
      <c r="K279" s="26">
        <f>(C279*Processing!$B$5)+(F279*Processing!$B$6)+(I279*Processing!$B$7)</f>
        <v>63</v>
      </c>
      <c r="L279" s="26">
        <f>(D279*Processing!$B$5)+(G279*Processing!$B$6)+(J279*Processing!$B$7)</f>
        <v>100</v>
      </c>
      <c r="M279" s="26">
        <f>(B279*Processing!$B$5)+(E279*Processing!$B$6)+(H279*Processing!$B$7)</f>
        <v>0</v>
      </c>
      <c r="N279" s="26">
        <f t="shared" si="16"/>
        <v>10</v>
      </c>
      <c r="O279" s="26">
        <f t="shared" si="14"/>
        <v>4</v>
      </c>
      <c r="P279" s="28" t="str">
        <f t="shared" si="15"/>
        <v>34</v>
      </c>
    </row>
    <row r="280" spans="1:16" x14ac:dyDescent="0.3">
      <c r="A280" s="34">
        <v>44108</v>
      </c>
      <c r="B280" s="32">
        <v>0</v>
      </c>
      <c r="C280" s="26">
        <v>85</v>
      </c>
      <c r="D280" s="26">
        <v>7</v>
      </c>
      <c r="E280" s="26">
        <v>0</v>
      </c>
      <c r="F280" s="26">
        <v>25</v>
      </c>
      <c r="G280" s="26">
        <v>11</v>
      </c>
      <c r="H280" s="26">
        <v>0</v>
      </c>
      <c r="I280" s="26">
        <v>58</v>
      </c>
      <c r="J280" s="26">
        <v>1</v>
      </c>
      <c r="K280" s="26">
        <f>(C280*Processing!$B$5)+(F280*Processing!$B$6)+(I280*Processing!$B$7)</f>
        <v>85</v>
      </c>
      <c r="L280" s="26">
        <f>(D280*Processing!$B$5)+(G280*Processing!$B$6)+(J280*Processing!$B$7)</f>
        <v>7</v>
      </c>
      <c r="M280" s="26">
        <f>(B280*Processing!$B$5)+(E280*Processing!$B$6)+(H280*Processing!$B$7)</f>
        <v>0</v>
      </c>
      <c r="N280" s="26">
        <f t="shared" si="16"/>
        <v>10</v>
      </c>
      <c r="O280" s="26">
        <f t="shared" si="14"/>
        <v>4</v>
      </c>
      <c r="P280" s="28" t="str">
        <f t="shared" si="15"/>
        <v>44</v>
      </c>
    </row>
    <row r="281" spans="1:16" x14ac:dyDescent="0.3">
      <c r="A281" s="34">
        <v>44109</v>
      </c>
      <c r="B281" s="32">
        <v>0</v>
      </c>
      <c r="C281" s="26">
        <v>106</v>
      </c>
      <c r="D281" s="26">
        <v>17</v>
      </c>
      <c r="E281" s="26">
        <v>0</v>
      </c>
      <c r="F281" s="26">
        <v>74</v>
      </c>
      <c r="G281" s="26">
        <v>42</v>
      </c>
      <c r="H281" s="26">
        <v>0</v>
      </c>
      <c r="I281" s="26">
        <v>31</v>
      </c>
      <c r="J281" s="26">
        <v>21</v>
      </c>
      <c r="K281" s="26">
        <f>(C281*Processing!$B$5)+(F281*Processing!$B$6)+(I281*Processing!$B$7)</f>
        <v>106</v>
      </c>
      <c r="L281" s="26">
        <f>(D281*Processing!$B$5)+(G281*Processing!$B$6)+(J281*Processing!$B$7)</f>
        <v>17</v>
      </c>
      <c r="M281" s="26">
        <f>(B281*Processing!$B$5)+(E281*Processing!$B$6)+(H281*Processing!$B$7)</f>
        <v>0</v>
      </c>
      <c r="N281" s="26">
        <f t="shared" si="16"/>
        <v>10</v>
      </c>
      <c r="O281" s="26">
        <f t="shared" si="14"/>
        <v>4</v>
      </c>
      <c r="P281" s="28" t="str">
        <f t="shared" si="15"/>
        <v>54</v>
      </c>
    </row>
    <row r="282" spans="1:16" x14ac:dyDescent="0.3">
      <c r="A282" s="34">
        <v>44110</v>
      </c>
      <c r="B282" s="32">
        <v>0</v>
      </c>
      <c r="C282" s="26">
        <v>22</v>
      </c>
      <c r="D282" s="26">
        <v>27</v>
      </c>
      <c r="E282" s="26">
        <v>0</v>
      </c>
      <c r="F282" s="26">
        <v>75</v>
      </c>
      <c r="G282" s="26">
        <v>11</v>
      </c>
      <c r="H282" s="26">
        <v>0</v>
      </c>
      <c r="I282" s="26">
        <v>52</v>
      </c>
      <c r="J282" s="26">
        <v>13</v>
      </c>
      <c r="K282" s="26">
        <f>(C282*Processing!$B$5)+(F282*Processing!$B$6)+(I282*Processing!$B$7)</f>
        <v>22</v>
      </c>
      <c r="L282" s="26">
        <f>(D282*Processing!$B$5)+(G282*Processing!$B$6)+(J282*Processing!$B$7)</f>
        <v>27</v>
      </c>
      <c r="M282" s="26">
        <f>(B282*Processing!$B$5)+(E282*Processing!$B$6)+(H282*Processing!$B$7)</f>
        <v>0</v>
      </c>
      <c r="N282" s="26">
        <f t="shared" si="16"/>
        <v>10</v>
      </c>
      <c r="O282" s="26">
        <f t="shared" si="14"/>
        <v>4</v>
      </c>
      <c r="P282" s="28" t="str">
        <f t="shared" si="15"/>
        <v>64</v>
      </c>
    </row>
    <row r="283" spans="1:16" x14ac:dyDescent="0.3">
      <c r="A283" s="34">
        <v>44111</v>
      </c>
      <c r="B283" s="32">
        <v>0</v>
      </c>
      <c r="C283" s="26">
        <v>82</v>
      </c>
      <c r="D283" s="26">
        <v>31</v>
      </c>
      <c r="E283" s="26">
        <v>0</v>
      </c>
      <c r="F283" s="26">
        <v>57</v>
      </c>
      <c r="G283" s="26">
        <v>13</v>
      </c>
      <c r="H283" s="26">
        <v>0</v>
      </c>
      <c r="I283" s="26">
        <v>24</v>
      </c>
      <c r="J283" s="26">
        <v>15</v>
      </c>
      <c r="K283" s="26">
        <f>(C283*Processing!$B$5)+(F283*Processing!$B$6)+(I283*Processing!$B$7)</f>
        <v>82</v>
      </c>
      <c r="L283" s="26">
        <f>(D283*Processing!$B$5)+(G283*Processing!$B$6)+(J283*Processing!$B$7)</f>
        <v>31</v>
      </c>
      <c r="M283" s="26">
        <f>(B283*Processing!$B$5)+(E283*Processing!$B$6)+(H283*Processing!$B$7)</f>
        <v>0</v>
      </c>
      <c r="N283" s="26">
        <f t="shared" si="16"/>
        <v>10</v>
      </c>
      <c r="O283" s="26">
        <f t="shared" si="14"/>
        <v>4</v>
      </c>
      <c r="P283" s="28" t="str">
        <f t="shared" si="15"/>
        <v>74</v>
      </c>
    </row>
    <row r="284" spans="1:16" x14ac:dyDescent="0.3">
      <c r="A284" s="34">
        <v>44112</v>
      </c>
      <c r="B284" s="32">
        <v>0</v>
      </c>
      <c r="C284" s="26">
        <v>119</v>
      </c>
      <c r="D284" s="26">
        <v>75</v>
      </c>
      <c r="E284" s="26">
        <v>0</v>
      </c>
      <c r="F284" s="26">
        <v>35</v>
      </c>
      <c r="G284" s="26">
        <v>32</v>
      </c>
      <c r="H284" s="26">
        <v>0</v>
      </c>
      <c r="I284" s="26">
        <v>83</v>
      </c>
      <c r="J284" s="26">
        <v>36</v>
      </c>
      <c r="K284" s="26">
        <f>(C284*Processing!$B$5)+(F284*Processing!$B$6)+(I284*Processing!$B$7)</f>
        <v>119</v>
      </c>
      <c r="L284" s="26">
        <f>(D284*Processing!$B$5)+(G284*Processing!$B$6)+(J284*Processing!$B$7)</f>
        <v>75</v>
      </c>
      <c r="M284" s="26">
        <f>(B284*Processing!$B$5)+(E284*Processing!$B$6)+(H284*Processing!$B$7)</f>
        <v>0</v>
      </c>
      <c r="N284" s="26">
        <f t="shared" si="16"/>
        <v>10</v>
      </c>
      <c r="O284" s="26">
        <f t="shared" si="14"/>
        <v>4</v>
      </c>
      <c r="P284" s="28" t="str">
        <f t="shared" si="15"/>
        <v>84</v>
      </c>
    </row>
    <row r="285" spans="1:16" x14ac:dyDescent="0.3">
      <c r="A285" s="34">
        <v>44113</v>
      </c>
      <c r="B285" s="32">
        <v>0</v>
      </c>
      <c r="C285" s="26">
        <v>22</v>
      </c>
      <c r="D285" s="26">
        <v>13</v>
      </c>
      <c r="E285" s="26">
        <v>0</v>
      </c>
      <c r="F285" s="26">
        <v>74</v>
      </c>
      <c r="G285" s="26">
        <v>31</v>
      </c>
      <c r="H285" s="26">
        <v>0</v>
      </c>
      <c r="I285" s="26">
        <v>51</v>
      </c>
      <c r="J285" s="26">
        <v>15</v>
      </c>
      <c r="K285" s="26">
        <f>(C285*Processing!$B$5)+(F285*Processing!$B$6)+(I285*Processing!$B$7)</f>
        <v>22</v>
      </c>
      <c r="L285" s="26">
        <f>(D285*Processing!$B$5)+(G285*Processing!$B$6)+(J285*Processing!$B$7)</f>
        <v>13</v>
      </c>
      <c r="M285" s="26">
        <f>(B285*Processing!$B$5)+(E285*Processing!$B$6)+(H285*Processing!$B$7)</f>
        <v>0</v>
      </c>
      <c r="N285" s="26">
        <f t="shared" si="16"/>
        <v>10</v>
      </c>
      <c r="O285" s="26">
        <f t="shared" si="14"/>
        <v>4</v>
      </c>
      <c r="P285" s="28" t="str">
        <f t="shared" si="15"/>
        <v>94</v>
      </c>
    </row>
    <row r="286" spans="1:16" x14ac:dyDescent="0.3">
      <c r="A286" s="34">
        <v>44114</v>
      </c>
      <c r="B286" s="32">
        <v>0</v>
      </c>
      <c r="C286" s="26">
        <v>124</v>
      </c>
      <c r="D286" s="26">
        <v>23</v>
      </c>
      <c r="E286" s="26">
        <v>0</v>
      </c>
      <c r="F286" s="26">
        <v>86</v>
      </c>
      <c r="G286" s="26">
        <v>79</v>
      </c>
      <c r="H286" s="26">
        <v>0</v>
      </c>
      <c r="I286" s="26">
        <v>36</v>
      </c>
      <c r="J286" s="26">
        <v>18</v>
      </c>
      <c r="K286" s="26">
        <f>(C286*Processing!$B$5)+(F286*Processing!$B$6)+(I286*Processing!$B$7)</f>
        <v>124</v>
      </c>
      <c r="L286" s="26">
        <f>(D286*Processing!$B$5)+(G286*Processing!$B$6)+(J286*Processing!$B$7)</f>
        <v>23</v>
      </c>
      <c r="M286" s="26">
        <f>(B286*Processing!$B$5)+(E286*Processing!$B$6)+(H286*Processing!$B$7)</f>
        <v>0</v>
      </c>
      <c r="N286" s="26">
        <f t="shared" si="16"/>
        <v>10</v>
      </c>
      <c r="O286" s="26">
        <f t="shared" si="14"/>
        <v>4</v>
      </c>
      <c r="P286" s="28" t="str">
        <f t="shared" si="15"/>
        <v>104</v>
      </c>
    </row>
    <row r="287" spans="1:16" x14ac:dyDescent="0.3">
      <c r="A287" s="34">
        <v>44115</v>
      </c>
      <c r="B287" s="32">
        <v>0</v>
      </c>
      <c r="C287" s="26">
        <v>96</v>
      </c>
      <c r="D287" s="26">
        <v>9</v>
      </c>
      <c r="E287" s="26">
        <v>0</v>
      </c>
      <c r="F287" s="26">
        <v>41</v>
      </c>
      <c r="G287" s="26">
        <v>33</v>
      </c>
      <c r="H287" s="26">
        <v>0</v>
      </c>
      <c r="I287" s="26">
        <v>138</v>
      </c>
      <c r="J287" s="26">
        <v>7</v>
      </c>
      <c r="K287" s="26">
        <f>(C287*Processing!$B$5)+(F287*Processing!$B$6)+(I287*Processing!$B$7)</f>
        <v>96</v>
      </c>
      <c r="L287" s="26">
        <f>(D287*Processing!$B$5)+(G287*Processing!$B$6)+(J287*Processing!$B$7)</f>
        <v>9</v>
      </c>
      <c r="M287" s="26">
        <f>(B287*Processing!$B$5)+(E287*Processing!$B$6)+(H287*Processing!$B$7)</f>
        <v>0</v>
      </c>
      <c r="N287" s="26">
        <f t="shared" si="16"/>
        <v>10</v>
      </c>
      <c r="O287" s="26">
        <f t="shared" si="14"/>
        <v>4</v>
      </c>
      <c r="P287" s="28" t="str">
        <f t="shared" si="15"/>
        <v>114</v>
      </c>
    </row>
    <row r="288" spans="1:16" x14ac:dyDescent="0.3">
      <c r="A288" s="34">
        <v>44116</v>
      </c>
      <c r="B288" s="32">
        <v>0</v>
      </c>
      <c r="C288" s="26">
        <v>66</v>
      </c>
      <c r="D288" s="26">
        <v>104</v>
      </c>
      <c r="E288" s="26">
        <v>0</v>
      </c>
      <c r="F288" s="26">
        <v>95</v>
      </c>
      <c r="G288" s="26">
        <v>31</v>
      </c>
      <c r="H288" s="26">
        <v>0</v>
      </c>
      <c r="I288" s="26">
        <v>27</v>
      </c>
      <c r="J288" s="26">
        <v>24</v>
      </c>
      <c r="K288" s="26">
        <f>(C288*Processing!$B$5)+(F288*Processing!$B$6)+(I288*Processing!$B$7)</f>
        <v>66</v>
      </c>
      <c r="L288" s="26">
        <f>(D288*Processing!$B$5)+(G288*Processing!$B$6)+(J288*Processing!$B$7)</f>
        <v>104</v>
      </c>
      <c r="M288" s="26">
        <f>(B288*Processing!$B$5)+(E288*Processing!$B$6)+(H288*Processing!$B$7)</f>
        <v>0</v>
      </c>
      <c r="N288" s="26">
        <f t="shared" si="16"/>
        <v>10</v>
      </c>
      <c r="O288" s="26">
        <f t="shared" si="14"/>
        <v>4</v>
      </c>
      <c r="P288" s="28" t="str">
        <f t="shared" si="15"/>
        <v>124</v>
      </c>
    </row>
    <row r="289" spans="1:16" x14ac:dyDescent="0.3">
      <c r="A289" s="34">
        <v>44117</v>
      </c>
      <c r="B289" s="32">
        <v>0</v>
      </c>
      <c r="C289" s="26">
        <v>24</v>
      </c>
      <c r="D289" s="26">
        <v>35</v>
      </c>
      <c r="E289" s="26">
        <v>0</v>
      </c>
      <c r="F289" s="26">
        <v>9</v>
      </c>
      <c r="G289" s="26">
        <v>14</v>
      </c>
      <c r="H289" s="26">
        <v>0</v>
      </c>
      <c r="I289" s="26">
        <v>35</v>
      </c>
      <c r="J289" s="26">
        <v>17</v>
      </c>
      <c r="K289" s="26">
        <f>(C289*Processing!$B$5)+(F289*Processing!$B$6)+(I289*Processing!$B$7)</f>
        <v>24</v>
      </c>
      <c r="L289" s="26">
        <f>(D289*Processing!$B$5)+(G289*Processing!$B$6)+(J289*Processing!$B$7)</f>
        <v>35</v>
      </c>
      <c r="M289" s="26">
        <f>(B289*Processing!$B$5)+(E289*Processing!$B$6)+(H289*Processing!$B$7)</f>
        <v>0</v>
      </c>
      <c r="N289" s="26">
        <f t="shared" si="16"/>
        <v>10</v>
      </c>
      <c r="O289" s="26">
        <f t="shared" si="14"/>
        <v>4</v>
      </c>
      <c r="P289" s="28" t="str">
        <f t="shared" si="15"/>
        <v>134</v>
      </c>
    </row>
    <row r="290" spans="1:16" x14ac:dyDescent="0.3">
      <c r="A290" s="34">
        <v>44118</v>
      </c>
      <c r="B290" s="32">
        <v>0</v>
      </c>
      <c r="C290" s="26">
        <v>27</v>
      </c>
      <c r="D290" s="26">
        <v>55</v>
      </c>
      <c r="E290" s="26">
        <v>0</v>
      </c>
      <c r="F290" s="26">
        <v>39</v>
      </c>
      <c r="G290" s="26">
        <v>79</v>
      </c>
      <c r="H290" s="26">
        <v>0</v>
      </c>
      <c r="I290" s="26">
        <v>11</v>
      </c>
      <c r="J290" s="26">
        <v>7</v>
      </c>
      <c r="K290" s="26">
        <f>(C290*Processing!$B$5)+(F290*Processing!$B$6)+(I290*Processing!$B$7)</f>
        <v>27</v>
      </c>
      <c r="L290" s="26">
        <f>(D290*Processing!$B$5)+(G290*Processing!$B$6)+(J290*Processing!$B$7)</f>
        <v>55</v>
      </c>
      <c r="M290" s="26">
        <f>(B290*Processing!$B$5)+(E290*Processing!$B$6)+(H290*Processing!$B$7)</f>
        <v>0</v>
      </c>
      <c r="N290" s="26">
        <f t="shared" si="16"/>
        <v>10</v>
      </c>
      <c r="O290" s="26">
        <f t="shared" si="14"/>
        <v>4</v>
      </c>
      <c r="P290" s="28" t="str">
        <f t="shared" si="15"/>
        <v>144</v>
      </c>
    </row>
    <row r="291" spans="1:16" x14ac:dyDescent="0.3">
      <c r="A291" s="34">
        <v>44119</v>
      </c>
      <c r="B291" s="32">
        <v>0</v>
      </c>
      <c r="C291" s="26">
        <v>44</v>
      </c>
      <c r="D291" s="26">
        <v>21</v>
      </c>
      <c r="E291" s="26">
        <v>0</v>
      </c>
      <c r="F291" s="26">
        <v>31</v>
      </c>
      <c r="G291" s="26">
        <v>31</v>
      </c>
      <c r="H291" s="26">
        <v>0</v>
      </c>
      <c r="I291" s="26">
        <v>13</v>
      </c>
      <c r="J291" s="26">
        <v>2</v>
      </c>
      <c r="K291" s="26">
        <f>(C291*Processing!$B$5)+(F291*Processing!$B$6)+(I291*Processing!$B$7)</f>
        <v>44</v>
      </c>
      <c r="L291" s="26">
        <f>(D291*Processing!$B$5)+(G291*Processing!$B$6)+(J291*Processing!$B$7)</f>
        <v>21</v>
      </c>
      <c r="M291" s="26">
        <f>(B291*Processing!$B$5)+(E291*Processing!$B$6)+(H291*Processing!$B$7)</f>
        <v>0</v>
      </c>
      <c r="N291" s="26">
        <f t="shared" si="16"/>
        <v>10</v>
      </c>
      <c r="O291" s="26">
        <f t="shared" si="14"/>
        <v>4</v>
      </c>
      <c r="P291" s="28" t="str">
        <f t="shared" si="15"/>
        <v>154</v>
      </c>
    </row>
    <row r="292" spans="1:16" x14ac:dyDescent="0.3">
      <c r="A292" s="34">
        <v>44120</v>
      </c>
      <c r="B292" s="32">
        <v>0</v>
      </c>
      <c r="C292" s="26">
        <v>25</v>
      </c>
      <c r="D292" s="26">
        <v>19</v>
      </c>
      <c r="E292" s="26">
        <v>0</v>
      </c>
      <c r="F292" s="26">
        <v>60</v>
      </c>
      <c r="G292" s="26">
        <v>46</v>
      </c>
      <c r="H292" s="26">
        <v>0</v>
      </c>
      <c r="I292" s="26">
        <v>87</v>
      </c>
      <c r="J292" s="26">
        <v>23</v>
      </c>
      <c r="K292" s="26">
        <f>(C292*Processing!$B$5)+(F292*Processing!$B$6)+(I292*Processing!$B$7)</f>
        <v>25</v>
      </c>
      <c r="L292" s="26">
        <f>(D292*Processing!$B$5)+(G292*Processing!$B$6)+(J292*Processing!$B$7)</f>
        <v>19</v>
      </c>
      <c r="M292" s="26">
        <f>(B292*Processing!$B$5)+(E292*Processing!$B$6)+(H292*Processing!$B$7)</f>
        <v>0</v>
      </c>
      <c r="N292" s="26">
        <f t="shared" si="16"/>
        <v>10</v>
      </c>
      <c r="O292" s="26">
        <f t="shared" si="14"/>
        <v>4</v>
      </c>
      <c r="P292" s="28" t="str">
        <f t="shared" si="15"/>
        <v>164</v>
      </c>
    </row>
    <row r="293" spans="1:16" x14ac:dyDescent="0.3">
      <c r="A293" s="34">
        <v>44121</v>
      </c>
      <c r="B293" s="32">
        <v>0</v>
      </c>
      <c r="C293" s="26">
        <v>41</v>
      </c>
      <c r="D293" s="26">
        <v>77</v>
      </c>
      <c r="E293" s="26">
        <v>0</v>
      </c>
      <c r="F293" s="26">
        <v>96</v>
      </c>
      <c r="G293" s="26">
        <v>33</v>
      </c>
      <c r="H293" s="26">
        <v>0</v>
      </c>
      <c r="I293" s="26">
        <v>138</v>
      </c>
      <c r="J293" s="26">
        <v>38</v>
      </c>
      <c r="K293" s="26">
        <f>(C293*Processing!$B$5)+(F293*Processing!$B$6)+(I293*Processing!$B$7)</f>
        <v>41</v>
      </c>
      <c r="L293" s="26">
        <f>(D293*Processing!$B$5)+(G293*Processing!$B$6)+(J293*Processing!$B$7)</f>
        <v>77</v>
      </c>
      <c r="M293" s="26">
        <f>(B293*Processing!$B$5)+(E293*Processing!$B$6)+(H293*Processing!$B$7)</f>
        <v>0</v>
      </c>
      <c r="N293" s="26">
        <f t="shared" si="16"/>
        <v>10</v>
      </c>
      <c r="O293" s="26">
        <f t="shared" si="14"/>
        <v>4</v>
      </c>
      <c r="P293" s="28" t="str">
        <f t="shared" si="15"/>
        <v>174</v>
      </c>
    </row>
    <row r="294" spans="1:16" x14ac:dyDescent="0.3">
      <c r="A294" s="34">
        <v>44122</v>
      </c>
      <c r="B294" s="32">
        <v>0</v>
      </c>
      <c r="C294" s="26">
        <v>82</v>
      </c>
      <c r="D294" s="26">
        <v>92</v>
      </c>
      <c r="E294" s="26">
        <v>0</v>
      </c>
      <c r="F294" s="26">
        <v>34</v>
      </c>
      <c r="G294" s="26">
        <v>27</v>
      </c>
      <c r="H294" s="26">
        <v>0</v>
      </c>
      <c r="I294" s="26">
        <v>117</v>
      </c>
      <c r="J294" s="26">
        <v>22</v>
      </c>
      <c r="K294" s="26">
        <f>(C294*Processing!$B$5)+(F294*Processing!$B$6)+(I294*Processing!$B$7)</f>
        <v>82</v>
      </c>
      <c r="L294" s="26">
        <f>(D294*Processing!$B$5)+(G294*Processing!$B$6)+(J294*Processing!$B$7)</f>
        <v>92</v>
      </c>
      <c r="M294" s="26">
        <f>(B294*Processing!$B$5)+(E294*Processing!$B$6)+(H294*Processing!$B$7)</f>
        <v>0</v>
      </c>
      <c r="N294" s="26">
        <f t="shared" si="16"/>
        <v>10</v>
      </c>
      <c r="O294" s="26">
        <f t="shared" si="14"/>
        <v>4</v>
      </c>
      <c r="P294" s="28" t="str">
        <f t="shared" si="15"/>
        <v>184</v>
      </c>
    </row>
    <row r="295" spans="1:16" x14ac:dyDescent="0.3">
      <c r="A295" s="34">
        <v>44123</v>
      </c>
      <c r="B295" s="32">
        <v>0</v>
      </c>
      <c r="C295" s="26">
        <v>78</v>
      </c>
      <c r="D295" s="26">
        <v>32</v>
      </c>
      <c r="E295" s="26">
        <v>0</v>
      </c>
      <c r="F295" s="26">
        <v>23</v>
      </c>
      <c r="G295" s="26">
        <v>109</v>
      </c>
      <c r="H295" s="26">
        <v>0</v>
      </c>
      <c r="I295" s="26">
        <v>54</v>
      </c>
      <c r="J295" s="26">
        <v>26</v>
      </c>
      <c r="K295" s="26">
        <f>(C295*Processing!$B$5)+(F295*Processing!$B$6)+(I295*Processing!$B$7)</f>
        <v>78</v>
      </c>
      <c r="L295" s="26">
        <f>(D295*Processing!$B$5)+(G295*Processing!$B$6)+(J295*Processing!$B$7)</f>
        <v>32</v>
      </c>
      <c r="M295" s="26">
        <f>(B295*Processing!$B$5)+(E295*Processing!$B$6)+(H295*Processing!$B$7)</f>
        <v>0</v>
      </c>
      <c r="N295" s="26">
        <f t="shared" si="16"/>
        <v>10</v>
      </c>
      <c r="O295" s="26">
        <f t="shared" si="14"/>
        <v>4</v>
      </c>
      <c r="P295" s="28" t="str">
        <f t="shared" si="15"/>
        <v>194</v>
      </c>
    </row>
    <row r="296" spans="1:16" x14ac:dyDescent="0.3">
      <c r="A296" s="34">
        <v>44124</v>
      </c>
      <c r="B296" s="32">
        <v>0</v>
      </c>
      <c r="C296" s="26">
        <v>38</v>
      </c>
      <c r="D296" s="26">
        <v>23</v>
      </c>
      <c r="E296" s="26">
        <v>0</v>
      </c>
      <c r="F296" s="26">
        <v>55</v>
      </c>
      <c r="G296" s="26">
        <v>77</v>
      </c>
      <c r="H296" s="26">
        <v>0</v>
      </c>
      <c r="I296" s="26">
        <v>16</v>
      </c>
      <c r="J296" s="26">
        <v>18</v>
      </c>
      <c r="K296" s="26">
        <f>(C296*Processing!$B$5)+(F296*Processing!$B$6)+(I296*Processing!$B$7)</f>
        <v>38</v>
      </c>
      <c r="L296" s="26">
        <f>(D296*Processing!$B$5)+(G296*Processing!$B$6)+(J296*Processing!$B$7)</f>
        <v>23</v>
      </c>
      <c r="M296" s="26">
        <f>(B296*Processing!$B$5)+(E296*Processing!$B$6)+(H296*Processing!$B$7)</f>
        <v>0</v>
      </c>
      <c r="N296" s="26">
        <f t="shared" si="16"/>
        <v>10</v>
      </c>
      <c r="O296" s="26">
        <f t="shared" si="14"/>
        <v>4</v>
      </c>
      <c r="P296" s="28" t="str">
        <f t="shared" si="15"/>
        <v>204</v>
      </c>
    </row>
    <row r="297" spans="1:16" x14ac:dyDescent="0.3">
      <c r="A297" s="34">
        <v>44125</v>
      </c>
      <c r="B297" s="32">
        <v>0</v>
      </c>
      <c r="C297" s="26">
        <v>24</v>
      </c>
      <c r="D297" s="26">
        <v>77</v>
      </c>
      <c r="E297" s="26">
        <v>0</v>
      </c>
      <c r="F297" s="26">
        <v>56</v>
      </c>
      <c r="G297" s="26">
        <v>54</v>
      </c>
      <c r="H297" s="26">
        <v>0</v>
      </c>
      <c r="I297" s="26">
        <v>82</v>
      </c>
      <c r="J297" s="26">
        <v>7</v>
      </c>
      <c r="K297" s="26">
        <f>(C297*Processing!$B$5)+(F297*Processing!$B$6)+(I297*Processing!$B$7)</f>
        <v>24</v>
      </c>
      <c r="L297" s="26">
        <f>(D297*Processing!$B$5)+(G297*Processing!$B$6)+(J297*Processing!$B$7)</f>
        <v>77</v>
      </c>
      <c r="M297" s="26">
        <f>(B297*Processing!$B$5)+(E297*Processing!$B$6)+(H297*Processing!$B$7)</f>
        <v>0</v>
      </c>
      <c r="N297" s="26">
        <f t="shared" si="16"/>
        <v>10</v>
      </c>
      <c r="O297" s="26">
        <f t="shared" si="14"/>
        <v>4</v>
      </c>
      <c r="P297" s="28" t="str">
        <f t="shared" si="15"/>
        <v>214</v>
      </c>
    </row>
    <row r="298" spans="1:16" x14ac:dyDescent="0.3">
      <c r="A298" s="34">
        <v>44126</v>
      </c>
      <c r="B298" s="32">
        <v>0</v>
      </c>
      <c r="C298" s="26">
        <v>22</v>
      </c>
      <c r="D298" s="26">
        <v>72</v>
      </c>
      <c r="E298" s="26">
        <v>0</v>
      </c>
      <c r="F298" s="26">
        <v>75</v>
      </c>
      <c r="G298" s="26">
        <v>31</v>
      </c>
      <c r="H298" s="26">
        <v>0</v>
      </c>
      <c r="I298" s="26">
        <v>52</v>
      </c>
      <c r="J298" s="26">
        <v>35</v>
      </c>
      <c r="K298" s="26">
        <f>(C298*Processing!$B$5)+(F298*Processing!$B$6)+(I298*Processing!$B$7)</f>
        <v>22</v>
      </c>
      <c r="L298" s="26">
        <f>(D298*Processing!$B$5)+(G298*Processing!$B$6)+(J298*Processing!$B$7)</f>
        <v>72</v>
      </c>
      <c r="M298" s="26">
        <f>(B298*Processing!$B$5)+(E298*Processing!$B$6)+(H298*Processing!$B$7)</f>
        <v>0</v>
      </c>
      <c r="N298" s="26">
        <f t="shared" si="16"/>
        <v>10</v>
      </c>
      <c r="O298" s="26">
        <f t="shared" si="14"/>
        <v>4</v>
      </c>
      <c r="P298" s="28" t="str">
        <f t="shared" si="15"/>
        <v>224</v>
      </c>
    </row>
    <row r="299" spans="1:16" x14ac:dyDescent="0.3">
      <c r="A299" s="34">
        <v>44127</v>
      </c>
      <c r="B299" s="32">
        <v>0</v>
      </c>
      <c r="C299" s="26">
        <v>35</v>
      </c>
      <c r="D299" s="26">
        <v>19</v>
      </c>
      <c r="E299" s="26">
        <v>0</v>
      </c>
      <c r="F299" s="26">
        <v>9</v>
      </c>
      <c r="G299" s="26">
        <v>46</v>
      </c>
      <c r="H299" s="26">
        <v>0</v>
      </c>
      <c r="I299" s="26">
        <v>24</v>
      </c>
      <c r="J299" s="26">
        <v>23</v>
      </c>
      <c r="K299" s="26">
        <f>(C299*Processing!$B$5)+(F299*Processing!$B$6)+(I299*Processing!$B$7)</f>
        <v>35</v>
      </c>
      <c r="L299" s="26">
        <f>(D299*Processing!$B$5)+(G299*Processing!$B$6)+(J299*Processing!$B$7)</f>
        <v>19</v>
      </c>
      <c r="M299" s="26">
        <f>(B299*Processing!$B$5)+(E299*Processing!$B$6)+(H299*Processing!$B$7)</f>
        <v>0</v>
      </c>
      <c r="N299" s="26">
        <f t="shared" si="16"/>
        <v>10</v>
      </c>
      <c r="O299" s="26">
        <f t="shared" si="14"/>
        <v>4</v>
      </c>
      <c r="P299" s="28" t="str">
        <f t="shared" si="15"/>
        <v>234</v>
      </c>
    </row>
    <row r="300" spans="1:16" x14ac:dyDescent="0.3">
      <c r="A300" s="34">
        <v>44128</v>
      </c>
      <c r="B300" s="32">
        <v>0</v>
      </c>
      <c r="C300" s="26">
        <v>86</v>
      </c>
      <c r="D300" s="26">
        <v>62</v>
      </c>
      <c r="E300" s="26">
        <v>0</v>
      </c>
      <c r="F300" s="26">
        <v>36</v>
      </c>
      <c r="G300" s="26">
        <v>17</v>
      </c>
      <c r="H300" s="26">
        <v>0</v>
      </c>
      <c r="I300" s="26">
        <v>124</v>
      </c>
      <c r="J300" s="26">
        <v>14</v>
      </c>
      <c r="K300" s="26">
        <f>(C300*Processing!$B$5)+(F300*Processing!$B$6)+(I300*Processing!$B$7)</f>
        <v>86</v>
      </c>
      <c r="L300" s="26">
        <f>(D300*Processing!$B$5)+(G300*Processing!$B$6)+(J300*Processing!$B$7)</f>
        <v>62</v>
      </c>
      <c r="M300" s="26">
        <f>(B300*Processing!$B$5)+(E300*Processing!$B$6)+(H300*Processing!$B$7)</f>
        <v>0</v>
      </c>
      <c r="N300" s="26">
        <f t="shared" si="16"/>
        <v>10</v>
      </c>
      <c r="O300" s="26">
        <f t="shared" si="14"/>
        <v>4</v>
      </c>
      <c r="P300" s="28" t="str">
        <f t="shared" si="15"/>
        <v>244</v>
      </c>
    </row>
    <row r="301" spans="1:16" x14ac:dyDescent="0.3">
      <c r="A301" s="34">
        <v>44129</v>
      </c>
      <c r="B301" s="32">
        <v>0</v>
      </c>
      <c r="C301" s="26">
        <v>116</v>
      </c>
      <c r="D301" s="26">
        <v>77</v>
      </c>
      <c r="E301" s="26">
        <v>0</v>
      </c>
      <c r="F301" s="26">
        <v>80</v>
      </c>
      <c r="G301" s="26">
        <v>110</v>
      </c>
      <c r="H301" s="26">
        <v>0</v>
      </c>
      <c r="I301" s="26">
        <v>34</v>
      </c>
      <c r="J301" s="26">
        <v>11</v>
      </c>
      <c r="K301" s="26">
        <f>(C301*Processing!$B$5)+(F301*Processing!$B$6)+(I301*Processing!$B$7)</f>
        <v>116</v>
      </c>
      <c r="L301" s="26">
        <f>(D301*Processing!$B$5)+(G301*Processing!$B$6)+(J301*Processing!$B$7)</f>
        <v>77</v>
      </c>
      <c r="M301" s="26">
        <f>(B301*Processing!$B$5)+(E301*Processing!$B$6)+(H301*Processing!$B$7)</f>
        <v>0</v>
      </c>
      <c r="N301" s="26">
        <f t="shared" si="16"/>
        <v>10</v>
      </c>
      <c r="O301" s="26">
        <f t="shared" si="14"/>
        <v>4</v>
      </c>
      <c r="P301" s="28" t="str">
        <f t="shared" si="15"/>
        <v>254</v>
      </c>
    </row>
    <row r="302" spans="1:16" x14ac:dyDescent="0.3">
      <c r="A302" s="34">
        <v>44130</v>
      </c>
      <c r="B302" s="32">
        <v>0</v>
      </c>
      <c r="C302" s="26">
        <v>106</v>
      </c>
      <c r="D302" s="26">
        <v>0</v>
      </c>
      <c r="E302" s="26">
        <v>0</v>
      </c>
      <c r="F302" s="26">
        <v>31</v>
      </c>
      <c r="G302" s="26">
        <v>0</v>
      </c>
      <c r="H302" s="26">
        <v>0</v>
      </c>
      <c r="I302" s="26">
        <v>74</v>
      </c>
      <c r="J302" s="26">
        <v>0</v>
      </c>
      <c r="K302" s="26">
        <f>(C302*Processing!$B$5)+(F302*Processing!$B$6)+(I302*Processing!$B$7)</f>
        <v>106</v>
      </c>
      <c r="L302" s="26">
        <f>(D302*Processing!$B$5)+(G302*Processing!$B$6)+(J302*Processing!$B$7)</f>
        <v>0</v>
      </c>
      <c r="M302" s="26">
        <f>(B302*Processing!$B$5)+(E302*Processing!$B$6)+(H302*Processing!$B$7)</f>
        <v>0</v>
      </c>
      <c r="N302" s="26">
        <f t="shared" si="16"/>
        <v>10</v>
      </c>
      <c r="O302" s="26">
        <f t="shared" si="14"/>
        <v>4</v>
      </c>
      <c r="P302" s="28" t="str">
        <f t="shared" si="15"/>
        <v>264</v>
      </c>
    </row>
    <row r="303" spans="1:16" x14ac:dyDescent="0.3">
      <c r="A303" s="34">
        <v>44131</v>
      </c>
      <c r="B303" s="32">
        <v>0</v>
      </c>
      <c r="C303" s="26">
        <v>9</v>
      </c>
      <c r="D303" s="26">
        <v>0</v>
      </c>
      <c r="E303" s="26">
        <v>0</v>
      </c>
      <c r="F303" s="26">
        <v>23</v>
      </c>
      <c r="G303" s="26">
        <v>0</v>
      </c>
      <c r="H303" s="26">
        <v>0</v>
      </c>
      <c r="I303" s="26">
        <v>33</v>
      </c>
      <c r="J303" s="26">
        <v>0</v>
      </c>
      <c r="K303" s="26">
        <f>(C303*Processing!$B$5)+(F303*Processing!$B$6)+(I303*Processing!$B$7)</f>
        <v>9</v>
      </c>
      <c r="L303" s="26">
        <f>(D303*Processing!$B$5)+(G303*Processing!$B$6)+(J303*Processing!$B$7)</f>
        <v>0</v>
      </c>
      <c r="M303" s="26">
        <f>(B303*Processing!$B$5)+(E303*Processing!$B$6)+(H303*Processing!$B$7)</f>
        <v>0</v>
      </c>
      <c r="N303" s="26">
        <f t="shared" si="16"/>
        <v>10</v>
      </c>
      <c r="O303" s="26">
        <f t="shared" si="14"/>
        <v>4</v>
      </c>
      <c r="P303" s="28" t="str">
        <f t="shared" si="15"/>
        <v>274</v>
      </c>
    </row>
    <row r="304" spans="1:16" x14ac:dyDescent="0.3">
      <c r="A304" s="34">
        <v>44132</v>
      </c>
      <c r="B304" s="32">
        <v>0</v>
      </c>
      <c r="C304" s="26">
        <v>14</v>
      </c>
      <c r="D304" s="26">
        <v>0</v>
      </c>
      <c r="E304" s="26">
        <v>0</v>
      </c>
      <c r="F304" s="26">
        <v>34</v>
      </c>
      <c r="G304" s="26">
        <v>0</v>
      </c>
      <c r="H304" s="26">
        <v>0</v>
      </c>
      <c r="I304" s="26">
        <v>49</v>
      </c>
      <c r="J304" s="26">
        <v>0</v>
      </c>
      <c r="K304" s="26">
        <f>(C304*Processing!$B$5)+(F304*Processing!$B$6)+(I304*Processing!$B$7)</f>
        <v>14</v>
      </c>
      <c r="L304" s="26">
        <f>(D304*Processing!$B$5)+(G304*Processing!$B$6)+(J304*Processing!$B$7)</f>
        <v>0</v>
      </c>
      <c r="M304" s="26">
        <f>(B304*Processing!$B$5)+(E304*Processing!$B$6)+(H304*Processing!$B$7)</f>
        <v>0</v>
      </c>
      <c r="N304" s="26">
        <f t="shared" si="16"/>
        <v>10</v>
      </c>
      <c r="O304" s="26">
        <f t="shared" si="14"/>
        <v>4</v>
      </c>
      <c r="P304" s="28" t="str">
        <f t="shared" si="15"/>
        <v>284</v>
      </c>
    </row>
    <row r="305" spans="1:16" x14ac:dyDescent="0.3">
      <c r="A305" s="34">
        <v>44133</v>
      </c>
      <c r="B305" s="32">
        <v>0</v>
      </c>
      <c r="C305" s="26">
        <v>68</v>
      </c>
      <c r="D305" s="26">
        <v>0</v>
      </c>
      <c r="E305" s="26">
        <v>0</v>
      </c>
      <c r="F305" s="26">
        <v>19</v>
      </c>
      <c r="G305" s="26">
        <v>0</v>
      </c>
      <c r="H305" s="26">
        <v>0</v>
      </c>
      <c r="I305" s="26">
        <v>47</v>
      </c>
      <c r="J305" s="26">
        <v>0</v>
      </c>
      <c r="K305" s="26">
        <f>(C305*Processing!$B$5)+(F305*Processing!$B$6)+(I305*Processing!$B$7)</f>
        <v>68</v>
      </c>
      <c r="L305" s="26">
        <f>(D305*Processing!$B$5)+(G305*Processing!$B$6)+(J305*Processing!$B$7)</f>
        <v>0</v>
      </c>
      <c r="M305" s="26">
        <f>(B305*Processing!$B$5)+(E305*Processing!$B$6)+(H305*Processing!$B$7)</f>
        <v>0</v>
      </c>
      <c r="N305" s="26">
        <f t="shared" si="16"/>
        <v>10</v>
      </c>
      <c r="O305" s="26">
        <f t="shared" si="14"/>
        <v>4</v>
      </c>
      <c r="P305" s="28" t="str">
        <f t="shared" si="15"/>
        <v>294</v>
      </c>
    </row>
    <row r="306" spans="1:16" x14ac:dyDescent="0.3">
      <c r="A306" s="34">
        <v>44134</v>
      </c>
      <c r="B306" s="32">
        <v>0</v>
      </c>
      <c r="C306" s="26">
        <v>77</v>
      </c>
      <c r="D306" s="26">
        <v>0</v>
      </c>
      <c r="E306" s="26">
        <v>0</v>
      </c>
      <c r="F306" s="26">
        <v>54</v>
      </c>
      <c r="G306" s="26">
        <v>0</v>
      </c>
      <c r="H306" s="26">
        <v>0</v>
      </c>
      <c r="I306" s="26">
        <v>23</v>
      </c>
      <c r="J306" s="26">
        <v>0</v>
      </c>
      <c r="K306" s="26">
        <f>(C306*Processing!$B$5)+(F306*Processing!$B$6)+(I306*Processing!$B$7)</f>
        <v>77</v>
      </c>
      <c r="L306" s="26">
        <f>(D306*Processing!$B$5)+(G306*Processing!$B$6)+(J306*Processing!$B$7)</f>
        <v>0</v>
      </c>
      <c r="M306" s="26">
        <f>(B306*Processing!$B$5)+(E306*Processing!$B$6)+(H306*Processing!$B$7)</f>
        <v>0</v>
      </c>
      <c r="N306" s="26">
        <f t="shared" si="16"/>
        <v>10</v>
      </c>
      <c r="O306" s="26">
        <f t="shared" si="14"/>
        <v>4</v>
      </c>
      <c r="P306" s="28" t="str">
        <f t="shared" si="15"/>
        <v>304</v>
      </c>
    </row>
    <row r="307" spans="1:16" x14ac:dyDescent="0.3">
      <c r="A307" s="34">
        <v>44135</v>
      </c>
      <c r="B307" s="32">
        <v>0</v>
      </c>
      <c r="C307" s="26">
        <v>77</v>
      </c>
      <c r="D307" s="26">
        <v>0</v>
      </c>
      <c r="E307" s="26">
        <v>0</v>
      </c>
      <c r="F307" s="26">
        <v>54</v>
      </c>
      <c r="G307" s="26">
        <v>0</v>
      </c>
      <c r="H307" s="26">
        <v>0</v>
      </c>
      <c r="I307" s="26">
        <v>23</v>
      </c>
      <c r="J307" s="26">
        <v>0</v>
      </c>
      <c r="K307" s="26">
        <f>(C307*Processing!$B$5)+(F307*Processing!$B$6)+(I307*Processing!$B$7)</f>
        <v>77</v>
      </c>
      <c r="L307" s="26">
        <f>(D307*Processing!$B$5)+(G307*Processing!$B$6)+(J307*Processing!$B$7)</f>
        <v>0</v>
      </c>
      <c r="M307" s="26">
        <f>(B307*Processing!$B$5)+(E307*Processing!$B$6)+(H307*Processing!$B$7)</f>
        <v>0</v>
      </c>
      <c r="N307" s="26">
        <f t="shared" si="16"/>
        <v>10</v>
      </c>
      <c r="O307" s="26">
        <f t="shared" si="14"/>
        <v>4</v>
      </c>
      <c r="P307" s="28" t="str">
        <f t="shared" si="15"/>
        <v>314</v>
      </c>
    </row>
    <row r="308" spans="1:16" x14ac:dyDescent="0.3">
      <c r="A308" s="34">
        <v>44136</v>
      </c>
      <c r="B308" s="32">
        <v>0</v>
      </c>
      <c r="C308" s="26">
        <v>38</v>
      </c>
      <c r="D308" s="26">
        <v>0</v>
      </c>
      <c r="E308" s="26">
        <v>0</v>
      </c>
      <c r="F308" s="26">
        <v>11</v>
      </c>
      <c r="G308" s="26">
        <v>0</v>
      </c>
      <c r="H308" s="26">
        <v>0</v>
      </c>
      <c r="I308" s="26">
        <v>26</v>
      </c>
      <c r="J308" s="26">
        <v>0</v>
      </c>
      <c r="K308" s="26">
        <f>(C308*Processing!$B$5)+(F308*Processing!$B$6)+(I308*Processing!$B$7)</f>
        <v>38</v>
      </c>
      <c r="L308" s="26">
        <f>(D308*Processing!$B$5)+(G308*Processing!$B$6)+(J308*Processing!$B$7)</f>
        <v>0</v>
      </c>
      <c r="M308" s="26">
        <f>(B308*Processing!$B$5)+(E308*Processing!$B$6)+(H308*Processing!$B$7)</f>
        <v>0</v>
      </c>
      <c r="N308" s="26">
        <f t="shared" si="16"/>
        <v>11</v>
      </c>
      <c r="O308" s="26">
        <f t="shared" si="14"/>
        <v>4</v>
      </c>
      <c r="P308" s="28" t="str">
        <f t="shared" si="15"/>
        <v>324</v>
      </c>
    </row>
    <row r="309" spans="1:16" x14ac:dyDescent="0.3">
      <c r="A309" s="34">
        <v>44137</v>
      </c>
      <c r="B309" s="32">
        <v>0</v>
      </c>
      <c r="C309" s="26">
        <v>5</v>
      </c>
      <c r="D309" s="26">
        <v>0</v>
      </c>
      <c r="E309" s="26">
        <v>0</v>
      </c>
      <c r="F309" s="26">
        <v>3</v>
      </c>
      <c r="G309" s="26">
        <v>0</v>
      </c>
      <c r="H309" s="26">
        <v>0</v>
      </c>
      <c r="I309" s="26">
        <v>1</v>
      </c>
      <c r="J309" s="26">
        <v>0</v>
      </c>
      <c r="K309" s="26">
        <f>(C309*Processing!$B$5)+(F309*Processing!$B$6)+(I309*Processing!$B$7)</f>
        <v>5</v>
      </c>
      <c r="L309" s="26">
        <f>(D309*Processing!$B$5)+(G309*Processing!$B$6)+(J309*Processing!$B$7)</f>
        <v>0</v>
      </c>
      <c r="M309" s="26">
        <f>(B309*Processing!$B$5)+(E309*Processing!$B$6)+(H309*Processing!$B$7)</f>
        <v>0</v>
      </c>
      <c r="N309" s="26">
        <f t="shared" si="16"/>
        <v>11</v>
      </c>
      <c r="O309" s="26">
        <f t="shared" si="14"/>
        <v>4</v>
      </c>
      <c r="P309" s="28" t="str">
        <f t="shared" si="15"/>
        <v>334</v>
      </c>
    </row>
    <row r="310" spans="1:16" x14ac:dyDescent="0.3">
      <c r="A310" s="34">
        <v>44138</v>
      </c>
      <c r="B310" s="32">
        <v>0</v>
      </c>
      <c r="C310" s="26">
        <v>36</v>
      </c>
      <c r="D310" s="26">
        <v>0</v>
      </c>
      <c r="E310" s="26">
        <v>0</v>
      </c>
      <c r="F310" s="26">
        <v>11</v>
      </c>
      <c r="G310" s="26">
        <v>0</v>
      </c>
      <c r="H310" s="26">
        <v>0</v>
      </c>
      <c r="I310" s="26">
        <v>25</v>
      </c>
      <c r="J310" s="26">
        <v>0</v>
      </c>
      <c r="K310" s="26">
        <f>(C310*Processing!$B$5)+(F310*Processing!$B$6)+(I310*Processing!$B$7)</f>
        <v>36</v>
      </c>
      <c r="L310" s="26">
        <f>(D310*Processing!$B$5)+(G310*Processing!$B$6)+(J310*Processing!$B$7)</f>
        <v>0</v>
      </c>
      <c r="M310" s="26">
        <f>(B310*Processing!$B$5)+(E310*Processing!$B$6)+(H310*Processing!$B$7)</f>
        <v>0</v>
      </c>
      <c r="N310" s="26">
        <f t="shared" si="16"/>
        <v>11</v>
      </c>
      <c r="O310" s="26">
        <f t="shared" si="14"/>
        <v>4</v>
      </c>
      <c r="P310" s="28" t="str">
        <f t="shared" si="15"/>
        <v>344</v>
      </c>
    </row>
    <row r="311" spans="1:16" x14ac:dyDescent="0.3">
      <c r="A311" s="34">
        <v>44139</v>
      </c>
      <c r="B311" s="32">
        <v>0</v>
      </c>
      <c r="C311" s="26">
        <v>48</v>
      </c>
      <c r="D311" s="26">
        <v>70</v>
      </c>
      <c r="E311" s="26">
        <v>0</v>
      </c>
      <c r="F311" s="26">
        <v>14</v>
      </c>
      <c r="G311" s="26">
        <v>48</v>
      </c>
      <c r="H311" s="26">
        <v>0</v>
      </c>
      <c r="I311" s="26">
        <v>34</v>
      </c>
      <c r="J311" s="26">
        <v>6</v>
      </c>
      <c r="K311" s="26">
        <f>(C311*Processing!$B$5)+(F311*Processing!$B$6)+(I311*Processing!$B$7)</f>
        <v>48</v>
      </c>
      <c r="L311" s="26">
        <f>(D311*Processing!$B$5)+(G311*Processing!$B$6)+(J311*Processing!$B$7)</f>
        <v>70</v>
      </c>
      <c r="M311" s="26">
        <f>(B311*Processing!$B$5)+(E311*Processing!$B$6)+(H311*Processing!$B$7)</f>
        <v>0</v>
      </c>
      <c r="N311" s="26">
        <f t="shared" si="16"/>
        <v>11</v>
      </c>
      <c r="O311" s="26">
        <f t="shared" si="14"/>
        <v>4</v>
      </c>
      <c r="P311" s="28" t="str">
        <f t="shared" si="15"/>
        <v>354</v>
      </c>
    </row>
    <row r="312" spans="1:16" x14ac:dyDescent="0.3">
      <c r="A312" s="34">
        <v>44140</v>
      </c>
      <c r="B312" s="32">
        <v>0</v>
      </c>
      <c r="C312" s="26">
        <v>59</v>
      </c>
      <c r="D312" s="26">
        <v>44</v>
      </c>
      <c r="E312" s="26">
        <v>0</v>
      </c>
      <c r="F312" s="26">
        <v>17</v>
      </c>
      <c r="G312" s="26">
        <v>64</v>
      </c>
      <c r="H312" s="26">
        <v>0</v>
      </c>
      <c r="I312" s="26">
        <v>41</v>
      </c>
      <c r="J312" s="26">
        <v>5</v>
      </c>
      <c r="K312" s="26">
        <f>(C312*Processing!$B$5)+(F312*Processing!$B$6)+(I312*Processing!$B$7)</f>
        <v>59</v>
      </c>
      <c r="L312" s="26">
        <f>(D312*Processing!$B$5)+(G312*Processing!$B$6)+(J312*Processing!$B$7)</f>
        <v>44</v>
      </c>
      <c r="M312" s="26">
        <f>(B312*Processing!$B$5)+(E312*Processing!$B$6)+(H312*Processing!$B$7)</f>
        <v>0</v>
      </c>
      <c r="N312" s="26">
        <f t="shared" si="16"/>
        <v>11</v>
      </c>
      <c r="O312" s="26">
        <f t="shared" si="14"/>
        <v>4</v>
      </c>
      <c r="P312" s="28" t="str">
        <f t="shared" si="15"/>
        <v>364</v>
      </c>
    </row>
    <row r="313" spans="1:16" x14ac:dyDescent="0.3">
      <c r="A313" s="34">
        <v>44141</v>
      </c>
      <c r="B313" s="32">
        <v>0</v>
      </c>
      <c r="C313" s="26">
        <v>84</v>
      </c>
      <c r="D313" s="26">
        <v>84</v>
      </c>
      <c r="E313" s="26">
        <v>0</v>
      </c>
      <c r="F313" s="26">
        <v>24</v>
      </c>
      <c r="G313" s="26">
        <v>58</v>
      </c>
      <c r="H313" s="26">
        <v>0</v>
      </c>
      <c r="I313" s="26">
        <v>58</v>
      </c>
      <c r="J313" s="26">
        <v>7</v>
      </c>
      <c r="K313" s="26">
        <f>(C313*Processing!$B$5)+(F313*Processing!$B$6)+(I313*Processing!$B$7)</f>
        <v>84</v>
      </c>
      <c r="L313" s="26">
        <f>(D313*Processing!$B$5)+(G313*Processing!$B$6)+(J313*Processing!$B$7)</f>
        <v>84</v>
      </c>
      <c r="M313" s="26">
        <f>(B313*Processing!$B$5)+(E313*Processing!$B$6)+(H313*Processing!$B$7)</f>
        <v>0</v>
      </c>
      <c r="N313" s="26">
        <f t="shared" si="16"/>
        <v>11</v>
      </c>
      <c r="O313" s="26">
        <f t="shared" si="14"/>
        <v>4</v>
      </c>
      <c r="P313" s="28" t="str">
        <f t="shared" si="15"/>
        <v>374</v>
      </c>
    </row>
    <row r="314" spans="1:16" x14ac:dyDescent="0.3">
      <c r="A314" s="34">
        <v>44142</v>
      </c>
      <c r="B314" s="32">
        <v>0</v>
      </c>
      <c r="C314" s="26">
        <v>17</v>
      </c>
      <c r="D314" s="26">
        <v>39</v>
      </c>
      <c r="E314" s="26">
        <v>0</v>
      </c>
      <c r="F314" s="26">
        <v>60</v>
      </c>
      <c r="G314" s="26">
        <v>57</v>
      </c>
      <c r="H314" s="26">
        <v>0</v>
      </c>
      <c r="I314" s="26">
        <v>42</v>
      </c>
      <c r="J314" s="26">
        <v>5</v>
      </c>
      <c r="K314" s="26">
        <f>(C314*Processing!$B$5)+(F314*Processing!$B$6)+(I314*Processing!$B$7)</f>
        <v>17</v>
      </c>
      <c r="L314" s="26">
        <f>(D314*Processing!$B$5)+(G314*Processing!$B$6)+(J314*Processing!$B$7)</f>
        <v>39</v>
      </c>
      <c r="M314" s="26">
        <f>(B314*Processing!$B$5)+(E314*Processing!$B$6)+(H314*Processing!$B$7)</f>
        <v>0</v>
      </c>
      <c r="N314" s="26">
        <f t="shared" si="16"/>
        <v>11</v>
      </c>
      <c r="O314" s="26">
        <f t="shared" si="14"/>
        <v>4</v>
      </c>
      <c r="P314" s="28" t="str">
        <f t="shared" si="15"/>
        <v>384</v>
      </c>
    </row>
    <row r="315" spans="1:16" x14ac:dyDescent="0.3">
      <c r="A315" s="34">
        <v>44143</v>
      </c>
      <c r="B315" s="32">
        <v>0</v>
      </c>
      <c r="C315" s="26">
        <v>41</v>
      </c>
      <c r="D315" s="26">
        <v>24</v>
      </c>
      <c r="E315" s="26">
        <v>0</v>
      </c>
      <c r="F315" s="26">
        <v>95</v>
      </c>
      <c r="G315" s="26">
        <v>56</v>
      </c>
      <c r="H315" s="26">
        <v>0</v>
      </c>
      <c r="I315" s="26">
        <v>136</v>
      </c>
      <c r="J315" s="26">
        <v>27</v>
      </c>
      <c r="K315" s="26">
        <f>(C315*Processing!$B$5)+(F315*Processing!$B$6)+(I315*Processing!$B$7)</f>
        <v>41</v>
      </c>
      <c r="L315" s="26">
        <f>(D315*Processing!$B$5)+(G315*Processing!$B$6)+(J315*Processing!$B$7)</f>
        <v>24</v>
      </c>
      <c r="M315" s="26">
        <f>(B315*Processing!$B$5)+(E315*Processing!$B$6)+(H315*Processing!$B$7)</f>
        <v>0</v>
      </c>
      <c r="N315" s="26">
        <f t="shared" si="16"/>
        <v>11</v>
      </c>
      <c r="O315" s="26">
        <f t="shared" si="14"/>
        <v>4</v>
      </c>
      <c r="P315" s="28" t="str">
        <f t="shared" si="15"/>
        <v>394</v>
      </c>
    </row>
    <row r="316" spans="1:16" x14ac:dyDescent="0.3">
      <c r="A316" s="34">
        <v>44144</v>
      </c>
      <c r="B316" s="32">
        <v>0</v>
      </c>
      <c r="C316" s="26">
        <v>82</v>
      </c>
      <c r="D316" s="26">
        <v>68</v>
      </c>
      <c r="E316" s="26">
        <v>0</v>
      </c>
      <c r="F316" s="26">
        <v>35</v>
      </c>
      <c r="G316" s="26">
        <v>98</v>
      </c>
      <c r="H316" s="26">
        <v>0</v>
      </c>
      <c r="I316" s="26">
        <v>118</v>
      </c>
      <c r="J316" s="26">
        <v>9</v>
      </c>
      <c r="K316" s="26">
        <f>(C316*Processing!$B$5)+(F316*Processing!$B$6)+(I316*Processing!$B$7)</f>
        <v>82</v>
      </c>
      <c r="L316" s="26">
        <f>(D316*Processing!$B$5)+(G316*Processing!$B$6)+(J316*Processing!$B$7)</f>
        <v>68</v>
      </c>
      <c r="M316" s="26">
        <f>(B316*Processing!$B$5)+(E316*Processing!$B$6)+(H316*Processing!$B$7)</f>
        <v>0</v>
      </c>
      <c r="N316" s="26">
        <f t="shared" si="16"/>
        <v>11</v>
      </c>
      <c r="O316" s="26">
        <f t="shared" si="14"/>
        <v>4</v>
      </c>
      <c r="P316" s="28" t="str">
        <f t="shared" si="15"/>
        <v>404</v>
      </c>
    </row>
    <row r="317" spans="1:16" x14ac:dyDescent="0.3">
      <c r="A317" s="34">
        <v>44145</v>
      </c>
      <c r="B317" s="32">
        <v>0</v>
      </c>
      <c r="C317" s="26">
        <v>57</v>
      </c>
      <c r="D317" s="26">
        <v>22</v>
      </c>
      <c r="E317" s="26">
        <v>0</v>
      </c>
      <c r="F317" s="26">
        <v>83</v>
      </c>
      <c r="G317" s="26">
        <v>8</v>
      </c>
      <c r="H317" s="26">
        <v>0</v>
      </c>
      <c r="I317" s="26">
        <v>24</v>
      </c>
      <c r="J317" s="26">
        <v>11</v>
      </c>
      <c r="K317" s="26">
        <f>(C317*Processing!$B$5)+(F317*Processing!$B$6)+(I317*Processing!$B$7)</f>
        <v>57</v>
      </c>
      <c r="L317" s="26">
        <f>(D317*Processing!$B$5)+(G317*Processing!$B$6)+(J317*Processing!$B$7)</f>
        <v>22</v>
      </c>
      <c r="M317" s="26">
        <f>(B317*Processing!$B$5)+(E317*Processing!$B$6)+(H317*Processing!$B$7)</f>
        <v>0</v>
      </c>
      <c r="N317" s="26">
        <f t="shared" si="16"/>
        <v>11</v>
      </c>
      <c r="O317" s="26">
        <f t="shared" si="14"/>
        <v>4</v>
      </c>
      <c r="P317" s="28" t="str">
        <f t="shared" si="15"/>
        <v>414</v>
      </c>
    </row>
    <row r="318" spans="1:16" x14ac:dyDescent="0.3">
      <c r="A318" s="34">
        <v>44146</v>
      </c>
      <c r="B318" s="32">
        <v>0</v>
      </c>
      <c r="C318" s="26">
        <v>7</v>
      </c>
      <c r="D318" s="26">
        <v>17</v>
      </c>
      <c r="E318" s="26">
        <v>0</v>
      </c>
      <c r="F318" s="26">
        <v>27</v>
      </c>
      <c r="G318" s="26">
        <v>41</v>
      </c>
      <c r="H318" s="26">
        <v>0</v>
      </c>
      <c r="I318" s="26">
        <v>18</v>
      </c>
      <c r="J318" s="26">
        <v>19</v>
      </c>
      <c r="K318" s="26">
        <f>(C318*Processing!$B$5)+(F318*Processing!$B$6)+(I318*Processing!$B$7)</f>
        <v>7</v>
      </c>
      <c r="L318" s="26">
        <f>(D318*Processing!$B$5)+(G318*Processing!$B$6)+(J318*Processing!$B$7)</f>
        <v>17</v>
      </c>
      <c r="M318" s="26">
        <f>(B318*Processing!$B$5)+(E318*Processing!$B$6)+(H318*Processing!$B$7)</f>
        <v>0</v>
      </c>
      <c r="N318" s="26">
        <f t="shared" si="16"/>
        <v>11</v>
      </c>
      <c r="O318" s="26">
        <f t="shared" si="14"/>
        <v>4</v>
      </c>
      <c r="P318" s="28" t="str">
        <f t="shared" si="15"/>
        <v>424</v>
      </c>
    </row>
    <row r="319" spans="1:16" x14ac:dyDescent="0.3">
      <c r="A319" s="34">
        <v>44147</v>
      </c>
      <c r="B319" s="32">
        <v>0</v>
      </c>
      <c r="C319" s="26">
        <v>16</v>
      </c>
      <c r="D319" s="26">
        <v>28</v>
      </c>
      <c r="E319" s="26">
        <v>0</v>
      </c>
      <c r="F319" s="26">
        <v>58</v>
      </c>
      <c r="G319" s="26">
        <v>19</v>
      </c>
      <c r="H319" s="26">
        <v>0</v>
      </c>
      <c r="I319" s="26">
        <v>41</v>
      </c>
      <c r="J319" s="26">
        <v>2</v>
      </c>
      <c r="K319" s="26">
        <f>(C319*Processing!$B$5)+(F319*Processing!$B$6)+(I319*Processing!$B$7)</f>
        <v>16</v>
      </c>
      <c r="L319" s="26">
        <f>(D319*Processing!$B$5)+(G319*Processing!$B$6)+(J319*Processing!$B$7)</f>
        <v>28</v>
      </c>
      <c r="M319" s="26">
        <f>(B319*Processing!$B$5)+(E319*Processing!$B$6)+(H319*Processing!$B$7)</f>
        <v>0</v>
      </c>
      <c r="N319" s="26">
        <f t="shared" si="16"/>
        <v>11</v>
      </c>
      <c r="O319" s="26">
        <f t="shared" si="14"/>
        <v>4</v>
      </c>
      <c r="P319" s="28" t="str">
        <f t="shared" si="15"/>
        <v>434</v>
      </c>
    </row>
    <row r="320" spans="1:16" x14ac:dyDescent="0.3">
      <c r="A320" s="34">
        <v>44148</v>
      </c>
      <c r="B320" s="32">
        <v>0</v>
      </c>
      <c r="C320" s="26">
        <v>94</v>
      </c>
      <c r="D320" s="26">
        <v>5</v>
      </c>
      <c r="E320" s="26">
        <v>0</v>
      </c>
      <c r="F320" s="26">
        <v>135</v>
      </c>
      <c r="G320" s="26">
        <v>55</v>
      </c>
      <c r="H320" s="26">
        <v>0</v>
      </c>
      <c r="I320" s="26">
        <v>39</v>
      </c>
      <c r="J320" s="26">
        <v>13</v>
      </c>
      <c r="K320" s="26">
        <f>(C320*Processing!$B$5)+(F320*Processing!$B$6)+(I320*Processing!$B$7)</f>
        <v>94</v>
      </c>
      <c r="L320" s="26">
        <f>(D320*Processing!$B$5)+(G320*Processing!$B$6)+(J320*Processing!$B$7)</f>
        <v>5</v>
      </c>
      <c r="M320" s="26">
        <f>(B320*Processing!$B$5)+(E320*Processing!$B$6)+(H320*Processing!$B$7)</f>
        <v>0</v>
      </c>
      <c r="N320" s="26">
        <f t="shared" si="16"/>
        <v>11</v>
      </c>
      <c r="O320" s="26">
        <f t="shared" si="14"/>
        <v>4</v>
      </c>
      <c r="P320" s="28" t="str">
        <f t="shared" si="15"/>
        <v>444</v>
      </c>
    </row>
    <row r="321" spans="1:16" x14ac:dyDescent="0.3">
      <c r="A321" s="34">
        <v>44149</v>
      </c>
      <c r="B321" s="32">
        <v>0</v>
      </c>
      <c r="C321" s="26">
        <v>134</v>
      </c>
      <c r="D321" s="26">
        <v>5</v>
      </c>
      <c r="E321" s="26">
        <v>0</v>
      </c>
      <c r="F321" s="26">
        <v>93</v>
      </c>
      <c r="G321" s="26">
        <v>55</v>
      </c>
      <c r="H321" s="26">
        <v>0</v>
      </c>
      <c r="I321" s="26">
        <v>39</v>
      </c>
      <c r="J321" s="26">
        <v>27</v>
      </c>
      <c r="K321" s="26">
        <f>(C321*Processing!$B$5)+(F321*Processing!$B$6)+(I321*Processing!$B$7)</f>
        <v>134</v>
      </c>
      <c r="L321" s="26">
        <f>(D321*Processing!$B$5)+(G321*Processing!$B$6)+(J321*Processing!$B$7)</f>
        <v>5</v>
      </c>
      <c r="M321" s="26">
        <f>(B321*Processing!$B$5)+(E321*Processing!$B$6)+(H321*Processing!$B$7)</f>
        <v>0</v>
      </c>
      <c r="N321" s="26">
        <f t="shared" si="16"/>
        <v>11</v>
      </c>
      <c r="O321" s="26">
        <f t="shared" si="14"/>
        <v>4</v>
      </c>
      <c r="P321" s="28" t="str">
        <f t="shared" si="15"/>
        <v>454</v>
      </c>
    </row>
    <row r="322" spans="1:16" x14ac:dyDescent="0.3">
      <c r="A322" s="34">
        <v>44150</v>
      </c>
      <c r="B322" s="32">
        <v>0</v>
      </c>
      <c r="C322" s="26">
        <v>19</v>
      </c>
      <c r="D322" s="26">
        <v>5</v>
      </c>
      <c r="E322" s="26">
        <v>0</v>
      </c>
      <c r="F322" s="26">
        <v>46</v>
      </c>
      <c r="G322" s="26">
        <v>26</v>
      </c>
      <c r="H322" s="26">
        <v>0</v>
      </c>
      <c r="I322" s="26">
        <v>66</v>
      </c>
      <c r="J322" s="26">
        <v>32</v>
      </c>
      <c r="K322" s="26">
        <f>(C322*Processing!$B$5)+(F322*Processing!$B$6)+(I322*Processing!$B$7)</f>
        <v>19</v>
      </c>
      <c r="L322" s="26">
        <f>(D322*Processing!$B$5)+(G322*Processing!$B$6)+(J322*Processing!$B$7)</f>
        <v>5</v>
      </c>
      <c r="M322" s="26">
        <f>(B322*Processing!$B$5)+(E322*Processing!$B$6)+(H322*Processing!$B$7)</f>
        <v>0</v>
      </c>
      <c r="N322" s="26">
        <f t="shared" si="16"/>
        <v>11</v>
      </c>
      <c r="O322" s="26">
        <f t="shared" si="14"/>
        <v>4</v>
      </c>
      <c r="P322" s="28" t="str">
        <f t="shared" si="15"/>
        <v>464</v>
      </c>
    </row>
    <row r="323" spans="1:16" x14ac:dyDescent="0.3">
      <c r="A323" s="34">
        <v>44151</v>
      </c>
      <c r="B323" s="32">
        <v>0</v>
      </c>
      <c r="C323" s="26">
        <v>38</v>
      </c>
      <c r="D323" s="26">
        <v>5</v>
      </c>
      <c r="E323" s="26">
        <v>0</v>
      </c>
      <c r="F323" s="26">
        <v>56</v>
      </c>
      <c r="G323" s="26">
        <v>18</v>
      </c>
      <c r="H323" s="26">
        <v>0</v>
      </c>
      <c r="I323" s="26">
        <v>16</v>
      </c>
      <c r="J323" s="26">
        <v>2</v>
      </c>
      <c r="K323" s="26">
        <f>(C323*Processing!$B$5)+(F323*Processing!$B$6)+(I323*Processing!$B$7)</f>
        <v>38</v>
      </c>
      <c r="L323" s="26">
        <f>(D323*Processing!$B$5)+(G323*Processing!$B$6)+(J323*Processing!$B$7)</f>
        <v>5</v>
      </c>
      <c r="M323" s="26">
        <f>(B323*Processing!$B$5)+(E323*Processing!$B$6)+(H323*Processing!$B$7)</f>
        <v>0</v>
      </c>
      <c r="N323" s="26">
        <f t="shared" si="16"/>
        <v>11</v>
      </c>
      <c r="O323" s="26">
        <f t="shared" ref="O323:O368" si="17">CHOOSE(MONTH(A323),1,1,1,2,2,2,3,3,3,4,4,4)</f>
        <v>4</v>
      </c>
      <c r="P323" s="28" t="str">
        <f t="shared" ref="P323:P368" si="18">A323-DATE(YEAR(A323),CHOOSE(O323,1,4,7,10),1)+1&amp;O323</f>
        <v>474</v>
      </c>
    </row>
    <row r="324" spans="1:16" x14ac:dyDescent="0.3">
      <c r="A324" s="34">
        <v>44152</v>
      </c>
      <c r="B324" s="32">
        <v>0</v>
      </c>
      <c r="C324" s="26">
        <v>194</v>
      </c>
      <c r="D324" s="26">
        <v>73</v>
      </c>
      <c r="E324" s="26">
        <v>0</v>
      </c>
      <c r="F324" s="26">
        <v>135</v>
      </c>
      <c r="G324" s="26">
        <v>31</v>
      </c>
      <c r="H324" s="26">
        <v>0</v>
      </c>
      <c r="I324" s="26">
        <v>57</v>
      </c>
      <c r="J324" s="26">
        <v>36</v>
      </c>
      <c r="K324" s="26">
        <f>(C324*Processing!$B$5)+(F324*Processing!$B$6)+(I324*Processing!$B$7)</f>
        <v>194</v>
      </c>
      <c r="L324" s="26">
        <f>(D324*Processing!$B$5)+(G324*Processing!$B$6)+(J324*Processing!$B$7)</f>
        <v>73</v>
      </c>
      <c r="M324" s="26">
        <f>(B324*Processing!$B$5)+(E324*Processing!$B$6)+(H324*Processing!$B$7)</f>
        <v>0</v>
      </c>
      <c r="N324" s="26">
        <f t="shared" ref="N324:N368" si="19">MONTH(A324)</f>
        <v>11</v>
      </c>
      <c r="O324" s="26">
        <f t="shared" si="17"/>
        <v>4</v>
      </c>
      <c r="P324" s="28" t="str">
        <f t="shared" si="18"/>
        <v>484</v>
      </c>
    </row>
    <row r="325" spans="1:16" x14ac:dyDescent="0.3">
      <c r="A325" s="34">
        <v>44153</v>
      </c>
      <c r="B325" s="32">
        <v>0</v>
      </c>
      <c r="C325" s="26">
        <v>194</v>
      </c>
      <c r="D325" s="26">
        <v>97</v>
      </c>
      <c r="E325" s="26">
        <v>0</v>
      </c>
      <c r="F325" s="26">
        <v>57</v>
      </c>
      <c r="G325" s="26">
        <v>67</v>
      </c>
      <c r="H325" s="26">
        <v>0</v>
      </c>
      <c r="I325" s="26">
        <v>135</v>
      </c>
      <c r="J325" s="26">
        <v>9</v>
      </c>
      <c r="K325" s="26">
        <f>(C325*Processing!$B$5)+(F325*Processing!$B$6)+(I325*Processing!$B$7)</f>
        <v>194</v>
      </c>
      <c r="L325" s="26">
        <f>(D325*Processing!$B$5)+(G325*Processing!$B$6)+(J325*Processing!$B$7)</f>
        <v>97</v>
      </c>
      <c r="M325" s="26">
        <f>(B325*Processing!$B$5)+(E325*Processing!$B$6)+(H325*Processing!$B$7)</f>
        <v>0</v>
      </c>
      <c r="N325" s="26">
        <f t="shared" si="19"/>
        <v>11</v>
      </c>
      <c r="O325" s="26">
        <f t="shared" si="17"/>
        <v>4</v>
      </c>
      <c r="P325" s="28" t="str">
        <f t="shared" si="18"/>
        <v>494</v>
      </c>
    </row>
    <row r="326" spans="1:16" x14ac:dyDescent="0.3">
      <c r="A326" s="34">
        <v>44154</v>
      </c>
      <c r="B326" s="32">
        <v>0</v>
      </c>
      <c r="C326" s="26">
        <v>135</v>
      </c>
      <c r="D326" s="26">
        <v>37</v>
      </c>
      <c r="E326" s="26">
        <v>0</v>
      </c>
      <c r="F326" s="26">
        <v>194</v>
      </c>
      <c r="G326" s="26">
        <v>54</v>
      </c>
      <c r="H326" s="26">
        <v>0</v>
      </c>
      <c r="I326" s="26">
        <v>57</v>
      </c>
      <c r="J326" s="26">
        <v>4</v>
      </c>
      <c r="K326" s="26">
        <f>(C326*Processing!$B$5)+(F326*Processing!$B$6)+(I326*Processing!$B$7)</f>
        <v>135</v>
      </c>
      <c r="L326" s="26">
        <f>(D326*Processing!$B$5)+(G326*Processing!$B$6)+(J326*Processing!$B$7)</f>
        <v>37</v>
      </c>
      <c r="M326" s="26">
        <f>(B326*Processing!$B$5)+(E326*Processing!$B$6)+(H326*Processing!$B$7)</f>
        <v>0</v>
      </c>
      <c r="N326" s="26">
        <f t="shared" si="19"/>
        <v>11</v>
      </c>
      <c r="O326" s="26">
        <f t="shared" si="17"/>
        <v>4</v>
      </c>
      <c r="P326" s="28" t="str">
        <f t="shared" si="18"/>
        <v>504</v>
      </c>
    </row>
    <row r="327" spans="1:16" x14ac:dyDescent="0.3">
      <c r="A327" s="34">
        <v>44155</v>
      </c>
      <c r="B327" s="32">
        <v>0</v>
      </c>
      <c r="C327" s="26">
        <v>57</v>
      </c>
      <c r="D327" s="26">
        <v>26</v>
      </c>
      <c r="E327" s="26">
        <v>0</v>
      </c>
      <c r="F327" s="26">
        <v>135</v>
      </c>
      <c r="G327" s="26">
        <v>62</v>
      </c>
      <c r="H327" s="26">
        <v>0</v>
      </c>
      <c r="I327" s="26">
        <v>194</v>
      </c>
      <c r="J327" s="26">
        <v>31</v>
      </c>
      <c r="K327" s="26">
        <f>(C327*Processing!$B$5)+(F327*Processing!$B$6)+(I327*Processing!$B$7)</f>
        <v>57</v>
      </c>
      <c r="L327" s="26">
        <f>(D327*Processing!$B$5)+(G327*Processing!$B$6)+(J327*Processing!$B$7)</f>
        <v>26</v>
      </c>
      <c r="M327" s="26">
        <f>(B327*Processing!$B$5)+(E327*Processing!$B$6)+(H327*Processing!$B$7)</f>
        <v>0</v>
      </c>
      <c r="N327" s="26">
        <f t="shared" si="19"/>
        <v>11</v>
      </c>
      <c r="O327" s="26">
        <f t="shared" si="17"/>
        <v>4</v>
      </c>
      <c r="P327" s="28" t="str">
        <f t="shared" si="18"/>
        <v>514</v>
      </c>
    </row>
    <row r="328" spans="1:16" x14ac:dyDescent="0.3">
      <c r="A328" s="34">
        <v>44156</v>
      </c>
      <c r="B328" s="32">
        <v>0</v>
      </c>
      <c r="C328" s="26">
        <v>194</v>
      </c>
      <c r="D328" s="26">
        <v>2</v>
      </c>
      <c r="E328" s="26">
        <v>0</v>
      </c>
      <c r="F328" s="26">
        <v>135</v>
      </c>
      <c r="G328" s="26">
        <v>85</v>
      </c>
      <c r="H328" s="26">
        <v>0</v>
      </c>
      <c r="I328" s="26">
        <v>57</v>
      </c>
      <c r="J328" s="26">
        <v>8</v>
      </c>
      <c r="K328" s="26">
        <f>(C328*Processing!$B$5)+(F328*Processing!$B$6)+(I328*Processing!$B$7)</f>
        <v>194</v>
      </c>
      <c r="L328" s="26">
        <f>(D328*Processing!$B$5)+(G328*Processing!$B$6)+(J328*Processing!$B$7)</f>
        <v>2</v>
      </c>
      <c r="M328" s="26">
        <f>(B328*Processing!$B$5)+(E328*Processing!$B$6)+(H328*Processing!$B$7)</f>
        <v>0</v>
      </c>
      <c r="N328" s="26">
        <f t="shared" si="19"/>
        <v>11</v>
      </c>
      <c r="O328" s="26">
        <f t="shared" si="17"/>
        <v>4</v>
      </c>
      <c r="P328" s="28" t="str">
        <f t="shared" si="18"/>
        <v>524</v>
      </c>
    </row>
    <row r="329" spans="1:16" x14ac:dyDescent="0.3">
      <c r="A329" s="34">
        <v>44157</v>
      </c>
      <c r="B329" s="32">
        <v>0</v>
      </c>
      <c r="C329" s="26">
        <v>194</v>
      </c>
      <c r="D329" s="26">
        <v>34</v>
      </c>
      <c r="E329" s="26">
        <v>0</v>
      </c>
      <c r="F329" s="26">
        <v>57</v>
      </c>
      <c r="G329" s="26">
        <v>9</v>
      </c>
      <c r="H329" s="26">
        <v>0</v>
      </c>
      <c r="I329" s="26">
        <v>135</v>
      </c>
      <c r="J329" s="26">
        <v>7</v>
      </c>
      <c r="K329" s="26">
        <f>(C329*Processing!$B$5)+(F329*Processing!$B$6)+(I329*Processing!$B$7)</f>
        <v>194</v>
      </c>
      <c r="L329" s="26">
        <f>(D329*Processing!$B$5)+(G329*Processing!$B$6)+(J329*Processing!$B$7)</f>
        <v>34</v>
      </c>
      <c r="M329" s="26">
        <f>(B329*Processing!$B$5)+(E329*Processing!$B$6)+(H329*Processing!$B$7)</f>
        <v>0</v>
      </c>
      <c r="N329" s="26">
        <f t="shared" si="19"/>
        <v>11</v>
      </c>
      <c r="O329" s="26">
        <f t="shared" si="17"/>
        <v>4</v>
      </c>
      <c r="P329" s="28" t="str">
        <f t="shared" si="18"/>
        <v>534</v>
      </c>
    </row>
    <row r="330" spans="1:16" x14ac:dyDescent="0.3">
      <c r="A330" s="34">
        <v>44158</v>
      </c>
      <c r="B330" s="32">
        <v>0</v>
      </c>
      <c r="C330" s="26">
        <v>57</v>
      </c>
      <c r="D330" s="26">
        <v>13</v>
      </c>
      <c r="E330" s="26">
        <v>0</v>
      </c>
      <c r="F330" s="26">
        <v>194</v>
      </c>
      <c r="G330" s="26">
        <v>45</v>
      </c>
      <c r="H330" s="26">
        <v>0</v>
      </c>
      <c r="I330" s="26">
        <v>135</v>
      </c>
      <c r="J330" s="26">
        <v>9</v>
      </c>
      <c r="K330" s="26">
        <f>(C330*Processing!$B$5)+(F330*Processing!$B$6)+(I330*Processing!$B$7)</f>
        <v>57</v>
      </c>
      <c r="L330" s="26">
        <f>(D330*Processing!$B$5)+(G330*Processing!$B$6)+(J330*Processing!$B$7)</f>
        <v>13</v>
      </c>
      <c r="M330" s="26">
        <f>(B330*Processing!$B$5)+(E330*Processing!$B$6)+(H330*Processing!$B$7)</f>
        <v>0</v>
      </c>
      <c r="N330" s="26">
        <f t="shared" si="19"/>
        <v>11</v>
      </c>
      <c r="O330" s="26">
        <f t="shared" si="17"/>
        <v>4</v>
      </c>
      <c r="P330" s="28" t="str">
        <f t="shared" si="18"/>
        <v>544</v>
      </c>
    </row>
    <row r="331" spans="1:16" x14ac:dyDescent="0.3">
      <c r="A331" s="34">
        <v>44159</v>
      </c>
      <c r="B331" s="32">
        <v>0</v>
      </c>
      <c r="C331" s="26">
        <v>194</v>
      </c>
      <c r="D331" s="26">
        <v>83</v>
      </c>
      <c r="E331" s="26">
        <v>0</v>
      </c>
      <c r="F331" s="26">
        <v>57</v>
      </c>
      <c r="G331" s="26">
        <v>57</v>
      </c>
      <c r="H331" s="26">
        <v>0</v>
      </c>
      <c r="I331" s="26">
        <v>135</v>
      </c>
      <c r="J331" s="26">
        <v>7</v>
      </c>
      <c r="K331" s="26">
        <f>(C331*Processing!$B$5)+(F331*Processing!$B$6)+(I331*Processing!$B$7)</f>
        <v>194</v>
      </c>
      <c r="L331" s="26">
        <f>(D331*Processing!$B$5)+(G331*Processing!$B$6)+(J331*Processing!$B$7)</f>
        <v>83</v>
      </c>
      <c r="M331" s="26">
        <f>(B331*Processing!$B$5)+(E331*Processing!$B$6)+(H331*Processing!$B$7)</f>
        <v>0</v>
      </c>
      <c r="N331" s="26">
        <f t="shared" si="19"/>
        <v>11</v>
      </c>
      <c r="O331" s="26">
        <f t="shared" si="17"/>
        <v>4</v>
      </c>
      <c r="P331" s="28" t="str">
        <f t="shared" si="18"/>
        <v>554</v>
      </c>
    </row>
    <row r="332" spans="1:16" x14ac:dyDescent="0.3">
      <c r="A332" s="34">
        <v>44160</v>
      </c>
      <c r="B332" s="32">
        <v>0</v>
      </c>
      <c r="C332" s="26">
        <v>57</v>
      </c>
      <c r="D332" s="26">
        <v>74</v>
      </c>
      <c r="E332" s="26">
        <v>0</v>
      </c>
      <c r="F332" s="26">
        <v>194</v>
      </c>
      <c r="G332" s="26">
        <v>107</v>
      </c>
      <c r="H332" s="26">
        <v>0</v>
      </c>
      <c r="I332" s="26">
        <v>135</v>
      </c>
      <c r="J332" s="26">
        <v>11</v>
      </c>
      <c r="K332" s="26">
        <f>(C332*Processing!$B$5)+(F332*Processing!$B$6)+(I332*Processing!$B$7)</f>
        <v>57</v>
      </c>
      <c r="L332" s="26">
        <f>(D332*Processing!$B$5)+(G332*Processing!$B$6)+(J332*Processing!$B$7)</f>
        <v>74</v>
      </c>
      <c r="M332" s="26">
        <f>(B332*Processing!$B$5)+(E332*Processing!$B$6)+(H332*Processing!$B$7)</f>
        <v>0</v>
      </c>
      <c r="N332" s="26">
        <f t="shared" si="19"/>
        <v>11</v>
      </c>
      <c r="O332" s="26">
        <f t="shared" si="17"/>
        <v>4</v>
      </c>
      <c r="P332" s="28" t="str">
        <f t="shared" si="18"/>
        <v>564</v>
      </c>
    </row>
    <row r="333" spans="1:16" x14ac:dyDescent="0.3">
      <c r="A333" s="34">
        <v>44161</v>
      </c>
      <c r="B333" s="32">
        <v>0</v>
      </c>
      <c r="C333" s="26">
        <v>57</v>
      </c>
      <c r="D333" s="26">
        <v>2</v>
      </c>
      <c r="E333" s="26">
        <v>0</v>
      </c>
      <c r="F333" s="26">
        <v>135</v>
      </c>
      <c r="G333" s="26">
        <v>22</v>
      </c>
      <c r="H333" s="26">
        <v>0</v>
      </c>
      <c r="I333" s="26">
        <v>194</v>
      </c>
      <c r="J333" s="26">
        <v>26</v>
      </c>
      <c r="K333" s="26">
        <f>(C333*Processing!$B$5)+(F333*Processing!$B$6)+(I333*Processing!$B$7)</f>
        <v>57</v>
      </c>
      <c r="L333" s="26">
        <f>(D333*Processing!$B$5)+(G333*Processing!$B$6)+(J333*Processing!$B$7)</f>
        <v>2</v>
      </c>
      <c r="M333" s="26">
        <f>(B333*Processing!$B$5)+(E333*Processing!$B$6)+(H333*Processing!$B$7)</f>
        <v>0</v>
      </c>
      <c r="N333" s="26">
        <f t="shared" si="19"/>
        <v>11</v>
      </c>
      <c r="O333" s="26">
        <f t="shared" si="17"/>
        <v>4</v>
      </c>
      <c r="P333" s="28" t="str">
        <f t="shared" si="18"/>
        <v>574</v>
      </c>
    </row>
    <row r="334" spans="1:16" x14ac:dyDescent="0.3">
      <c r="A334" s="34">
        <v>44162</v>
      </c>
      <c r="B334" s="32">
        <v>0</v>
      </c>
      <c r="C334" s="26">
        <v>194</v>
      </c>
      <c r="D334" s="26">
        <v>93</v>
      </c>
      <c r="E334" s="26">
        <v>0</v>
      </c>
      <c r="F334" s="26">
        <v>135</v>
      </c>
      <c r="G334" s="26">
        <v>65</v>
      </c>
      <c r="H334" s="26">
        <v>0</v>
      </c>
      <c r="I334" s="26">
        <v>57</v>
      </c>
      <c r="J334" s="26">
        <v>8</v>
      </c>
      <c r="K334" s="26">
        <f>(C334*Processing!$B$5)+(F334*Processing!$B$6)+(I334*Processing!$B$7)</f>
        <v>194</v>
      </c>
      <c r="L334" s="26">
        <f>(D334*Processing!$B$5)+(G334*Processing!$B$6)+(J334*Processing!$B$7)</f>
        <v>93</v>
      </c>
      <c r="M334" s="26">
        <f>(B334*Processing!$B$5)+(E334*Processing!$B$6)+(H334*Processing!$B$7)</f>
        <v>0</v>
      </c>
      <c r="N334" s="26">
        <f t="shared" si="19"/>
        <v>11</v>
      </c>
      <c r="O334" s="26">
        <f t="shared" si="17"/>
        <v>4</v>
      </c>
      <c r="P334" s="28" t="str">
        <f t="shared" si="18"/>
        <v>584</v>
      </c>
    </row>
    <row r="335" spans="1:16" x14ac:dyDescent="0.3">
      <c r="A335" s="34">
        <v>44163</v>
      </c>
      <c r="B335" s="32">
        <v>0</v>
      </c>
      <c r="C335" s="26">
        <v>14</v>
      </c>
      <c r="D335" s="26">
        <v>12</v>
      </c>
      <c r="E335" s="26">
        <v>0</v>
      </c>
      <c r="F335" s="26">
        <v>34</v>
      </c>
      <c r="G335" s="26">
        <v>28</v>
      </c>
      <c r="H335" s="26">
        <v>0</v>
      </c>
      <c r="I335" s="26">
        <v>48</v>
      </c>
      <c r="J335" s="26">
        <v>14</v>
      </c>
      <c r="K335" s="26">
        <f>(C335*Processing!$B$5)+(F335*Processing!$B$6)+(I335*Processing!$B$7)</f>
        <v>14</v>
      </c>
      <c r="L335" s="26">
        <f>(D335*Processing!$B$5)+(G335*Processing!$B$6)+(J335*Processing!$B$7)</f>
        <v>12</v>
      </c>
      <c r="M335" s="26">
        <f>(B335*Processing!$B$5)+(E335*Processing!$B$6)+(H335*Processing!$B$7)</f>
        <v>0</v>
      </c>
      <c r="N335" s="26">
        <f t="shared" si="19"/>
        <v>11</v>
      </c>
      <c r="O335" s="26">
        <f t="shared" si="17"/>
        <v>4</v>
      </c>
      <c r="P335" s="28" t="str">
        <f t="shared" si="18"/>
        <v>594</v>
      </c>
    </row>
    <row r="336" spans="1:16" x14ac:dyDescent="0.3">
      <c r="A336" s="34">
        <v>44164</v>
      </c>
      <c r="B336" s="32">
        <v>0</v>
      </c>
      <c r="C336" s="26">
        <v>38</v>
      </c>
      <c r="D336" s="26">
        <v>32</v>
      </c>
      <c r="E336" s="26">
        <v>0</v>
      </c>
      <c r="F336" s="26">
        <v>131</v>
      </c>
      <c r="G336" s="26">
        <v>46</v>
      </c>
      <c r="H336" s="26">
        <v>0</v>
      </c>
      <c r="I336" s="26">
        <v>92</v>
      </c>
      <c r="J336" s="26">
        <v>4</v>
      </c>
      <c r="K336" s="26">
        <f>(C336*Processing!$B$5)+(F336*Processing!$B$6)+(I336*Processing!$B$7)</f>
        <v>38</v>
      </c>
      <c r="L336" s="26">
        <f>(D336*Processing!$B$5)+(G336*Processing!$B$6)+(J336*Processing!$B$7)</f>
        <v>32</v>
      </c>
      <c r="M336" s="26">
        <f>(B336*Processing!$B$5)+(E336*Processing!$B$6)+(H336*Processing!$B$7)</f>
        <v>0</v>
      </c>
      <c r="N336" s="26">
        <f t="shared" si="19"/>
        <v>11</v>
      </c>
      <c r="O336" s="26">
        <f t="shared" si="17"/>
        <v>4</v>
      </c>
      <c r="P336" s="28" t="str">
        <f t="shared" si="18"/>
        <v>604</v>
      </c>
    </row>
    <row r="337" spans="1:16" x14ac:dyDescent="0.3">
      <c r="A337" s="34">
        <v>44165</v>
      </c>
      <c r="B337" s="32">
        <v>0</v>
      </c>
      <c r="C337" s="26">
        <v>75</v>
      </c>
      <c r="D337" s="26">
        <v>60</v>
      </c>
      <c r="E337" s="26">
        <v>0</v>
      </c>
      <c r="F337" s="26">
        <v>107</v>
      </c>
      <c r="G337" s="26">
        <v>17</v>
      </c>
      <c r="H337" s="26">
        <v>0</v>
      </c>
      <c r="I337" s="26">
        <v>32</v>
      </c>
      <c r="J337" s="26">
        <v>14</v>
      </c>
      <c r="K337" s="26">
        <f>(C337*Processing!$B$5)+(F337*Processing!$B$6)+(I337*Processing!$B$7)</f>
        <v>75</v>
      </c>
      <c r="L337" s="26">
        <f>(D337*Processing!$B$5)+(G337*Processing!$B$6)+(J337*Processing!$B$7)</f>
        <v>60</v>
      </c>
      <c r="M337" s="26">
        <f>(B337*Processing!$B$5)+(E337*Processing!$B$6)+(H337*Processing!$B$7)</f>
        <v>0</v>
      </c>
      <c r="N337" s="26">
        <f t="shared" si="19"/>
        <v>11</v>
      </c>
      <c r="O337" s="26">
        <f t="shared" si="17"/>
        <v>4</v>
      </c>
      <c r="P337" s="28" t="str">
        <f t="shared" si="18"/>
        <v>614</v>
      </c>
    </row>
    <row r="338" spans="1:16" x14ac:dyDescent="0.3">
      <c r="A338" s="34">
        <v>44166</v>
      </c>
      <c r="B338" s="32">
        <v>0</v>
      </c>
      <c r="C338" s="26">
        <v>57</v>
      </c>
      <c r="D338" s="26">
        <v>66</v>
      </c>
      <c r="E338" s="26">
        <v>0</v>
      </c>
      <c r="F338" s="26">
        <v>24</v>
      </c>
      <c r="G338" s="26">
        <v>46</v>
      </c>
      <c r="H338" s="26">
        <v>0</v>
      </c>
      <c r="I338" s="26">
        <v>82</v>
      </c>
      <c r="J338" s="26">
        <v>6</v>
      </c>
      <c r="K338" s="26">
        <f>(C338*Processing!$B$5)+(F338*Processing!$B$6)+(I338*Processing!$B$7)</f>
        <v>57</v>
      </c>
      <c r="L338" s="26">
        <f>(D338*Processing!$B$5)+(G338*Processing!$B$6)+(J338*Processing!$B$7)</f>
        <v>66</v>
      </c>
      <c r="M338" s="26">
        <f>(B338*Processing!$B$5)+(E338*Processing!$B$6)+(H338*Processing!$B$7)</f>
        <v>0</v>
      </c>
      <c r="N338" s="26">
        <f t="shared" si="19"/>
        <v>12</v>
      </c>
      <c r="O338" s="26">
        <f t="shared" si="17"/>
        <v>4</v>
      </c>
      <c r="P338" s="28" t="str">
        <f t="shared" si="18"/>
        <v>624</v>
      </c>
    </row>
    <row r="339" spans="1:16" x14ac:dyDescent="0.3">
      <c r="A339" s="34">
        <v>44167</v>
      </c>
      <c r="B339" s="32">
        <v>0</v>
      </c>
      <c r="C339" s="26">
        <v>36</v>
      </c>
      <c r="D339" s="26">
        <v>104</v>
      </c>
      <c r="E339" s="26">
        <v>0</v>
      </c>
      <c r="F339" s="26">
        <v>125</v>
      </c>
      <c r="G339" s="26">
        <v>31</v>
      </c>
      <c r="H339" s="26">
        <v>0</v>
      </c>
      <c r="I339" s="26">
        <v>87</v>
      </c>
      <c r="J339" s="26">
        <v>24</v>
      </c>
      <c r="K339" s="26">
        <f>(C339*Processing!$B$5)+(F339*Processing!$B$6)+(I339*Processing!$B$7)</f>
        <v>36</v>
      </c>
      <c r="L339" s="26">
        <f>(D339*Processing!$B$5)+(G339*Processing!$B$6)+(J339*Processing!$B$7)</f>
        <v>104</v>
      </c>
      <c r="M339" s="26">
        <f>(B339*Processing!$B$5)+(E339*Processing!$B$6)+(H339*Processing!$B$7)</f>
        <v>0</v>
      </c>
      <c r="N339" s="26">
        <f t="shared" si="19"/>
        <v>12</v>
      </c>
      <c r="O339" s="26">
        <f t="shared" si="17"/>
        <v>4</v>
      </c>
      <c r="P339" s="28" t="str">
        <f t="shared" si="18"/>
        <v>634</v>
      </c>
    </row>
    <row r="340" spans="1:16" x14ac:dyDescent="0.3">
      <c r="A340" s="34">
        <v>44168</v>
      </c>
      <c r="B340" s="32">
        <v>0</v>
      </c>
      <c r="C340" s="26">
        <v>79</v>
      </c>
      <c r="D340" s="26">
        <v>65</v>
      </c>
      <c r="E340" s="26">
        <v>0</v>
      </c>
      <c r="F340" s="26">
        <v>115</v>
      </c>
      <c r="G340" s="26">
        <v>27</v>
      </c>
      <c r="H340" s="26">
        <v>0</v>
      </c>
      <c r="I340" s="26">
        <v>34</v>
      </c>
      <c r="J340" s="26">
        <v>32</v>
      </c>
      <c r="K340" s="26">
        <f>(C340*Processing!$B$5)+(F340*Processing!$B$6)+(I340*Processing!$B$7)</f>
        <v>79</v>
      </c>
      <c r="L340" s="26">
        <f>(D340*Processing!$B$5)+(G340*Processing!$B$6)+(J340*Processing!$B$7)</f>
        <v>65</v>
      </c>
      <c r="M340" s="26">
        <f>(B340*Processing!$B$5)+(E340*Processing!$B$6)+(H340*Processing!$B$7)</f>
        <v>0</v>
      </c>
      <c r="N340" s="26">
        <f t="shared" si="19"/>
        <v>12</v>
      </c>
      <c r="O340" s="26">
        <f t="shared" si="17"/>
        <v>4</v>
      </c>
      <c r="P340" s="28" t="str">
        <f t="shared" si="18"/>
        <v>644</v>
      </c>
    </row>
    <row r="341" spans="1:16" x14ac:dyDescent="0.3">
      <c r="A341" s="34">
        <v>44169</v>
      </c>
      <c r="B341" s="32">
        <v>0</v>
      </c>
      <c r="C341" s="26">
        <v>117</v>
      </c>
      <c r="D341" s="26">
        <v>67</v>
      </c>
      <c r="E341" s="26">
        <v>0</v>
      </c>
      <c r="F341" s="26">
        <v>34</v>
      </c>
      <c r="G341" s="26">
        <v>28</v>
      </c>
      <c r="H341" s="26">
        <v>0</v>
      </c>
      <c r="I341" s="26">
        <v>82</v>
      </c>
      <c r="J341" s="26">
        <v>33</v>
      </c>
      <c r="K341" s="26">
        <f>(C341*Processing!$B$5)+(F341*Processing!$B$6)+(I341*Processing!$B$7)</f>
        <v>117</v>
      </c>
      <c r="L341" s="26">
        <f>(D341*Processing!$B$5)+(G341*Processing!$B$6)+(J341*Processing!$B$7)</f>
        <v>67</v>
      </c>
      <c r="M341" s="26">
        <f>(B341*Processing!$B$5)+(E341*Processing!$B$6)+(H341*Processing!$B$7)</f>
        <v>0</v>
      </c>
      <c r="N341" s="26">
        <f t="shared" si="19"/>
        <v>12</v>
      </c>
      <c r="O341" s="26">
        <f t="shared" si="17"/>
        <v>4</v>
      </c>
      <c r="P341" s="28" t="str">
        <f t="shared" si="18"/>
        <v>654</v>
      </c>
    </row>
    <row r="342" spans="1:16" x14ac:dyDescent="0.3">
      <c r="A342" s="34">
        <v>44170</v>
      </c>
      <c r="B342" s="32">
        <v>0</v>
      </c>
      <c r="C342" s="26">
        <v>85</v>
      </c>
      <c r="D342" s="26">
        <v>2</v>
      </c>
      <c r="E342" s="26">
        <v>0</v>
      </c>
      <c r="F342" s="26">
        <v>25</v>
      </c>
      <c r="G342" s="26">
        <v>74</v>
      </c>
      <c r="H342" s="26">
        <v>0</v>
      </c>
      <c r="I342" s="26">
        <v>59</v>
      </c>
      <c r="J342" s="26">
        <v>36</v>
      </c>
      <c r="K342" s="26">
        <f>(C342*Processing!$B$5)+(F342*Processing!$B$6)+(I342*Processing!$B$7)</f>
        <v>85</v>
      </c>
      <c r="L342" s="26">
        <f>(D342*Processing!$B$5)+(G342*Processing!$B$6)+(J342*Processing!$B$7)</f>
        <v>2</v>
      </c>
      <c r="M342" s="26">
        <f>(B342*Processing!$B$5)+(E342*Processing!$B$6)+(H342*Processing!$B$7)</f>
        <v>0</v>
      </c>
      <c r="N342" s="26">
        <f t="shared" si="19"/>
        <v>12</v>
      </c>
      <c r="O342" s="26">
        <f t="shared" si="17"/>
        <v>4</v>
      </c>
      <c r="P342" s="28" t="str">
        <f t="shared" si="18"/>
        <v>664</v>
      </c>
    </row>
    <row r="343" spans="1:16" x14ac:dyDescent="0.3">
      <c r="A343" s="34">
        <v>44171</v>
      </c>
      <c r="B343" s="32">
        <v>0</v>
      </c>
      <c r="C343" s="26">
        <v>45</v>
      </c>
      <c r="D343" s="26">
        <v>2</v>
      </c>
      <c r="E343" s="26">
        <v>0</v>
      </c>
      <c r="F343" s="26">
        <v>13</v>
      </c>
      <c r="G343" s="26">
        <v>13</v>
      </c>
      <c r="H343" s="26">
        <v>0</v>
      </c>
      <c r="I343" s="26">
        <v>31</v>
      </c>
      <c r="J343" s="26">
        <v>15</v>
      </c>
      <c r="K343" s="26">
        <f>(C343*Processing!$B$5)+(F343*Processing!$B$6)+(I343*Processing!$B$7)</f>
        <v>45</v>
      </c>
      <c r="L343" s="26">
        <f>(D343*Processing!$B$5)+(G343*Processing!$B$6)+(J343*Processing!$B$7)</f>
        <v>2</v>
      </c>
      <c r="M343" s="26">
        <f>(B343*Processing!$B$5)+(E343*Processing!$B$6)+(H343*Processing!$B$7)</f>
        <v>0</v>
      </c>
      <c r="N343" s="26">
        <f t="shared" si="19"/>
        <v>12</v>
      </c>
      <c r="O343" s="26">
        <f t="shared" si="17"/>
        <v>4</v>
      </c>
      <c r="P343" s="28" t="str">
        <f t="shared" si="18"/>
        <v>674</v>
      </c>
    </row>
    <row r="344" spans="1:16" x14ac:dyDescent="0.3">
      <c r="A344" s="34">
        <v>44172</v>
      </c>
      <c r="B344" s="32">
        <v>0</v>
      </c>
      <c r="C344" s="26">
        <v>27</v>
      </c>
      <c r="D344" s="26">
        <v>58</v>
      </c>
      <c r="E344" s="26">
        <v>0</v>
      </c>
      <c r="F344" s="26">
        <v>93</v>
      </c>
      <c r="G344" s="26">
        <v>25</v>
      </c>
      <c r="H344" s="26">
        <v>0</v>
      </c>
      <c r="I344" s="26">
        <v>64</v>
      </c>
      <c r="J344" s="26">
        <v>196</v>
      </c>
      <c r="K344" s="26">
        <f>(C344*Processing!$B$5)+(F344*Processing!$B$6)+(I344*Processing!$B$7)</f>
        <v>27</v>
      </c>
      <c r="L344" s="26">
        <f>(D344*Processing!$B$5)+(G344*Processing!$B$6)+(J344*Processing!$B$7)</f>
        <v>58</v>
      </c>
      <c r="M344" s="26">
        <f>(B344*Processing!$B$5)+(E344*Processing!$B$6)+(H344*Processing!$B$7)</f>
        <v>0</v>
      </c>
      <c r="N344" s="26">
        <f t="shared" si="19"/>
        <v>12</v>
      </c>
      <c r="O344" s="26">
        <f t="shared" si="17"/>
        <v>4</v>
      </c>
      <c r="P344" s="28" t="str">
        <f t="shared" si="18"/>
        <v>684</v>
      </c>
    </row>
    <row r="345" spans="1:16" x14ac:dyDescent="0.3">
      <c r="A345" s="34">
        <v>44173</v>
      </c>
      <c r="B345" s="32">
        <v>0</v>
      </c>
      <c r="C345" s="26">
        <v>9</v>
      </c>
      <c r="D345" s="26">
        <v>76</v>
      </c>
      <c r="E345" s="26">
        <v>0</v>
      </c>
      <c r="F345" s="26">
        <v>36</v>
      </c>
      <c r="G345" s="26">
        <v>32</v>
      </c>
      <c r="H345" s="26">
        <v>0</v>
      </c>
      <c r="I345" s="26">
        <v>227</v>
      </c>
      <c r="J345" s="26">
        <v>174</v>
      </c>
      <c r="K345" s="26">
        <f>(C345*Processing!$B$5)+(F345*Processing!$B$6)+(I345*Processing!$B$7)</f>
        <v>9</v>
      </c>
      <c r="L345" s="26">
        <f>(D345*Processing!$B$5)+(G345*Processing!$B$6)+(J345*Processing!$B$7)</f>
        <v>76</v>
      </c>
      <c r="M345" s="26">
        <f>(B345*Processing!$B$5)+(E345*Processing!$B$6)+(H345*Processing!$B$7)</f>
        <v>0</v>
      </c>
      <c r="N345" s="26">
        <f t="shared" si="19"/>
        <v>12</v>
      </c>
      <c r="O345" s="26">
        <f t="shared" si="17"/>
        <v>4</v>
      </c>
      <c r="P345" s="28" t="str">
        <f t="shared" si="18"/>
        <v>694</v>
      </c>
    </row>
    <row r="346" spans="1:16" x14ac:dyDescent="0.3">
      <c r="A346" s="34">
        <v>44174</v>
      </c>
      <c r="B346" s="32">
        <v>0</v>
      </c>
      <c r="C346" s="26">
        <v>41</v>
      </c>
      <c r="D346" s="26">
        <v>93</v>
      </c>
      <c r="E346" s="26">
        <v>0</v>
      </c>
      <c r="F346" s="26">
        <v>28</v>
      </c>
      <c r="G346" s="26">
        <v>64</v>
      </c>
      <c r="H346" s="26">
        <v>0</v>
      </c>
      <c r="I346" s="26">
        <v>12</v>
      </c>
      <c r="J346" s="26">
        <v>8</v>
      </c>
      <c r="K346" s="26">
        <f>(C346*Processing!$B$5)+(F346*Processing!$B$6)+(I346*Processing!$B$7)</f>
        <v>41</v>
      </c>
      <c r="L346" s="26">
        <f>(D346*Processing!$B$5)+(G346*Processing!$B$6)+(J346*Processing!$B$7)</f>
        <v>93</v>
      </c>
      <c r="M346" s="26">
        <f>(B346*Processing!$B$5)+(E346*Processing!$B$6)+(H346*Processing!$B$7)</f>
        <v>0</v>
      </c>
      <c r="N346" s="26">
        <f t="shared" si="19"/>
        <v>12</v>
      </c>
      <c r="O346" s="26">
        <f t="shared" si="17"/>
        <v>4</v>
      </c>
      <c r="P346" s="28" t="str">
        <f t="shared" si="18"/>
        <v>704</v>
      </c>
    </row>
    <row r="347" spans="1:16" x14ac:dyDescent="0.3">
      <c r="A347" s="34">
        <v>44175</v>
      </c>
      <c r="B347" s="32">
        <v>0</v>
      </c>
      <c r="C347" s="26">
        <v>110</v>
      </c>
      <c r="D347" s="26">
        <v>74</v>
      </c>
      <c r="E347" s="26">
        <v>0</v>
      </c>
      <c r="F347" s="26">
        <v>33</v>
      </c>
      <c r="G347" s="26">
        <v>107</v>
      </c>
      <c r="H347" s="26">
        <v>0</v>
      </c>
      <c r="I347" s="26">
        <v>77</v>
      </c>
      <c r="J347" s="26">
        <v>11</v>
      </c>
      <c r="K347" s="26">
        <f>(C347*Processing!$B$5)+(F347*Processing!$B$6)+(I347*Processing!$B$7)</f>
        <v>110</v>
      </c>
      <c r="L347" s="26">
        <f>(D347*Processing!$B$5)+(G347*Processing!$B$6)+(J347*Processing!$B$7)</f>
        <v>74</v>
      </c>
      <c r="M347" s="26">
        <f>(B347*Processing!$B$5)+(E347*Processing!$B$6)+(H347*Processing!$B$7)</f>
        <v>0</v>
      </c>
      <c r="N347" s="26">
        <f t="shared" si="19"/>
        <v>12</v>
      </c>
      <c r="O347" s="26">
        <f t="shared" si="17"/>
        <v>4</v>
      </c>
      <c r="P347" s="28" t="str">
        <f t="shared" si="18"/>
        <v>714</v>
      </c>
    </row>
    <row r="348" spans="1:16" x14ac:dyDescent="0.3">
      <c r="A348" s="34">
        <v>44176</v>
      </c>
      <c r="B348" s="32">
        <v>0</v>
      </c>
      <c r="C348" s="26">
        <v>74</v>
      </c>
      <c r="D348" s="26">
        <v>64</v>
      </c>
      <c r="E348" s="26">
        <v>0</v>
      </c>
      <c r="F348" s="26">
        <v>22</v>
      </c>
      <c r="G348" s="26">
        <v>92</v>
      </c>
      <c r="H348" s="26">
        <v>0</v>
      </c>
      <c r="I348" s="26">
        <v>52</v>
      </c>
      <c r="J348" s="26">
        <v>8</v>
      </c>
      <c r="K348" s="26">
        <f>(C348*Processing!$B$5)+(F348*Processing!$B$6)+(I348*Processing!$B$7)</f>
        <v>74</v>
      </c>
      <c r="L348" s="26">
        <f>(D348*Processing!$B$5)+(G348*Processing!$B$6)+(J348*Processing!$B$7)</f>
        <v>64</v>
      </c>
      <c r="M348" s="26">
        <f>(B348*Processing!$B$5)+(E348*Processing!$B$6)+(H348*Processing!$B$7)</f>
        <v>0</v>
      </c>
      <c r="N348" s="26">
        <f t="shared" si="19"/>
        <v>12</v>
      </c>
      <c r="O348" s="26">
        <f t="shared" si="17"/>
        <v>4</v>
      </c>
      <c r="P348" s="28" t="str">
        <f t="shared" si="18"/>
        <v>724</v>
      </c>
    </row>
    <row r="349" spans="1:16" x14ac:dyDescent="0.3">
      <c r="A349" s="34">
        <v>44177</v>
      </c>
      <c r="B349" s="32">
        <v>0</v>
      </c>
      <c r="C349" s="26">
        <v>222</v>
      </c>
      <c r="D349" s="26">
        <v>170</v>
      </c>
      <c r="E349" s="26">
        <v>0</v>
      </c>
      <c r="F349" s="26">
        <v>39</v>
      </c>
      <c r="G349" s="26">
        <v>64</v>
      </c>
      <c r="H349" s="26">
        <v>0</v>
      </c>
      <c r="I349" s="26">
        <v>27</v>
      </c>
      <c r="J349" s="26">
        <v>32</v>
      </c>
      <c r="K349" s="26">
        <f>(C349*Processing!$B$5)+(F349*Processing!$B$6)+(I349*Processing!$B$7)</f>
        <v>222</v>
      </c>
      <c r="L349" s="26">
        <f>(D349*Processing!$B$5)+(G349*Processing!$B$6)+(J349*Processing!$B$7)</f>
        <v>170</v>
      </c>
      <c r="M349" s="26">
        <f>(B349*Processing!$B$5)+(E349*Processing!$B$6)+(H349*Processing!$B$7)</f>
        <v>0</v>
      </c>
      <c r="N349" s="26">
        <f t="shared" si="19"/>
        <v>12</v>
      </c>
      <c r="O349" s="26">
        <f t="shared" si="17"/>
        <v>4</v>
      </c>
      <c r="P349" s="28" t="str">
        <f t="shared" si="18"/>
        <v>734</v>
      </c>
    </row>
    <row r="350" spans="1:16" x14ac:dyDescent="0.3">
      <c r="A350" s="34">
        <v>44178</v>
      </c>
      <c r="B350" s="32">
        <v>0</v>
      </c>
      <c r="C350" s="26">
        <v>24</v>
      </c>
      <c r="D350" s="26">
        <v>33</v>
      </c>
      <c r="E350" s="26">
        <v>0</v>
      </c>
      <c r="F350" s="26">
        <v>57</v>
      </c>
      <c r="G350" s="26">
        <v>23</v>
      </c>
      <c r="H350" s="26">
        <v>0</v>
      </c>
      <c r="I350" s="26">
        <v>83</v>
      </c>
      <c r="J350" s="26">
        <v>3</v>
      </c>
      <c r="K350" s="26">
        <f>(C350*Processing!$B$5)+(F350*Processing!$B$6)+(I350*Processing!$B$7)</f>
        <v>24</v>
      </c>
      <c r="L350" s="26">
        <f>(D350*Processing!$B$5)+(G350*Processing!$B$6)+(J350*Processing!$B$7)</f>
        <v>33</v>
      </c>
      <c r="M350" s="26">
        <f>(B350*Processing!$B$5)+(E350*Processing!$B$6)+(H350*Processing!$B$7)</f>
        <v>0</v>
      </c>
      <c r="N350" s="26">
        <f t="shared" si="19"/>
        <v>12</v>
      </c>
      <c r="O350" s="26">
        <f t="shared" si="17"/>
        <v>4</v>
      </c>
      <c r="P350" s="28" t="str">
        <f t="shared" si="18"/>
        <v>744</v>
      </c>
    </row>
    <row r="351" spans="1:16" x14ac:dyDescent="0.3">
      <c r="A351" s="34">
        <v>44179</v>
      </c>
      <c r="B351" s="32">
        <v>0</v>
      </c>
      <c r="C351" s="26">
        <v>80</v>
      </c>
      <c r="D351" s="26">
        <v>83</v>
      </c>
      <c r="E351" s="26">
        <v>0</v>
      </c>
      <c r="F351" s="26">
        <v>115</v>
      </c>
      <c r="G351" s="26">
        <v>57</v>
      </c>
      <c r="H351" s="26">
        <v>0</v>
      </c>
      <c r="I351" s="26">
        <v>34</v>
      </c>
      <c r="J351" s="26">
        <v>7</v>
      </c>
      <c r="K351" s="26">
        <f>(C351*Processing!$B$5)+(F351*Processing!$B$6)+(I351*Processing!$B$7)</f>
        <v>80</v>
      </c>
      <c r="L351" s="26">
        <f>(D351*Processing!$B$5)+(G351*Processing!$B$6)+(J351*Processing!$B$7)</f>
        <v>83</v>
      </c>
      <c r="M351" s="26">
        <f>(B351*Processing!$B$5)+(E351*Processing!$B$6)+(H351*Processing!$B$7)</f>
        <v>0</v>
      </c>
      <c r="N351" s="26">
        <f t="shared" si="19"/>
        <v>12</v>
      </c>
      <c r="O351" s="26">
        <f t="shared" si="17"/>
        <v>4</v>
      </c>
      <c r="P351" s="28" t="str">
        <f t="shared" si="18"/>
        <v>754</v>
      </c>
    </row>
    <row r="352" spans="1:16" x14ac:dyDescent="0.3">
      <c r="A352" s="34">
        <v>44180</v>
      </c>
      <c r="B352" s="32">
        <v>0</v>
      </c>
      <c r="C352" s="26">
        <v>29</v>
      </c>
      <c r="D352" s="26">
        <v>52</v>
      </c>
      <c r="E352" s="26">
        <v>0</v>
      </c>
      <c r="F352" s="26">
        <v>72</v>
      </c>
      <c r="G352" s="26">
        <v>22</v>
      </c>
      <c r="H352" s="26">
        <v>0</v>
      </c>
      <c r="I352" s="26">
        <v>103</v>
      </c>
      <c r="J352" s="26">
        <v>25</v>
      </c>
      <c r="K352" s="26">
        <f>(C352*Processing!$B$5)+(F352*Processing!$B$6)+(I352*Processing!$B$7)</f>
        <v>29</v>
      </c>
      <c r="L352" s="26">
        <f>(D352*Processing!$B$5)+(G352*Processing!$B$6)+(J352*Processing!$B$7)</f>
        <v>52</v>
      </c>
      <c r="M352" s="26">
        <f>(B352*Processing!$B$5)+(E352*Processing!$B$6)+(H352*Processing!$B$7)</f>
        <v>0</v>
      </c>
      <c r="N352" s="26">
        <f t="shared" si="19"/>
        <v>12</v>
      </c>
      <c r="O352" s="26">
        <f t="shared" si="17"/>
        <v>4</v>
      </c>
      <c r="P352" s="28" t="str">
        <f t="shared" si="18"/>
        <v>764</v>
      </c>
    </row>
    <row r="353" spans="1:16" x14ac:dyDescent="0.3">
      <c r="A353" s="34">
        <v>44181</v>
      </c>
      <c r="B353" s="32">
        <v>0</v>
      </c>
      <c r="C353" s="26">
        <v>38</v>
      </c>
      <c r="D353" s="26">
        <v>70</v>
      </c>
      <c r="E353" s="26">
        <v>0</v>
      </c>
      <c r="F353" s="26">
        <v>222</v>
      </c>
      <c r="G353" s="26">
        <v>180</v>
      </c>
      <c r="H353" s="26">
        <v>0</v>
      </c>
      <c r="I353" s="26">
        <v>26</v>
      </c>
      <c r="J353" s="26">
        <v>35</v>
      </c>
      <c r="K353" s="26">
        <f>(C353*Processing!$B$5)+(F353*Processing!$B$6)+(I353*Processing!$B$7)</f>
        <v>38</v>
      </c>
      <c r="L353" s="26">
        <f>(D353*Processing!$B$5)+(G353*Processing!$B$6)+(J353*Processing!$B$7)</f>
        <v>70</v>
      </c>
      <c r="M353" s="26">
        <f>(B353*Processing!$B$5)+(E353*Processing!$B$6)+(H353*Processing!$B$7)</f>
        <v>0</v>
      </c>
      <c r="N353" s="26">
        <f t="shared" si="19"/>
        <v>12</v>
      </c>
      <c r="O353" s="26">
        <f t="shared" si="17"/>
        <v>4</v>
      </c>
      <c r="P353" s="28" t="str">
        <f t="shared" si="18"/>
        <v>774</v>
      </c>
    </row>
    <row r="354" spans="1:16" x14ac:dyDescent="0.3">
      <c r="A354" s="34">
        <v>44182</v>
      </c>
      <c r="B354" s="32">
        <v>0</v>
      </c>
      <c r="C354" s="26">
        <v>51</v>
      </c>
      <c r="D354" s="26">
        <v>73</v>
      </c>
      <c r="E354" s="26">
        <v>0</v>
      </c>
      <c r="F354" s="26">
        <v>35</v>
      </c>
      <c r="G354" s="26">
        <v>21</v>
      </c>
      <c r="H354" s="26">
        <v>0</v>
      </c>
      <c r="I354" s="26">
        <v>14</v>
      </c>
      <c r="J354" s="26">
        <v>17</v>
      </c>
      <c r="K354" s="26">
        <f>(C354*Processing!$B$5)+(F354*Processing!$B$6)+(I354*Processing!$B$7)</f>
        <v>51</v>
      </c>
      <c r="L354" s="26">
        <f>(D354*Processing!$B$5)+(G354*Processing!$B$6)+(J354*Processing!$B$7)</f>
        <v>73</v>
      </c>
      <c r="M354" s="26">
        <f>(B354*Processing!$B$5)+(E354*Processing!$B$6)+(H354*Processing!$B$7)</f>
        <v>0</v>
      </c>
      <c r="N354" s="26">
        <f t="shared" si="19"/>
        <v>12</v>
      </c>
      <c r="O354" s="26">
        <f t="shared" si="17"/>
        <v>4</v>
      </c>
      <c r="P354" s="28" t="str">
        <f t="shared" si="18"/>
        <v>784</v>
      </c>
    </row>
    <row r="355" spans="1:16" x14ac:dyDescent="0.3">
      <c r="A355" s="34">
        <v>44183</v>
      </c>
      <c r="B355" s="32">
        <v>0</v>
      </c>
      <c r="C355" s="26">
        <v>34</v>
      </c>
      <c r="D355" s="26">
        <v>95</v>
      </c>
      <c r="E355" s="26">
        <v>0</v>
      </c>
      <c r="F355" s="26">
        <v>48</v>
      </c>
      <c r="G355" s="26">
        <v>66</v>
      </c>
      <c r="H355" s="26">
        <v>0</v>
      </c>
      <c r="I355" s="26">
        <v>14</v>
      </c>
      <c r="J355" s="26">
        <v>8</v>
      </c>
      <c r="K355" s="26">
        <f>(C355*Processing!$B$5)+(F355*Processing!$B$6)+(I355*Processing!$B$7)</f>
        <v>34</v>
      </c>
      <c r="L355" s="26">
        <f>(D355*Processing!$B$5)+(G355*Processing!$B$6)+(J355*Processing!$B$7)</f>
        <v>95</v>
      </c>
      <c r="M355" s="26">
        <f>(B355*Processing!$B$5)+(E355*Processing!$B$6)+(H355*Processing!$B$7)</f>
        <v>0</v>
      </c>
      <c r="N355" s="26">
        <f t="shared" si="19"/>
        <v>12</v>
      </c>
      <c r="O355" s="26">
        <f t="shared" si="17"/>
        <v>4</v>
      </c>
      <c r="P355" s="28" t="str">
        <f t="shared" si="18"/>
        <v>794</v>
      </c>
    </row>
    <row r="356" spans="1:16" x14ac:dyDescent="0.3">
      <c r="A356" s="34">
        <v>44184</v>
      </c>
      <c r="B356" s="32">
        <v>0</v>
      </c>
      <c r="C356" s="26">
        <v>62</v>
      </c>
      <c r="D356" s="26">
        <v>58</v>
      </c>
      <c r="E356" s="26">
        <v>0</v>
      </c>
      <c r="F356" s="26">
        <v>26</v>
      </c>
      <c r="G356" s="26">
        <v>41</v>
      </c>
      <c r="H356" s="26">
        <v>0</v>
      </c>
      <c r="I356" s="26">
        <v>88</v>
      </c>
      <c r="J356" s="26">
        <v>5</v>
      </c>
      <c r="K356" s="26">
        <f>(C356*Processing!$B$5)+(F356*Processing!$B$6)+(I356*Processing!$B$7)</f>
        <v>62</v>
      </c>
      <c r="L356" s="26">
        <f>(D356*Processing!$B$5)+(G356*Processing!$B$6)+(J356*Processing!$B$7)</f>
        <v>58</v>
      </c>
      <c r="M356" s="26">
        <f>(B356*Processing!$B$5)+(E356*Processing!$B$6)+(H356*Processing!$B$7)</f>
        <v>0</v>
      </c>
      <c r="N356" s="26">
        <f t="shared" si="19"/>
        <v>12</v>
      </c>
      <c r="O356" s="26">
        <f t="shared" si="17"/>
        <v>4</v>
      </c>
      <c r="P356" s="28" t="str">
        <f t="shared" si="18"/>
        <v>804</v>
      </c>
    </row>
    <row r="357" spans="1:16" x14ac:dyDescent="0.3">
      <c r="A357" s="34">
        <v>44185</v>
      </c>
      <c r="B357" s="32">
        <v>0</v>
      </c>
      <c r="C357" s="26">
        <v>18</v>
      </c>
      <c r="D357" s="26">
        <v>46</v>
      </c>
      <c r="E357" s="26">
        <v>0</v>
      </c>
      <c r="F357" s="26">
        <v>7</v>
      </c>
      <c r="G357" s="26">
        <v>19</v>
      </c>
      <c r="H357" s="26">
        <v>0</v>
      </c>
      <c r="I357" s="26">
        <v>27</v>
      </c>
      <c r="J357" s="26">
        <v>23</v>
      </c>
      <c r="K357" s="26">
        <f>(C357*Processing!$B$5)+(F357*Processing!$B$6)+(I357*Processing!$B$7)</f>
        <v>18</v>
      </c>
      <c r="L357" s="26">
        <f>(D357*Processing!$B$5)+(G357*Processing!$B$6)+(J357*Processing!$B$7)</f>
        <v>46</v>
      </c>
      <c r="M357" s="26">
        <f>(B357*Processing!$B$5)+(E357*Processing!$B$6)+(H357*Processing!$B$7)</f>
        <v>0</v>
      </c>
      <c r="N357" s="26">
        <f t="shared" si="19"/>
        <v>12</v>
      </c>
      <c r="O357" s="26">
        <f t="shared" si="17"/>
        <v>4</v>
      </c>
      <c r="P357" s="28" t="str">
        <f t="shared" si="18"/>
        <v>814</v>
      </c>
    </row>
    <row r="358" spans="1:16" x14ac:dyDescent="0.3">
      <c r="A358" s="34">
        <v>44186</v>
      </c>
      <c r="B358" s="32">
        <v>0</v>
      </c>
      <c r="C358" s="26">
        <v>27</v>
      </c>
      <c r="D358" s="26">
        <v>21</v>
      </c>
      <c r="E358" s="26">
        <v>0</v>
      </c>
      <c r="F358" s="26">
        <v>41</v>
      </c>
      <c r="G358" s="26">
        <v>49</v>
      </c>
      <c r="H358" s="26">
        <v>0</v>
      </c>
      <c r="I358" s="26">
        <v>12</v>
      </c>
      <c r="J358" s="26">
        <v>24</v>
      </c>
      <c r="K358" s="26">
        <f>(C358*Processing!$B$5)+(F358*Processing!$B$6)+(I358*Processing!$B$7)</f>
        <v>27</v>
      </c>
      <c r="L358" s="26">
        <f>(D358*Processing!$B$5)+(G358*Processing!$B$6)+(J358*Processing!$B$7)</f>
        <v>21</v>
      </c>
      <c r="M358" s="26">
        <f>(B358*Processing!$B$5)+(E358*Processing!$B$6)+(H358*Processing!$B$7)</f>
        <v>0</v>
      </c>
      <c r="N358" s="26">
        <f t="shared" si="19"/>
        <v>12</v>
      </c>
      <c r="O358" s="26">
        <f t="shared" si="17"/>
        <v>4</v>
      </c>
      <c r="P358" s="28" t="str">
        <f t="shared" si="18"/>
        <v>824</v>
      </c>
    </row>
    <row r="359" spans="1:16" x14ac:dyDescent="0.3">
      <c r="A359" s="34">
        <v>44187</v>
      </c>
      <c r="B359" s="32">
        <v>0</v>
      </c>
      <c r="C359" s="26">
        <v>11</v>
      </c>
      <c r="D359" s="26">
        <v>16</v>
      </c>
      <c r="E359" s="26">
        <v>0</v>
      </c>
      <c r="F359" s="26">
        <v>38</v>
      </c>
      <c r="G359" s="26">
        <v>56</v>
      </c>
      <c r="H359" s="26">
        <v>0</v>
      </c>
      <c r="I359" s="26">
        <v>26</v>
      </c>
      <c r="J359" s="26">
        <v>13</v>
      </c>
      <c r="K359" s="26">
        <f>(C359*Processing!$B$5)+(F359*Processing!$B$6)+(I359*Processing!$B$7)</f>
        <v>11</v>
      </c>
      <c r="L359" s="26">
        <f>(D359*Processing!$B$5)+(G359*Processing!$B$6)+(J359*Processing!$B$7)</f>
        <v>16</v>
      </c>
      <c r="M359" s="26">
        <f>(B359*Processing!$B$5)+(E359*Processing!$B$6)+(H359*Processing!$B$7)</f>
        <v>0</v>
      </c>
      <c r="N359" s="26">
        <f t="shared" si="19"/>
        <v>12</v>
      </c>
      <c r="O359" s="26">
        <f t="shared" si="17"/>
        <v>4</v>
      </c>
      <c r="P359" s="28" t="str">
        <f t="shared" si="18"/>
        <v>834</v>
      </c>
    </row>
    <row r="360" spans="1:16" x14ac:dyDescent="0.3">
      <c r="A360" s="34">
        <v>44188</v>
      </c>
      <c r="B360" s="32">
        <v>0</v>
      </c>
      <c r="C360" s="26">
        <v>90</v>
      </c>
      <c r="D360" s="26">
        <v>77</v>
      </c>
      <c r="E360" s="26">
        <v>0</v>
      </c>
      <c r="F360" s="26">
        <v>130</v>
      </c>
      <c r="G360" s="26">
        <v>23</v>
      </c>
      <c r="H360" s="26">
        <v>0</v>
      </c>
      <c r="I360" s="26">
        <v>38</v>
      </c>
      <c r="J360" s="26">
        <v>18</v>
      </c>
      <c r="K360" s="26">
        <f>(C360*Processing!$B$5)+(F360*Processing!$B$6)+(I360*Processing!$B$7)</f>
        <v>90</v>
      </c>
      <c r="L360" s="26">
        <f>(D360*Processing!$B$5)+(G360*Processing!$B$6)+(J360*Processing!$B$7)</f>
        <v>77</v>
      </c>
      <c r="M360" s="26">
        <f>(B360*Processing!$B$5)+(E360*Processing!$B$6)+(H360*Processing!$B$7)</f>
        <v>0</v>
      </c>
      <c r="N360" s="26">
        <f t="shared" si="19"/>
        <v>12</v>
      </c>
      <c r="O360" s="26">
        <f t="shared" si="17"/>
        <v>4</v>
      </c>
      <c r="P360" s="28" t="str">
        <f t="shared" si="18"/>
        <v>844</v>
      </c>
    </row>
    <row r="361" spans="1:16" x14ac:dyDescent="0.3">
      <c r="A361" s="34">
        <v>44189</v>
      </c>
      <c r="B361" s="32">
        <v>0</v>
      </c>
      <c r="C361" s="26">
        <v>92</v>
      </c>
      <c r="D361" s="26">
        <v>16</v>
      </c>
      <c r="E361" s="26">
        <v>0</v>
      </c>
      <c r="F361" s="26">
        <v>26</v>
      </c>
      <c r="G361" s="26">
        <v>56</v>
      </c>
      <c r="H361" s="26">
        <v>0</v>
      </c>
      <c r="I361" s="26">
        <v>64</v>
      </c>
      <c r="J361" s="26">
        <v>13</v>
      </c>
      <c r="K361" s="26">
        <f>(C361*Processing!$B$5)+(F361*Processing!$B$6)+(I361*Processing!$B$7)</f>
        <v>92</v>
      </c>
      <c r="L361" s="26">
        <f>(D361*Processing!$B$5)+(G361*Processing!$B$6)+(J361*Processing!$B$7)</f>
        <v>16</v>
      </c>
      <c r="M361" s="26">
        <f>(B361*Processing!$B$5)+(E361*Processing!$B$6)+(H361*Processing!$B$7)</f>
        <v>0</v>
      </c>
      <c r="N361" s="26">
        <f t="shared" si="19"/>
        <v>12</v>
      </c>
      <c r="O361" s="26">
        <f t="shared" si="17"/>
        <v>4</v>
      </c>
      <c r="P361" s="28" t="str">
        <f t="shared" si="18"/>
        <v>854</v>
      </c>
    </row>
    <row r="362" spans="1:16" x14ac:dyDescent="0.3">
      <c r="A362" s="34">
        <v>44190</v>
      </c>
      <c r="B362" s="32">
        <v>0</v>
      </c>
      <c r="C362" s="26">
        <v>18</v>
      </c>
      <c r="D362" s="26">
        <v>15</v>
      </c>
      <c r="E362" s="26">
        <v>0</v>
      </c>
      <c r="F362" s="26">
        <v>64</v>
      </c>
      <c r="G362" s="26">
        <v>54</v>
      </c>
      <c r="H362" s="26">
        <v>0</v>
      </c>
      <c r="I362" s="26">
        <v>44</v>
      </c>
      <c r="J362" s="26">
        <v>12</v>
      </c>
      <c r="K362" s="26">
        <f>(C362*Processing!$B$5)+(F362*Processing!$B$6)+(I362*Processing!$B$7)</f>
        <v>18</v>
      </c>
      <c r="L362" s="26">
        <f>(D362*Processing!$B$5)+(G362*Processing!$B$6)+(J362*Processing!$B$7)</f>
        <v>15</v>
      </c>
      <c r="M362" s="26">
        <f>(B362*Processing!$B$5)+(E362*Processing!$B$6)+(H362*Processing!$B$7)</f>
        <v>0</v>
      </c>
      <c r="N362" s="26">
        <f t="shared" si="19"/>
        <v>12</v>
      </c>
      <c r="O362" s="26">
        <f t="shared" si="17"/>
        <v>4</v>
      </c>
      <c r="P362" s="28" t="str">
        <f t="shared" si="18"/>
        <v>864</v>
      </c>
    </row>
    <row r="363" spans="1:16" x14ac:dyDescent="0.3">
      <c r="A363" s="34">
        <v>44191</v>
      </c>
      <c r="B363" s="32">
        <v>0</v>
      </c>
      <c r="C363" s="26">
        <v>93</v>
      </c>
      <c r="D363" s="26">
        <v>29</v>
      </c>
      <c r="E363" s="26">
        <v>0</v>
      </c>
      <c r="F363" s="26">
        <v>27</v>
      </c>
      <c r="G363" s="26">
        <v>12</v>
      </c>
      <c r="H363" s="26">
        <v>0</v>
      </c>
      <c r="I363" s="26">
        <v>64</v>
      </c>
      <c r="J363" s="26">
        <v>14</v>
      </c>
      <c r="K363" s="26">
        <f>(C363*Processing!$B$5)+(F363*Processing!$B$6)+(I363*Processing!$B$7)</f>
        <v>93</v>
      </c>
      <c r="L363" s="26">
        <f>(D363*Processing!$B$5)+(G363*Processing!$B$6)+(J363*Processing!$B$7)</f>
        <v>29</v>
      </c>
      <c r="M363" s="26">
        <f>(B363*Processing!$B$5)+(E363*Processing!$B$6)+(H363*Processing!$B$7)</f>
        <v>0</v>
      </c>
      <c r="N363" s="26">
        <f t="shared" si="19"/>
        <v>12</v>
      </c>
      <c r="O363" s="26">
        <f t="shared" si="17"/>
        <v>4</v>
      </c>
      <c r="P363" s="28" t="str">
        <f t="shared" si="18"/>
        <v>874</v>
      </c>
    </row>
    <row r="364" spans="1:16" x14ac:dyDescent="0.3">
      <c r="A364" s="34">
        <v>44192</v>
      </c>
      <c r="B364" s="32">
        <v>0</v>
      </c>
      <c r="C364" s="26">
        <v>109</v>
      </c>
      <c r="D364" s="26">
        <v>57</v>
      </c>
      <c r="E364" s="26">
        <v>0</v>
      </c>
      <c r="F364" s="26">
        <v>76</v>
      </c>
      <c r="G364" s="26">
        <v>16</v>
      </c>
      <c r="H364" s="26">
        <v>0</v>
      </c>
      <c r="I364" s="26">
        <v>32</v>
      </c>
      <c r="J364" s="26">
        <v>13</v>
      </c>
      <c r="K364" s="26">
        <f>(C364*Processing!$B$5)+(F364*Processing!$B$6)+(I364*Processing!$B$7)</f>
        <v>109</v>
      </c>
      <c r="L364" s="26">
        <f>(D364*Processing!$B$5)+(G364*Processing!$B$6)+(J364*Processing!$B$7)</f>
        <v>57</v>
      </c>
      <c r="M364" s="26">
        <f>(B364*Processing!$B$5)+(E364*Processing!$B$6)+(H364*Processing!$B$7)</f>
        <v>0</v>
      </c>
      <c r="N364" s="26">
        <f t="shared" si="19"/>
        <v>12</v>
      </c>
      <c r="O364" s="26">
        <f t="shared" si="17"/>
        <v>4</v>
      </c>
      <c r="P364" s="28" t="str">
        <f t="shared" si="18"/>
        <v>884</v>
      </c>
    </row>
    <row r="365" spans="1:16" x14ac:dyDescent="0.3">
      <c r="A365" s="34">
        <v>44193</v>
      </c>
      <c r="B365" s="32">
        <v>0</v>
      </c>
      <c r="C365" s="26">
        <v>27</v>
      </c>
      <c r="D365" s="26">
        <v>93</v>
      </c>
      <c r="E365" s="26">
        <v>0</v>
      </c>
      <c r="F365" s="26">
        <v>64</v>
      </c>
      <c r="G365" s="26">
        <v>64</v>
      </c>
      <c r="H365" s="26">
        <v>0</v>
      </c>
      <c r="I365" s="26">
        <v>92</v>
      </c>
      <c r="J365" s="26">
        <v>8</v>
      </c>
      <c r="K365" s="26">
        <f>(C365*Processing!$B$5)+(F365*Processing!$B$6)+(I365*Processing!$B$7)</f>
        <v>27</v>
      </c>
      <c r="L365" s="26">
        <f>(D365*Processing!$B$5)+(G365*Processing!$B$6)+(J365*Processing!$B$7)</f>
        <v>93</v>
      </c>
      <c r="M365" s="26">
        <f>(B365*Processing!$B$5)+(E365*Processing!$B$6)+(H365*Processing!$B$7)</f>
        <v>0</v>
      </c>
      <c r="N365" s="26">
        <f t="shared" si="19"/>
        <v>12</v>
      </c>
      <c r="O365" s="26">
        <f t="shared" si="17"/>
        <v>4</v>
      </c>
      <c r="P365" s="28" t="str">
        <f t="shared" si="18"/>
        <v>894</v>
      </c>
    </row>
    <row r="366" spans="1:16" x14ac:dyDescent="0.25">
      <c r="A366" s="34">
        <v>44194</v>
      </c>
      <c r="B366" s="32">
        <v>0</v>
      </c>
      <c r="C366" s="26">
        <v>83</v>
      </c>
      <c r="D366" s="26">
        <v>95</v>
      </c>
      <c r="E366" s="26">
        <v>0</v>
      </c>
      <c r="F366" s="26">
        <v>35</v>
      </c>
      <c r="G366" s="26">
        <v>27</v>
      </c>
      <c r="H366" s="26">
        <v>0</v>
      </c>
      <c r="I366" s="26">
        <v>119</v>
      </c>
      <c r="J366" s="26">
        <v>23</v>
      </c>
      <c r="K366" s="26">
        <f>(C366*Processing!$B$5)+(F366*Processing!$B$6)+(I366*Processing!$B$7)</f>
        <v>83</v>
      </c>
      <c r="L366" s="26">
        <f>(D366*Processing!$B$5)+(G366*Processing!$B$6)+(J366*Processing!$B$7)</f>
        <v>95</v>
      </c>
      <c r="M366" s="26">
        <f>(B366*Processing!$B$5)+(E366*Processing!$B$6)+(H366*Processing!$B$7)</f>
        <v>0</v>
      </c>
      <c r="N366" s="26">
        <f t="shared" si="19"/>
        <v>12</v>
      </c>
      <c r="O366" s="26">
        <f t="shared" si="17"/>
        <v>4</v>
      </c>
      <c r="P366" s="28" t="str">
        <f t="shared" si="18"/>
        <v>904</v>
      </c>
    </row>
    <row r="367" spans="1:16" x14ac:dyDescent="0.3">
      <c r="A367" s="34">
        <v>44195</v>
      </c>
      <c r="B367" s="32">
        <v>0</v>
      </c>
      <c r="C367" s="26">
        <v>96</v>
      </c>
      <c r="D367" s="26">
        <v>83</v>
      </c>
      <c r="E367" s="26">
        <v>0</v>
      </c>
      <c r="F367" s="26">
        <v>41</v>
      </c>
      <c r="G367" s="26">
        <v>24</v>
      </c>
      <c r="H367" s="26">
        <v>0</v>
      </c>
      <c r="I367" s="26">
        <v>138</v>
      </c>
      <c r="J367" s="26">
        <v>19</v>
      </c>
      <c r="K367" s="26">
        <f>(C367*Processing!$B$5)+(F367*Processing!$B$6)+(I367*Processing!$B$7)</f>
        <v>96</v>
      </c>
      <c r="L367" s="26">
        <f>(D367*Processing!$B$5)+(G367*Processing!$B$6)+(J367*Processing!$B$7)</f>
        <v>83</v>
      </c>
      <c r="M367" s="26">
        <f>(B367*Processing!$B$5)+(E367*Processing!$B$6)+(H367*Processing!$B$7)</f>
        <v>0</v>
      </c>
      <c r="N367" s="26">
        <f t="shared" si="19"/>
        <v>12</v>
      </c>
      <c r="O367" s="26">
        <f t="shared" si="17"/>
        <v>4</v>
      </c>
      <c r="P367" s="28" t="str">
        <f t="shared" si="18"/>
        <v>914</v>
      </c>
    </row>
    <row r="368" spans="1:16" x14ac:dyDescent="0.3">
      <c r="A368" s="34">
        <v>44196</v>
      </c>
      <c r="B368" s="32">
        <v>0</v>
      </c>
      <c r="C368" s="26">
        <v>133</v>
      </c>
      <c r="D368" s="26">
        <v>26</v>
      </c>
      <c r="E368" s="26">
        <v>0</v>
      </c>
      <c r="F368" s="26">
        <v>39</v>
      </c>
      <c r="G368" s="26">
        <v>88</v>
      </c>
      <c r="H368" s="26">
        <v>0</v>
      </c>
      <c r="I368" s="26">
        <v>93</v>
      </c>
      <c r="J368" s="26">
        <v>21</v>
      </c>
      <c r="K368" s="26">
        <f>(C368*Processing!$B$5)+(F368*Processing!$B$6)+(I368*Processing!$B$7)</f>
        <v>133</v>
      </c>
      <c r="L368" s="26">
        <f>(D368*Processing!$B$5)+(G368*Processing!$B$6)+(J368*Processing!$B$7)</f>
        <v>26</v>
      </c>
      <c r="M368" s="26">
        <f>(B368*Processing!$B$5)+(E368*Processing!$B$6)+(H368*Processing!$B$7)</f>
        <v>0</v>
      </c>
      <c r="N368" s="26">
        <f t="shared" si="19"/>
        <v>12</v>
      </c>
      <c r="O368" s="26">
        <f t="shared" si="17"/>
        <v>4</v>
      </c>
      <c r="P368" s="28" t="str">
        <f t="shared" si="18"/>
        <v>924</v>
      </c>
    </row>
  </sheetData>
  <mergeCells count="8">
    <mergeCell ref="O1:O2"/>
    <mergeCell ref="P1:P2"/>
    <mergeCell ref="A1:A2"/>
    <mergeCell ref="B1:D1"/>
    <mergeCell ref="E1:G1"/>
    <mergeCell ref="H1:J1"/>
    <mergeCell ref="K1:M1"/>
    <mergeCell ref="N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2"/>
  <sheetViews>
    <sheetView zoomScaleNormal="100" zoomScaleSheetLayoutView="70" workbookViewId="0">
      <selection activeCell="R1" sqref="R1:AC2"/>
    </sheetView>
  </sheetViews>
  <sheetFormatPr defaultRowHeight="14.4" x14ac:dyDescent="0.3"/>
  <cols>
    <col min="1" max="1" width="17.5546875" customWidth="1"/>
    <col min="2" max="2" width="8.88671875" bestFit="1" customWidth="1"/>
    <col min="3" max="3" width="9.44140625" bestFit="1" customWidth="1"/>
    <col min="4" max="4" width="10" bestFit="1" customWidth="1"/>
    <col min="5" max="5" width="10.109375" bestFit="1" customWidth="1"/>
    <col min="6" max="6" width="8.88671875" bestFit="1" customWidth="1"/>
    <col min="7" max="7" width="9.44140625" bestFit="1" customWidth="1"/>
    <col min="8" max="8" width="10" bestFit="1" customWidth="1"/>
    <col min="9" max="9" width="10.109375" bestFit="1" customWidth="1"/>
    <col min="10" max="10" width="8.88671875" bestFit="1" customWidth="1"/>
    <col min="11" max="11" width="9.44140625" bestFit="1" customWidth="1"/>
    <col min="12" max="12" width="10" bestFit="1" customWidth="1"/>
    <col min="13" max="13" width="10.109375" bestFit="1" customWidth="1"/>
    <col min="14" max="14" width="5.44140625" bestFit="1" customWidth="1"/>
    <col min="15" max="17" width="6.44140625" bestFit="1" customWidth="1"/>
  </cols>
  <sheetData>
    <row r="1" spans="1:21" x14ac:dyDescent="0.3">
      <c r="B1" s="49" t="s">
        <v>34</v>
      </c>
      <c r="C1" s="49"/>
      <c r="D1" s="49"/>
      <c r="E1" s="49"/>
      <c r="F1" s="49" t="s">
        <v>36</v>
      </c>
      <c r="G1" s="49"/>
      <c r="H1" s="49"/>
      <c r="I1" s="49"/>
      <c r="J1" s="49" t="s">
        <v>35</v>
      </c>
      <c r="K1" s="49"/>
      <c r="L1" s="49"/>
      <c r="M1" s="49"/>
      <c r="N1" s="49" t="s">
        <v>64</v>
      </c>
      <c r="O1" s="49"/>
      <c r="P1" s="49"/>
      <c r="Q1" s="49"/>
    </row>
    <row r="2" spans="1:21" x14ac:dyDescent="0.3">
      <c r="A2" s="24" t="s">
        <v>58</v>
      </c>
      <c r="B2" s="25" t="s">
        <v>38</v>
      </c>
      <c r="C2" s="25" t="s">
        <v>39</v>
      </c>
      <c r="D2" s="25" t="s">
        <v>40</v>
      </c>
      <c r="E2" s="25" t="s">
        <v>41</v>
      </c>
      <c r="F2" s="25" t="s">
        <v>38</v>
      </c>
      <c r="G2" s="25" t="s">
        <v>39</v>
      </c>
      <c r="H2" s="25" t="s">
        <v>40</v>
      </c>
      <c r="I2" s="25" t="s">
        <v>41</v>
      </c>
      <c r="J2" s="25" t="s">
        <v>38</v>
      </c>
      <c r="K2" s="25" t="s">
        <v>39</v>
      </c>
      <c r="L2" s="25" t="s">
        <v>40</v>
      </c>
      <c r="M2" s="25" t="s">
        <v>41</v>
      </c>
      <c r="N2" s="31">
        <v>1</v>
      </c>
      <c r="O2" s="31">
        <v>2</v>
      </c>
      <c r="P2" s="31">
        <v>3</v>
      </c>
      <c r="Q2" s="31">
        <v>4</v>
      </c>
    </row>
    <row r="3" spans="1:21" x14ac:dyDescent="0.3">
      <c r="A3" t="s">
        <v>42</v>
      </c>
      <c r="B3" s="26">
        <f>SUMIF(Data1!$O:$O,COLUMN(A1),Data1!$C:$C)</f>
        <v>1702</v>
      </c>
      <c r="C3" s="26">
        <f>SUMIF(Data1!$O:$O,COLUMN(B1),Data1!$C:$C)+B3</f>
        <v>3631</v>
      </c>
      <c r="D3" s="26">
        <f>SUMIF(Data1!$O:$O,COLUMN(C1),Data1!$C:$C)+C3</f>
        <v>6900</v>
      </c>
      <c r="E3" s="26">
        <f>SUMIF(Data1!$O:$O,COLUMN(D1),Data1!$C:$C)+D3</f>
        <v>13333</v>
      </c>
      <c r="F3" s="26">
        <f>SUMIF(Data1!$O:$O,COLUMN(A1),Data1!$F:$F)</f>
        <v>2010</v>
      </c>
      <c r="G3" s="26">
        <f>SUMIF(Data1!$O:$O,COLUMN(B1),Data1!$F:$F)+F3</f>
        <v>4139</v>
      </c>
      <c r="H3" s="26">
        <f>SUMIF(Data1!$O:$O,COLUMN(C1),Data1!$F:$F)+G3</f>
        <v>7637</v>
      </c>
      <c r="I3" s="26">
        <f>SUMIF(Data1!$O:$O,COLUMN(D1),Data1!$F:$F)+H3</f>
        <v>13333</v>
      </c>
      <c r="J3" s="26">
        <f>SUMIF(Data1!$O:$O,COLUMN(A1),Data1!$I:$I)</f>
        <v>1879</v>
      </c>
      <c r="K3" s="26">
        <f>SUMIF(Data1!$O:$O,COLUMN(B1),Data1!$I:$I)+J3</f>
        <v>3527</v>
      </c>
      <c r="L3" s="26">
        <f>SUMIF(Data1!$O:$O,COLUMN(C1),Data1!$I:$I)+K3</f>
        <v>7376</v>
      </c>
      <c r="M3" s="26">
        <f>SUMIF(Data1!$O:$O,COLUMN(D1),Data1!$I:$I)+L3</f>
        <v>13333</v>
      </c>
      <c r="N3" s="26">
        <f>(B3*Processing!$B$5)+(F3*Processing!$B$6)+(J3*Processing!$B$7)</f>
        <v>1702</v>
      </c>
      <c r="O3" s="26">
        <f>(C3*Processing!$B$5)+(G3*Processing!$B$6)+(K3*Processing!$B$7)</f>
        <v>3631</v>
      </c>
      <c r="P3" s="26">
        <f>(D3*Processing!$B$5)+(H3*Processing!$B$6)+(L3*Processing!$B$7)</f>
        <v>6900</v>
      </c>
      <c r="Q3" s="26">
        <f>(E3*Processing!$B$5)+(I3*Processing!$B$6)+(M3*Processing!$B$7)</f>
        <v>13333</v>
      </c>
    </row>
    <row r="4" spans="1:21" x14ac:dyDescent="0.3">
      <c r="A4" t="s">
        <v>65</v>
      </c>
      <c r="B4" s="26">
        <f>SUMIF(Data1!$O:$O,COLUMN(A1),Data1!$D:$D)</f>
        <v>596</v>
      </c>
      <c r="C4" s="26">
        <f>SUMIF(Data1!$O:$O,COLUMN(B1),Data1!$D:$D)+B4</f>
        <v>1977</v>
      </c>
      <c r="D4" s="26">
        <f>SUMIF(Data1!$O:$O,COLUMN(C1),Data1!$D:$D)+C4</f>
        <v>3616</v>
      </c>
      <c r="E4" s="26">
        <f>SUMIF(Data1!$O:$O,COLUMN(D1),Data1!$D:$D)+D4</f>
        <v>7620</v>
      </c>
      <c r="F4" s="26">
        <f>SUMIF(Data1!$O:$O,COLUMN(A1),Data1!$G:$G)</f>
        <v>1349</v>
      </c>
      <c r="G4" s="26">
        <f>SUMIF(Data1!$O:$O,COLUMN(B1),Data1!$G:$G)+F4</f>
        <v>2755</v>
      </c>
      <c r="H4" s="26">
        <f>SUMIF(Data1!$O:$O,COLUMN(C1),Data1!$G:$G)+G4</f>
        <v>6922</v>
      </c>
      <c r="I4" s="26">
        <f>SUMIF(Data1!$O:$O,COLUMN(D1),Data1!$G:$G)+H4</f>
        <v>10778</v>
      </c>
      <c r="J4" s="26">
        <f>SUMIF(Data1!$O:$O,COLUMN(A1),Data1!$J:$J)</f>
        <v>492</v>
      </c>
      <c r="K4" s="26">
        <f>SUMIF(Data1!$O:$O,COLUMN(B1),Data1!$J:$J)+J4</f>
        <v>1074</v>
      </c>
      <c r="L4" s="26">
        <f>SUMIF(Data1!$O:$O,COLUMN(C1),Data1!$J:$J)+K4</f>
        <v>2033</v>
      </c>
      <c r="M4" s="26">
        <f>SUMIF(Data1!$O:$O,COLUMN(D1),Data1!$J:$J)+L4</f>
        <v>3677</v>
      </c>
      <c r="N4" s="26">
        <f>(B4*Processing!$B$5)+(F4*Processing!$B$6)+(J4*Processing!$B$7)</f>
        <v>596</v>
      </c>
      <c r="O4" s="26">
        <f>(C4*Processing!$B$5)+(G4*Processing!$B$6)+(K4*Processing!$B$7)</f>
        <v>1977</v>
      </c>
      <c r="P4" s="26">
        <f>(D4*Processing!$B$5)+(H4*Processing!$B$6)+(L4*Processing!$B$7)</f>
        <v>3616</v>
      </c>
      <c r="Q4" s="26">
        <f>(E4*Processing!$B$5)+(I4*Processing!$B$6)+(M4*Processing!$B$7)</f>
        <v>7620</v>
      </c>
      <c r="R4" s="1"/>
      <c r="S4" s="1"/>
      <c r="T4" s="1"/>
      <c r="U4" s="1"/>
    </row>
    <row r="5" spans="1:21" x14ac:dyDescent="0.3">
      <c r="A5" t="s">
        <v>66</v>
      </c>
      <c r="B5" s="29">
        <v>1106</v>
      </c>
      <c r="C5" s="29">
        <v>2360</v>
      </c>
      <c r="D5" s="29">
        <v>4485</v>
      </c>
      <c r="E5" s="29">
        <v>8666</v>
      </c>
      <c r="F5" s="29">
        <v>1306</v>
      </c>
      <c r="G5" s="29">
        <v>2690</v>
      </c>
      <c r="H5" s="29">
        <v>4964</v>
      </c>
      <c r="I5" s="29">
        <v>8666</v>
      </c>
      <c r="J5" s="29">
        <v>1221</v>
      </c>
      <c r="K5" s="29">
        <v>2292</v>
      </c>
      <c r="L5" s="29">
        <v>4794</v>
      </c>
      <c r="M5" s="29">
        <v>8666</v>
      </c>
      <c r="N5" s="26">
        <f>(B5*Processing!$B$5)+(F5*Processing!$B$6)+(J5*Processing!$B$7)</f>
        <v>1106</v>
      </c>
      <c r="O5" s="26">
        <f>(C5*Processing!$B$5)+(G5*Processing!$B$6)+(K5*Processing!$B$7)</f>
        <v>2360</v>
      </c>
      <c r="P5" s="26">
        <f>(D5*Processing!$B$5)+(H5*Processing!$B$6)+(L5*Processing!$B$7)</f>
        <v>4485</v>
      </c>
      <c r="Q5" s="26">
        <f>(E5*Processing!$B$5)+(I5*Processing!$B$6)+(M5*Processing!$B$7)</f>
        <v>8666</v>
      </c>
    </row>
    <row r="6" spans="1:21" x14ac:dyDescent="0.3">
      <c r="A6" t="s">
        <v>43</v>
      </c>
      <c r="B6" s="35">
        <v>1</v>
      </c>
      <c r="C6" s="35">
        <v>0.5</v>
      </c>
      <c r="D6" s="35">
        <v>0.9</v>
      </c>
      <c r="E6" s="35">
        <v>0.35</v>
      </c>
      <c r="F6" s="35">
        <v>0.5</v>
      </c>
      <c r="G6" s="35">
        <v>0.75</v>
      </c>
      <c r="H6" s="35">
        <v>0.65</v>
      </c>
      <c r="I6" s="35">
        <v>0.85</v>
      </c>
      <c r="J6" s="35">
        <v>0.6</v>
      </c>
      <c r="K6" s="35">
        <v>0.55000000000000004</v>
      </c>
      <c r="L6" s="35">
        <v>0.9</v>
      </c>
      <c r="M6" s="35">
        <v>1</v>
      </c>
      <c r="N6" s="33">
        <f>IFERROR(AVERAGE(IF(Processing!$B$5,B6,{""}),IF(Processing!$B$6,F6,{""}),IF(Processing!$B$7,J6,{""})),0)</f>
        <v>1</v>
      </c>
      <c r="O6" s="33">
        <f>IFERROR(AVERAGE(IF(Processing!$B$5,C6,{""}),IF(Processing!$B$6,G6,{""}),IF(Processing!$B$7,K6,{""})),0)</f>
        <v>0.5</v>
      </c>
      <c r="P6" s="33">
        <f>IFERROR(AVERAGE(IF(Processing!$B$5,D6,{""}),IF(Processing!$B$6,H6,{""}),IF(Processing!$B$7,L6,{""})),0)</f>
        <v>0.9</v>
      </c>
      <c r="Q6" s="33">
        <f>IFERROR(AVERAGE(IF(Processing!$B$5,E6,{""}),IF(Processing!$B$6,I6,{""}),IF(Processing!$B$7,M6,{""})),0)</f>
        <v>0.35</v>
      </c>
    </row>
    <row r="7" spans="1:21" x14ac:dyDescent="0.3">
      <c r="A7" t="s">
        <v>68</v>
      </c>
      <c r="B7" s="32">
        <f>ROUND(B5-(B5*B6),0)</f>
        <v>0</v>
      </c>
      <c r="C7" s="32">
        <f t="shared" ref="C7:M7" si="0">ROUND(C5-(C5*C6),0)</f>
        <v>1180</v>
      </c>
      <c r="D7" s="32">
        <f t="shared" si="0"/>
        <v>449</v>
      </c>
      <c r="E7" s="32">
        <f t="shared" si="0"/>
        <v>5633</v>
      </c>
      <c r="F7" s="32">
        <f t="shared" si="0"/>
        <v>653</v>
      </c>
      <c r="G7" s="32">
        <f t="shared" si="0"/>
        <v>673</v>
      </c>
      <c r="H7" s="32">
        <f t="shared" si="0"/>
        <v>1737</v>
      </c>
      <c r="I7" s="32">
        <f t="shared" si="0"/>
        <v>1300</v>
      </c>
      <c r="J7" s="32">
        <f t="shared" si="0"/>
        <v>488</v>
      </c>
      <c r="K7" s="32">
        <f t="shared" si="0"/>
        <v>1031</v>
      </c>
      <c r="L7" s="32">
        <f t="shared" si="0"/>
        <v>479</v>
      </c>
      <c r="M7" s="32">
        <f t="shared" si="0"/>
        <v>0</v>
      </c>
      <c r="N7" s="26">
        <f>(B7*Processing!$B$5)+(F7*Processing!$B$6)+(J7*Processing!$B$7)</f>
        <v>0</v>
      </c>
      <c r="O7" s="26">
        <f>(C7*Processing!$B$5)+(G7*Processing!$B$6)+(K7*Processing!$B$7)</f>
        <v>1180</v>
      </c>
      <c r="P7" s="26">
        <f>(D7*Processing!$B$5)+(H7*Processing!$B$6)+(L7*Processing!$B$7)</f>
        <v>449</v>
      </c>
      <c r="Q7" s="26">
        <f>(E7*Processing!$B$5)+(I7*Processing!$B$6)+(M7*Processing!$B$7)</f>
        <v>5633</v>
      </c>
    </row>
    <row r="8" spans="1:21" x14ac:dyDescent="0.3">
      <c r="A8" t="s">
        <v>23</v>
      </c>
      <c r="B8" s="26">
        <f t="shared" ref="B8:M8" si="1">B9+B4</f>
        <v>1702</v>
      </c>
      <c r="C8" s="26">
        <f t="shared" si="1"/>
        <v>4337</v>
      </c>
      <c r="D8" s="26">
        <f t="shared" si="1"/>
        <v>8101</v>
      </c>
      <c r="E8" s="26">
        <f t="shared" si="1"/>
        <v>16286</v>
      </c>
      <c r="F8" s="26">
        <f t="shared" si="1"/>
        <v>2655</v>
      </c>
      <c r="G8" s="26">
        <f t="shared" si="1"/>
        <v>5445</v>
      </c>
      <c r="H8" s="26">
        <f t="shared" si="1"/>
        <v>11886</v>
      </c>
      <c r="I8" s="26">
        <f t="shared" si="1"/>
        <v>19444</v>
      </c>
      <c r="J8" s="26">
        <f t="shared" si="1"/>
        <v>1713</v>
      </c>
      <c r="K8" s="26">
        <f t="shared" si="1"/>
        <v>3366</v>
      </c>
      <c r="L8" s="26">
        <f t="shared" si="1"/>
        <v>6827</v>
      </c>
      <c r="M8" s="26">
        <f t="shared" si="1"/>
        <v>12343</v>
      </c>
      <c r="N8" s="26">
        <f>(B8*Processing!$B$5)+(F8*Processing!$B$6)+(J8*Processing!$B$7)</f>
        <v>1702</v>
      </c>
      <c r="O8" s="26">
        <f>(C8*Processing!$B$5)+(G8*Processing!$B$6)+(K8*Processing!$B$7)</f>
        <v>4337</v>
      </c>
      <c r="P8" s="26">
        <f>(D8*Processing!$B$5)+(H8*Processing!$B$6)+(L8*Processing!$B$7)</f>
        <v>8101</v>
      </c>
      <c r="Q8" s="26">
        <f>(E8*Processing!$B$5)+(I8*Processing!$B$6)+(M8*Processing!$B$7)</f>
        <v>16286</v>
      </c>
    </row>
    <row r="9" spans="1:21" x14ac:dyDescent="0.3">
      <c r="A9" t="s">
        <v>24</v>
      </c>
      <c r="B9" s="26">
        <f>B5</f>
        <v>1106</v>
      </c>
      <c r="C9" s="26">
        <f t="shared" ref="C9:M9" si="2">C5</f>
        <v>2360</v>
      </c>
      <c r="D9" s="26">
        <f t="shared" si="2"/>
        <v>4485</v>
      </c>
      <c r="E9" s="26">
        <f t="shared" si="2"/>
        <v>8666</v>
      </c>
      <c r="F9" s="26">
        <f t="shared" si="2"/>
        <v>1306</v>
      </c>
      <c r="G9" s="26">
        <f t="shared" si="2"/>
        <v>2690</v>
      </c>
      <c r="H9" s="26">
        <f t="shared" si="2"/>
        <v>4964</v>
      </c>
      <c r="I9" s="26">
        <f t="shared" si="2"/>
        <v>8666</v>
      </c>
      <c r="J9" s="26">
        <f t="shared" si="2"/>
        <v>1221</v>
      </c>
      <c r="K9" s="26">
        <f t="shared" si="2"/>
        <v>2292</v>
      </c>
      <c r="L9" s="26">
        <f t="shared" si="2"/>
        <v>4794</v>
      </c>
      <c r="M9" s="26">
        <f t="shared" si="2"/>
        <v>8666</v>
      </c>
      <c r="N9" s="26">
        <f>(B9*Processing!$B$5)+(F9*Processing!$B$6)+(J9*Processing!$B$7)</f>
        <v>1106</v>
      </c>
      <c r="O9" s="26">
        <f>(C9*Processing!$B$5)+(G9*Processing!$B$6)+(K9*Processing!$B$7)</f>
        <v>2360</v>
      </c>
      <c r="P9" s="26">
        <f>(D9*Processing!$B$5)+(H9*Processing!$B$6)+(L9*Processing!$B$7)</f>
        <v>4485</v>
      </c>
      <c r="Q9" s="26">
        <f>(E9*Processing!$B$5)+(I9*Processing!$B$6)+(M9*Processing!$B$7)</f>
        <v>8666</v>
      </c>
    </row>
    <row r="10" spans="1:21" x14ac:dyDescent="0.3">
      <c r="A10" t="s">
        <v>44</v>
      </c>
      <c r="B10" s="33">
        <f>(B8-B9)/B8</f>
        <v>0.35017626321974149</v>
      </c>
      <c r="C10" s="33">
        <f t="shared" ref="C10:M10" si="3">(C8-C9)/C8</f>
        <v>0.45584505418492044</v>
      </c>
      <c r="D10" s="33">
        <f t="shared" si="3"/>
        <v>0.44636464633995804</v>
      </c>
      <c r="E10" s="33">
        <f t="shared" si="3"/>
        <v>0.46788652830652094</v>
      </c>
      <c r="F10" s="33">
        <f t="shared" si="3"/>
        <v>0.50809792843691148</v>
      </c>
      <c r="G10" s="33">
        <f t="shared" si="3"/>
        <v>0.50596877869605139</v>
      </c>
      <c r="H10" s="33">
        <f t="shared" si="3"/>
        <v>0.58236580851421837</v>
      </c>
      <c r="I10" s="33">
        <f t="shared" si="3"/>
        <v>0.554309812795721</v>
      </c>
      <c r="J10" s="33">
        <f t="shared" si="3"/>
        <v>0.28721541155866898</v>
      </c>
      <c r="K10" s="33">
        <f t="shared" si="3"/>
        <v>0.31907308377896615</v>
      </c>
      <c r="L10" s="33">
        <f t="shared" si="3"/>
        <v>0.29778819393584299</v>
      </c>
      <c r="M10" s="33">
        <f t="shared" si="3"/>
        <v>0.29790164465689056</v>
      </c>
      <c r="N10" s="33">
        <f>IFERROR(AVERAGE(IF(Processing!$B$5,B10,{""}),IF(Processing!$B$6,F10,{""}),IF(Processing!$B$7,J10,{""})),0)</f>
        <v>0.35017626321974149</v>
      </c>
      <c r="O10" s="33">
        <f>IFERROR(AVERAGE(IF(Processing!$B$5,C10,{""}),IF(Processing!$B$6,G10,{""}),IF(Processing!$B$7,K10,{""})),0)</f>
        <v>0.45584505418492044</v>
      </c>
      <c r="P10" s="33">
        <f>IFERROR(AVERAGE(IF(Processing!$B$5,D10,{""}),IF(Processing!$B$6,H10,{""}),IF(Processing!$B$7,L10,{""})),0)</f>
        <v>0.44636464633995804</v>
      </c>
      <c r="Q10" s="33">
        <f>IFERROR(AVERAGE(IF(Processing!$B$5,E10,{""}),IF(Processing!$B$6,I10,{""}),IF(Processing!$B$7,M10,{""})),0)</f>
        <v>0.46788652830652094</v>
      </c>
    </row>
    <row r="11" spans="1:21" x14ac:dyDescent="0.3">
      <c r="A11" t="s">
        <v>28</v>
      </c>
      <c r="B11" s="33">
        <f>(B8-B5)/B5</f>
        <v>0.53887884267631103</v>
      </c>
      <c r="C11" s="33">
        <f t="shared" ref="C11:M11" si="4">(C8-C5)/C5</f>
        <v>0.83771186440677969</v>
      </c>
      <c r="D11" s="33">
        <f t="shared" si="4"/>
        <v>0.80624303232998884</v>
      </c>
      <c r="E11" s="33">
        <f t="shared" si="4"/>
        <v>0.87929840756981303</v>
      </c>
      <c r="F11" s="33">
        <f t="shared" si="4"/>
        <v>1.0329249617151608</v>
      </c>
      <c r="G11" s="33">
        <f t="shared" si="4"/>
        <v>1.0241635687732342</v>
      </c>
      <c r="H11" s="33">
        <f t="shared" si="4"/>
        <v>1.3944399677679291</v>
      </c>
      <c r="I11" s="33">
        <f t="shared" si="4"/>
        <v>1.2437110546965151</v>
      </c>
      <c r="J11" s="33">
        <f t="shared" si="4"/>
        <v>0.40294840294840295</v>
      </c>
      <c r="K11" s="33">
        <f t="shared" si="4"/>
        <v>0.468586387434555</v>
      </c>
      <c r="L11" s="33">
        <f t="shared" si="4"/>
        <v>0.4240717563621193</v>
      </c>
      <c r="M11" s="33">
        <f t="shared" si="4"/>
        <v>0.42430186937456726</v>
      </c>
      <c r="N11" s="33">
        <f>IFERROR(AVERAGE(IF(Processing!$B$5,B11,{""}),IF(Processing!$B$6,F11,{""}),IF(Processing!$B$7,J11,{""})),0)</f>
        <v>0.53887884267631103</v>
      </c>
      <c r="O11" s="33">
        <f>IFERROR(AVERAGE(IF(Processing!$B$5,C11,{""}),IF(Processing!$B$6,G11,{""}),IF(Processing!$B$7,K11,{""})),0)</f>
        <v>0.83771186440677969</v>
      </c>
      <c r="P11" s="33">
        <f>IFERROR(AVERAGE(IF(Processing!$B$5,D11,{""}),IF(Processing!$B$6,H11,{""}),IF(Processing!$B$7,L11,{""})),0)</f>
        <v>0.80624303232998884</v>
      </c>
      <c r="Q11" s="33">
        <f>IFERROR(AVERAGE(IF(Processing!$B$5,E11,{""}),IF(Processing!$B$6,I11,{""}),IF(Processing!$B$7,M11,{""})),0)</f>
        <v>0.87929840756981303</v>
      </c>
    </row>
    <row r="12" spans="1:21" x14ac:dyDescent="0.3">
      <c r="A12" t="s">
        <v>27</v>
      </c>
      <c r="B12" s="33">
        <v>0.56999999999999995</v>
      </c>
      <c r="C12" s="33">
        <v>0.49</v>
      </c>
      <c r="D12" s="33">
        <v>0.48</v>
      </c>
      <c r="E12" s="33">
        <v>0.72</v>
      </c>
      <c r="F12" s="33">
        <v>0.51</v>
      </c>
      <c r="G12" s="33">
        <v>0.51</v>
      </c>
      <c r="H12" s="33">
        <v>0.55000000000000004</v>
      </c>
      <c r="I12" s="33">
        <v>0.48</v>
      </c>
      <c r="J12" s="33">
        <v>0.48</v>
      </c>
      <c r="K12" s="33">
        <v>0.54</v>
      </c>
      <c r="L12" s="33">
        <v>0.61</v>
      </c>
      <c r="M12" s="33">
        <v>0.63</v>
      </c>
      <c r="N12" s="33">
        <f>IFERROR(AVERAGE(IF(Processing!$B$5,B12,{""}),IF(Processing!$B$6,F12,{""}),IF(Processing!$B$7,J12,{""})),0)</f>
        <v>0.56999999999999995</v>
      </c>
      <c r="O12" s="33">
        <f>IFERROR(AVERAGE(IF(Processing!$B$5,C12,{""}),IF(Processing!$B$6,G12,{""}),IF(Processing!$B$7,K12,{""})),0)</f>
        <v>0.49</v>
      </c>
      <c r="P12" s="33">
        <f>IFERROR(AVERAGE(IF(Processing!$B$5,D12,{""}),IF(Processing!$B$6,H12,{""}),IF(Processing!$B$7,L12,{""})),0)</f>
        <v>0.48</v>
      </c>
      <c r="Q12" s="33">
        <f>IFERROR(AVERAGE(IF(Processing!$B$5,E12,{""}),IF(Processing!$B$6,I12,{""}),IF(Processing!$B$7,M12,{""})),0)</f>
        <v>0.72</v>
      </c>
    </row>
    <row r="13" spans="1:21" x14ac:dyDescent="0.3">
      <c r="A13" t="s">
        <v>25</v>
      </c>
      <c r="B13" s="33">
        <v>0.8</v>
      </c>
      <c r="C13" s="33">
        <v>0.9</v>
      </c>
      <c r="D13" s="33">
        <v>0.77</v>
      </c>
      <c r="E13" s="33">
        <v>0.93</v>
      </c>
      <c r="F13" s="33">
        <v>0.77</v>
      </c>
      <c r="G13" s="33">
        <v>0.91</v>
      </c>
      <c r="H13" s="33">
        <v>0.79</v>
      </c>
      <c r="I13" s="33">
        <v>0.77</v>
      </c>
      <c r="J13" s="33">
        <v>0.93</v>
      </c>
      <c r="K13" s="33">
        <v>0.89</v>
      </c>
      <c r="L13" s="33">
        <v>0.88</v>
      </c>
      <c r="M13" s="33">
        <v>0.88</v>
      </c>
      <c r="N13" s="33">
        <f>IFERROR(AVERAGE(IF(Processing!$B$5,B13,{""}),IF(Processing!$B$6,F13,{""}),IF(Processing!$B$7,J13,{""})),0)</f>
        <v>0.8</v>
      </c>
      <c r="O13" s="33">
        <f>IFERROR(AVERAGE(IF(Processing!$B$5,C13,{""}),IF(Processing!$B$6,G13,{""}),IF(Processing!$B$7,K13,{""})),0)</f>
        <v>0.9</v>
      </c>
      <c r="P13" s="33">
        <f>IFERROR(AVERAGE(IF(Processing!$B$5,D13,{""}),IF(Processing!$B$6,H13,{""}),IF(Processing!$B$7,L13,{""})),0)</f>
        <v>0.77</v>
      </c>
      <c r="Q13" s="33">
        <f>IFERROR(AVERAGE(IF(Processing!$B$5,E13,{""}),IF(Processing!$B$6,I13,{""}),IF(Processing!$B$7,M13,{""})),0)</f>
        <v>0.93</v>
      </c>
    </row>
    <row r="14" spans="1:21" x14ac:dyDescent="0.3">
      <c r="A14" t="s">
        <v>18</v>
      </c>
      <c r="B14" s="26">
        <v>89</v>
      </c>
      <c r="C14" s="26">
        <v>83</v>
      </c>
      <c r="D14" s="26">
        <v>63</v>
      </c>
      <c r="E14" s="26">
        <v>79</v>
      </c>
      <c r="F14" s="26">
        <v>50</v>
      </c>
      <c r="G14" s="26">
        <v>92</v>
      </c>
      <c r="H14" s="26">
        <v>55</v>
      </c>
      <c r="I14" s="26">
        <v>71</v>
      </c>
      <c r="J14" s="26">
        <v>39</v>
      </c>
      <c r="K14" s="26">
        <v>84</v>
      </c>
      <c r="L14" s="26">
        <v>85</v>
      </c>
      <c r="M14" s="26">
        <v>42</v>
      </c>
      <c r="N14" s="36">
        <f>IFERROR(AVERAGE(IF(Processing!$B$5,B14,{""}),IF(Processing!$B$6,F14,{""}),IF(Processing!$B$7,J14,{""})),0)</f>
        <v>89</v>
      </c>
      <c r="O14" s="36">
        <f>IFERROR(AVERAGE(IF(Processing!$B$5,C14,{""}),IF(Processing!$B$6,G14,{""}),IF(Processing!$B$7,K14,{""})),0)</f>
        <v>83</v>
      </c>
      <c r="P14" s="36">
        <f>IFERROR(AVERAGE(IF(Processing!$B$5,D14,{""}),IF(Processing!$B$6,H14,{""}),IF(Processing!$B$7,L14,{""})),0)</f>
        <v>63</v>
      </c>
      <c r="Q14" s="36">
        <f>IFERROR(AVERAGE(IF(Processing!$B$5,E14,{""}),IF(Processing!$B$6,I14,{""}),IF(Processing!$B$7,M14,{""})),0)</f>
        <v>79</v>
      </c>
    </row>
    <row r="15" spans="1:21" x14ac:dyDescent="0.3">
      <c r="A15" t="s">
        <v>19</v>
      </c>
      <c r="B15" s="26">
        <v>34</v>
      </c>
      <c r="C15" s="26">
        <v>73</v>
      </c>
      <c r="D15" s="26">
        <v>70</v>
      </c>
      <c r="E15" s="26">
        <v>65</v>
      </c>
      <c r="F15" s="26">
        <v>69</v>
      </c>
      <c r="G15" s="26">
        <v>42</v>
      </c>
      <c r="H15" s="26">
        <v>45</v>
      </c>
      <c r="I15" s="26">
        <v>61</v>
      </c>
      <c r="J15" s="26">
        <v>76</v>
      </c>
      <c r="K15" s="26">
        <v>53</v>
      </c>
      <c r="L15" s="26">
        <v>100</v>
      </c>
      <c r="M15" s="26">
        <v>99</v>
      </c>
      <c r="N15" s="36">
        <f>IFERROR(AVERAGE(IF(Processing!$B$5,B15,{""}),IF(Processing!$B$6,F15,{""}),IF(Processing!$B$7,J15,{""})),0)</f>
        <v>34</v>
      </c>
      <c r="O15" s="36">
        <f>IFERROR(AVERAGE(IF(Processing!$B$5,C15,{""}),IF(Processing!$B$6,G15,{""}),IF(Processing!$B$7,K15,{""})),0)</f>
        <v>73</v>
      </c>
      <c r="P15" s="36">
        <f>IFERROR(AVERAGE(IF(Processing!$B$5,D15,{""}),IF(Processing!$B$6,H15,{""}),IF(Processing!$B$7,L15,{""})),0)</f>
        <v>70</v>
      </c>
      <c r="Q15" s="36">
        <f>IFERROR(AVERAGE(IF(Processing!$B$5,E15,{""}),IF(Processing!$B$6,I15,{""}),IF(Processing!$B$7,M15,{""})),0)</f>
        <v>65</v>
      </c>
    </row>
    <row r="16" spans="1:21" x14ac:dyDescent="0.3">
      <c r="A16" t="s">
        <v>20</v>
      </c>
      <c r="B16" s="26">
        <v>59</v>
      </c>
      <c r="C16" s="26">
        <v>94</v>
      </c>
      <c r="D16" s="26">
        <v>68</v>
      </c>
      <c r="E16" s="26">
        <v>43</v>
      </c>
      <c r="F16" s="26">
        <v>59</v>
      </c>
      <c r="G16" s="26">
        <v>70</v>
      </c>
      <c r="H16" s="26">
        <v>75</v>
      </c>
      <c r="I16" s="26">
        <v>59</v>
      </c>
      <c r="J16" s="26">
        <v>53</v>
      </c>
      <c r="K16" s="26">
        <v>90</v>
      </c>
      <c r="L16" s="26">
        <v>82</v>
      </c>
      <c r="M16" s="26">
        <v>67</v>
      </c>
      <c r="N16" s="36">
        <f>IFERROR(AVERAGE(IF(Processing!$B$5,B16,{""}),IF(Processing!$B$6,F16,{""}),IF(Processing!$B$7,J16,{""})),0)</f>
        <v>59</v>
      </c>
      <c r="O16" s="36">
        <f>IFERROR(AVERAGE(IF(Processing!$B$5,C16,{""}),IF(Processing!$B$6,G16,{""}),IF(Processing!$B$7,K16,{""})),0)</f>
        <v>94</v>
      </c>
      <c r="P16" s="36">
        <f>IFERROR(AVERAGE(IF(Processing!$B$5,D16,{""}),IF(Processing!$B$6,H16,{""}),IF(Processing!$B$7,L16,{""})),0)</f>
        <v>68</v>
      </c>
      <c r="Q16" s="36">
        <f>IFERROR(AVERAGE(IF(Processing!$B$5,E16,{""}),IF(Processing!$B$6,I16,{""}),IF(Processing!$B$7,M16,{""})),0)</f>
        <v>43</v>
      </c>
    </row>
    <row r="17" spans="1:17" x14ac:dyDescent="0.3">
      <c r="A17" t="s">
        <v>21</v>
      </c>
      <c r="B17" s="26">
        <v>87</v>
      </c>
      <c r="C17" s="26">
        <v>55</v>
      </c>
      <c r="D17" s="26">
        <v>45</v>
      </c>
      <c r="E17" s="26">
        <v>40</v>
      </c>
      <c r="F17" s="26">
        <v>77</v>
      </c>
      <c r="G17" s="26">
        <v>91</v>
      </c>
      <c r="H17" s="26">
        <v>53</v>
      </c>
      <c r="I17" s="26">
        <v>65</v>
      </c>
      <c r="J17" s="26">
        <v>98</v>
      </c>
      <c r="K17" s="26">
        <v>70</v>
      </c>
      <c r="L17" s="26">
        <v>44</v>
      </c>
      <c r="M17" s="26">
        <v>40</v>
      </c>
      <c r="N17" s="36">
        <f>IFERROR(AVERAGE(IF(Processing!$B$5,B17,{""}),IF(Processing!$B$6,F17,{""}),IF(Processing!$B$7,J17,{""})),0)</f>
        <v>87</v>
      </c>
      <c r="O17" s="36">
        <f>IFERROR(AVERAGE(IF(Processing!$B$5,C17,{""}),IF(Processing!$B$6,G17,{""}),IF(Processing!$B$7,K17,{""})),0)</f>
        <v>55</v>
      </c>
      <c r="P17" s="36">
        <f>IFERROR(AVERAGE(IF(Processing!$B$5,D17,{""}),IF(Processing!$B$6,H17,{""}),IF(Processing!$B$7,L17,{""})),0)</f>
        <v>45</v>
      </c>
      <c r="Q17" s="36">
        <f>IFERROR(AVERAGE(IF(Processing!$B$5,E17,{""}),IF(Processing!$B$6,I17,{""}),IF(Processing!$B$7,M17,{""})),0)</f>
        <v>40</v>
      </c>
    </row>
    <row r="18" spans="1:17" x14ac:dyDescent="0.3">
      <c r="A18" t="s">
        <v>22</v>
      </c>
      <c r="B18" s="26">
        <v>67</v>
      </c>
      <c r="C18" s="26">
        <v>61</v>
      </c>
      <c r="D18" s="26">
        <v>63</v>
      </c>
      <c r="E18" s="26">
        <v>100</v>
      </c>
      <c r="F18" s="26">
        <v>46</v>
      </c>
      <c r="G18" s="26">
        <v>87</v>
      </c>
      <c r="H18" s="26">
        <v>81</v>
      </c>
      <c r="I18" s="26">
        <v>79</v>
      </c>
      <c r="J18" s="26">
        <v>94</v>
      </c>
      <c r="K18" s="26">
        <v>100</v>
      </c>
      <c r="L18" s="26">
        <v>98</v>
      </c>
      <c r="M18" s="26">
        <v>78</v>
      </c>
      <c r="N18" s="36">
        <f>IFERROR(AVERAGE(IF(Processing!$B$5,B18,{""}),IF(Processing!$B$6,F18,{""}),IF(Processing!$B$7,J18,{""})),0)</f>
        <v>67</v>
      </c>
      <c r="O18" s="36">
        <f>IFERROR(AVERAGE(IF(Processing!$B$5,C18,{""}),IF(Processing!$B$6,G18,{""}),IF(Processing!$B$7,K18,{""})),0)</f>
        <v>61</v>
      </c>
      <c r="P18" s="36">
        <f>IFERROR(AVERAGE(IF(Processing!$B$5,D18,{""}),IF(Processing!$B$6,H18,{""}),IF(Processing!$B$7,L18,{""})),0)</f>
        <v>63</v>
      </c>
      <c r="Q18" s="36">
        <f>IFERROR(AVERAGE(IF(Processing!$B$5,E18,{""}),IF(Processing!$B$6,I18,{""}),IF(Processing!$B$7,M18,{""})),0)</f>
        <v>100</v>
      </c>
    </row>
    <row r="19" spans="1:17" x14ac:dyDescent="0.3">
      <c r="A19" t="s">
        <v>45</v>
      </c>
      <c r="B19" s="33">
        <v>0.22</v>
      </c>
      <c r="C19" s="33">
        <v>0.12</v>
      </c>
      <c r="D19" s="33">
        <v>0.1</v>
      </c>
      <c r="E19" s="33">
        <v>0.21</v>
      </c>
      <c r="F19" s="33">
        <v>0.15</v>
      </c>
      <c r="G19" s="33">
        <v>0.15</v>
      </c>
      <c r="H19" s="33">
        <v>0.11</v>
      </c>
      <c r="I19" s="33">
        <v>0.28999999999999998</v>
      </c>
      <c r="J19" s="33">
        <v>0.18</v>
      </c>
      <c r="K19" s="33">
        <v>0.28000000000000003</v>
      </c>
      <c r="L19" s="33">
        <v>0.13</v>
      </c>
      <c r="M19" s="33">
        <v>0.17</v>
      </c>
      <c r="N19" s="33">
        <f>IFERROR(AVERAGE(IF(Processing!$B$5,B19,{""}),IF(Processing!$B$6,F19,{""}),IF(Processing!$B$7,J19,{""})),0)</f>
        <v>0.22</v>
      </c>
      <c r="O19" s="33">
        <f>IFERROR(AVERAGE(IF(Processing!$B$5,C19,{""}),IF(Processing!$B$6,G19,{""}),IF(Processing!$B$7,K19,{""})),0)</f>
        <v>0.12</v>
      </c>
      <c r="P19" s="33">
        <f>IFERROR(AVERAGE(IF(Processing!$B$5,D19,{""}),IF(Processing!$B$6,H19,{""}),IF(Processing!$B$7,L19,{""})),0)</f>
        <v>0.1</v>
      </c>
      <c r="Q19" s="33">
        <f>IFERROR(AVERAGE(IF(Processing!$B$5,E19,{""}),IF(Processing!$B$6,I19,{""}),IF(Processing!$B$7,M19,{""})),0)</f>
        <v>0.21</v>
      </c>
    </row>
    <row r="20" spans="1:17" x14ac:dyDescent="0.3">
      <c r="A20" t="s">
        <v>46</v>
      </c>
      <c r="B20" s="33">
        <v>0.32</v>
      </c>
      <c r="C20" s="33">
        <v>0.37</v>
      </c>
      <c r="D20" s="33">
        <v>0.49</v>
      </c>
      <c r="E20" s="33">
        <v>0.47</v>
      </c>
      <c r="F20" s="33">
        <v>0.32</v>
      </c>
      <c r="G20" s="33">
        <v>0.32</v>
      </c>
      <c r="H20" s="33">
        <v>0.32</v>
      </c>
      <c r="I20" s="33">
        <v>0.39</v>
      </c>
      <c r="J20" s="33">
        <v>0.36</v>
      </c>
      <c r="K20" s="33">
        <v>0.38</v>
      </c>
      <c r="L20" s="33">
        <v>0.31</v>
      </c>
      <c r="M20" s="33">
        <v>0.31</v>
      </c>
      <c r="N20" s="33">
        <f>IFERROR(AVERAGE(IF(Processing!$B$5,B20,{""}),IF(Processing!$B$6,F20,{""}),IF(Processing!$B$7,J20,{""})),0)</f>
        <v>0.32</v>
      </c>
      <c r="O20" s="33">
        <f>IFERROR(AVERAGE(IF(Processing!$B$5,C20,{""}),IF(Processing!$B$6,G20,{""}),IF(Processing!$B$7,K20,{""})),0)</f>
        <v>0.37</v>
      </c>
      <c r="P20" s="33">
        <f>IFERROR(AVERAGE(IF(Processing!$B$5,D20,{""}),IF(Processing!$B$6,H20,{""}),IF(Processing!$B$7,L20,{""})),0)</f>
        <v>0.49</v>
      </c>
      <c r="Q20" s="33">
        <f>IFERROR(AVERAGE(IF(Processing!$B$5,E20,{""}),IF(Processing!$B$6,I20,{""}),IF(Processing!$B$7,M20,{""})),0)</f>
        <v>0.47</v>
      </c>
    </row>
    <row r="21" spans="1:17" x14ac:dyDescent="0.3">
      <c r="A21" t="s">
        <v>47</v>
      </c>
      <c r="B21" s="33">
        <v>0.62</v>
      </c>
      <c r="C21" s="33">
        <v>0.61</v>
      </c>
      <c r="D21" s="33">
        <v>0.52</v>
      </c>
      <c r="E21" s="33">
        <v>0.63</v>
      </c>
      <c r="F21" s="33">
        <v>0.69</v>
      </c>
      <c r="G21" s="33">
        <v>0.53</v>
      </c>
      <c r="H21" s="33">
        <v>0.55000000000000004</v>
      </c>
      <c r="I21" s="33">
        <v>0.66</v>
      </c>
      <c r="J21" s="33">
        <v>0.53</v>
      </c>
      <c r="K21" s="33">
        <v>0.53</v>
      </c>
      <c r="L21" s="33">
        <v>0.51</v>
      </c>
      <c r="M21" s="33">
        <v>0.56999999999999995</v>
      </c>
      <c r="N21" s="33">
        <f>IFERROR(AVERAGE(IF(Processing!$B$5,B21,{""}),IF(Processing!$B$6,F21,{""}),IF(Processing!$B$7,J21,{""})),0)</f>
        <v>0.62</v>
      </c>
      <c r="O21" s="33">
        <f>IFERROR(AVERAGE(IF(Processing!$B$5,C21,{""}),IF(Processing!$B$6,G21,{""}),IF(Processing!$B$7,K21,{""})),0)</f>
        <v>0.61</v>
      </c>
      <c r="P21" s="33">
        <f>IFERROR(AVERAGE(IF(Processing!$B$5,D21,{""}),IF(Processing!$B$6,H21,{""}),IF(Processing!$B$7,L21,{""})),0)</f>
        <v>0.52</v>
      </c>
      <c r="Q21" s="33">
        <f>IFERROR(AVERAGE(IF(Processing!$B$5,E21,{""}),IF(Processing!$B$6,I21,{""}),IF(Processing!$B$7,M21,{""})),0)</f>
        <v>0.63</v>
      </c>
    </row>
    <row r="22" spans="1:17" x14ac:dyDescent="0.3">
      <c r="A22" t="s">
        <v>48</v>
      </c>
      <c r="B22" s="33">
        <v>0.9</v>
      </c>
      <c r="C22" s="33">
        <v>0.73</v>
      </c>
      <c r="D22" s="33">
        <v>0.83</v>
      </c>
      <c r="E22" s="33">
        <v>0.8</v>
      </c>
      <c r="F22" s="33">
        <v>0.75</v>
      </c>
      <c r="G22" s="33">
        <v>0.85</v>
      </c>
      <c r="H22" s="33">
        <v>0.73</v>
      </c>
      <c r="I22" s="33">
        <v>0.84</v>
      </c>
      <c r="J22" s="33">
        <v>0.73</v>
      </c>
      <c r="K22" s="33">
        <v>0.72</v>
      </c>
      <c r="L22" s="33">
        <v>0.86</v>
      </c>
      <c r="M22" s="33">
        <v>0.84</v>
      </c>
      <c r="N22" s="33">
        <f>IFERROR(AVERAGE(IF(Processing!$B$5,B22,{""}),IF(Processing!$B$6,F22,{""}),IF(Processing!$B$7,J22,{""})),0)</f>
        <v>0.9</v>
      </c>
      <c r="O22" s="33">
        <f>IFERROR(AVERAGE(IF(Processing!$B$5,C22,{""}),IF(Processing!$B$6,G22,{""}),IF(Processing!$B$7,K22,{""})),0)</f>
        <v>0.73</v>
      </c>
      <c r="P22" s="33">
        <f>IFERROR(AVERAGE(IF(Processing!$B$5,D22,{""}),IF(Processing!$B$6,H22,{""}),IF(Processing!$B$7,L22,{""})),0)</f>
        <v>0.83</v>
      </c>
      <c r="Q22" s="33">
        <f>IFERROR(AVERAGE(IF(Processing!$B$5,E22,{""}),IF(Processing!$B$6,I22,{""}),IF(Processing!$B$7,M22,{""})),0)</f>
        <v>0.8</v>
      </c>
    </row>
    <row r="23" spans="1:17" x14ac:dyDescent="0.3">
      <c r="A23" t="s">
        <v>50</v>
      </c>
      <c r="B23" s="33">
        <v>0.21</v>
      </c>
      <c r="C23" s="33">
        <v>0.21</v>
      </c>
      <c r="D23" s="33">
        <v>0.24</v>
      </c>
      <c r="E23" s="33">
        <v>0.28999999999999998</v>
      </c>
      <c r="F23" s="33">
        <v>0.28999999999999998</v>
      </c>
      <c r="G23" s="33">
        <v>0.23</v>
      </c>
      <c r="H23" s="33">
        <v>0.31</v>
      </c>
      <c r="I23" s="33">
        <v>0.23</v>
      </c>
      <c r="J23" s="33">
        <v>0.16</v>
      </c>
      <c r="K23" s="33">
        <v>0.23</v>
      </c>
      <c r="L23" s="33">
        <v>0.18</v>
      </c>
      <c r="M23" s="33">
        <v>0.19</v>
      </c>
      <c r="N23" s="33">
        <f>IFERROR(AVERAGE(IF(Processing!$B$5,B23,{""}),IF(Processing!$B$6,F23,{""}),IF(Processing!$B$7,J23,{""})),0)</f>
        <v>0.21</v>
      </c>
      <c r="O23" s="33">
        <f>IFERROR(AVERAGE(IF(Processing!$B$5,C23,{""}),IF(Processing!$B$6,G23,{""}),IF(Processing!$B$7,K23,{""})),0)</f>
        <v>0.21</v>
      </c>
      <c r="P23" s="33">
        <f>IFERROR(AVERAGE(IF(Processing!$B$5,D23,{""}),IF(Processing!$B$6,H23,{""}),IF(Processing!$B$7,L23,{""})),0)</f>
        <v>0.24</v>
      </c>
      <c r="Q23" s="33">
        <f>IFERROR(AVERAGE(IF(Processing!$B$5,E23,{""}),IF(Processing!$B$6,I23,{""}),IF(Processing!$B$7,M23,{""})),0)</f>
        <v>0.28999999999999998</v>
      </c>
    </row>
    <row r="24" spans="1:17" x14ac:dyDescent="0.3">
      <c r="A24" t="s">
        <v>51</v>
      </c>
      <c r="B24" s="33">
        <v>0.8</v>
      </c>
      <c r="C24" s="33">
        <v>0.75</v>
      </c>
      <c r="D24" s="33">
        <v>0.68</v>
      </c>
      <c r="E24" s="33">
        <v>0.65</v>
      </c>
      <c r="F24" s="33">
        <v>0.67</v>
      </c>
      <c r="G24" s="33">
        <v>0.76</v>
      </c>
      <c r="H24" s="33">
        <v>0.68</v>
      </c>
      <c r="I24" s="33">
        <v>0.68</v>
      </c>
      <c r="J24" s="33">
        <v>0.71</v>
      </c>
      <c r="K24" s="33">
        <v>0.84</v>
      </c>
      <c r="L24" s="33">
        <v>0.76</v>
      </c>
      <c r="M24" s="33">
        <v>0.78</v>
      </c>
      <c r="N24" s="33">
        <f>IFERROR(AVERAGE(IF(Processing!$B$5,B24,{""}),IF(Processing!$B$6,F24,{""}),IF(Processing!$B$7,J24,{""})),0)</f>
        <v>0.8</v>
      </c>
      <c r="O24" s="33">
        <f>IFERROR(AVERAGE(IF(Processing!$B$5,C24,{""}),IF(Processing!$B$6,G24,{""}),IF(Processing!$B$7,K24,{""})),0)</f>
        <v>0.75</v>
      </c>
      <c r="P24" s="33">
        <f>IFERROR(AVERAGE(IF(Processing!$B$5,D24,{""}),IF(Processing!$B$6,H24,{""}),IF(Processing!$B$7,L24,{""})),0)</f>
        <v>0.68</v>
      </c>
      <c r="Q24" s="33">
        <f>IFERROR(AVERAGE(IF(Processing!$B$5,E24,{""}),IF(Processing!$B$6,I24,{""}),IF(Processing!$B$7,M24,{""})),0)</f>
        <v>0.65</v>
      </c>
    </row>
    <row r="25" spans="1:17" x14ac:dyDescent="0.3">
      <c r="A25" t="s">
        <v>71</v>
      </c>
      <c r="B25" s="33">
        <v>0.38</v>
      </c>
      <c r="C25" s="33">
        <v>0.37</v>
      </c>
      <c r="D25" s="33">
        <v>0.39</v>
      </c>
      <c r="E25" s="33">
        <v>0.44</v>
      </c>
      <c r="F25" s="33">
        <v>0.25</v>
      </c>
      <c r="G25" s="33">
        <v>0.21</v>
      </c>
      <c r="H25" s="33">
        <v>0.28999999999999998</v>
      </c>
      <c r="I25" s="33">
        <v>0.41</v>
      </c>
      <c r="J25" s="33">
        <v>0.35</v>
      </c>
      <c r="K25" s="33">
        <v>0.2</v>
      </c>
      <c r="L25" s="33">
        <v>0.34</v>
      </c>
      <c r="M25" s="33">
        <v>0.31</v>
      </c>
      <c r="N25" s="33">
        <f>IFERROR(AVERAGE(IF(Processing!$B$5,B25,{""}),IF(Processing!$B$6,F25,{""}),IF(Processing!$B$7,J25,{""})),0)</f>
        <v>0.38</v>
      </c>
      <c r="O25" s="33">
        <f>IFERROR(AVERAGE(IF(Processing!$B$5,C25,{""}),IF(Processing!$B$6,G25,{""}),IF(Processing!$B$7,K25,{""})),0)</f>
        <v>0.37</v>
      </c>
      <c r="P25" s="33">
        <f>IFERROR(AVERAGE(IF(Processing!$B$5,D25,{""}),IF(Processing!$B$6,H25,{""}),IF(Processing!$B$7,L25,{""})),0)</f>
        <v>0.39</v>
      </c>
      <c r="Q25" s="33">
        <f>IFERROR(AVERAGE(IF(Processing!$B$5,E25,{""}),IF(Processing!$B$6,I25,{""}),IF(Processing!$B$7,M25,{""})),0)</f>
        <v>0.44</v>
      </c>
    </row>
    <row r="26" spans="1:17" x14ac:dyDescent="0.3">
      <c r="A26" t="s">
        <v>52</v>
      </c>
      <c r="B26" s="33">
        <v>0.89</v>
      </c>
      <c r="C26" s="33">
        <v>0.99</v>
      </c>
      <c r="D26" s="33">
        <v>0.96</v>
      </c>
      <c r="E26" s="33">
        <v>0.98</v>
      </c>
      <c r="F26" s="33">
        <v>0.97</v>
      </c>
      <c r="G26" s="33">
        <v>0.92</v>
      </c>
      <c r="H26" s="33">
        <v>0.99</v>
      </c>
      <c r="I26" s="33">
        <v>0.8</v>
      </c>
      <c r="J26" s="33">
        <v>0.5</v>
      </c>
      <c r="K26" s="33">
        <v>0.7</v>
      </c>
      <c r="L26" s="33">
        <v>0.91</v>
      </c>
      <c r="M26" s="33">
        <v>0.78</v>
      </c>
      <c r="N26" s="33">
        <f>IFERROR(AVERAGE(IF(Processing!$B$5,B26,{""}),IF(Processing!$B$6,F26,{""}),IF(Processing!$B$7,J26,{""})),0)</f>
        <v>0.89</v>
      </c>
      <c r="O26" s="33">
        <f>IFERROR(AVERAGE(IF(Processing!$B$5,C26,{""}),IF(Processing!$B$6,G26,{""}),IF(Processing!$B$7,K26,{""})),0)</f>
        <v>0.99</v>
      </c>
      <c r="P26" s="33">
        <f>IFERROR(AVERAGE(IF(Processing!$B$5,D26,{""}),IF(Processing!$B$6,H26,{""}),IF(Processing!$B$7,L26,{""})),0)</f>
        <v>0.96</v>
      </c>
      <c r="Q26" s="33">
        <f>IFERROR(AVERAGE(IF(Processing!$B$5,E26,{""}),IF(Processing!$B$6,I26,{""}),IF(Processing!$B$7,M26,{""})),0)</f>
        <v>0.98</v>
      </c>
    </row>
    <row r="27" spans="1:17" x14ac:dyDescent="0.3">
      <c r="A27" t="s">
        <v>54</v>
      </c>
      <c r="B27" s="33">
        <v>0.12</v>
      </c>
      <c r="C27" s="33">
        <v>0.04</v>
      </c>
      <c r="D27" s="33">
        <v>0.02</v>
      </c>
      <c r="E27" s="33">
        <v>0.15</v>
      </c>
      <c r="F27" s="33">
        <v>0.18</v>
      </c>
      <c r="G27" s="33">
        <v>0.54</v>
      </c>
      <c r="H27" s="33">
        <v>0.74</v>
      </c>
      <c r="I27" s="33">
        <v>0.55000000000000004</v>
      </c>
      <c r="J27" s="33">
        <v>0.12</v>
      </c>
      <c r="K27" s="33">
        <v>0.11</v>
      </c>
      <c r="L27" s="33">
        <v>0.02</v>
      </c>
      <c r="M27" s="33">
        <v>0.01</v>
      </c>
      <c r="N27" s="33">
        <f>IFERROR(AVERAGE(IF(Processing!$B$5,B27,{""}),IF(Processing!$B$6,F27,{""}),IF(Processing!$B$7,J27,{""})),0)</f>
        <v>0.12</v>
      </c>
      <c r="O27" s="33">
        <f>IFERROR(AVERAGE(IF(Processing!$B$5,C27,{""}),IF(Processing!$B$6,G27,{""}),IF(Processing!$B$7,K27,{""})),0)</f>
        <v>0.04</v>
      </c>
      <c r="P27" s="33">
        <f>IFERROR(AVERAGE(IF(Processing!$B$5,D27,{""}),IF(Processing!$B$6,H27,{""}),IF(Processing!$B$7,L27,{""})),0)</f>
        <v>0.02</v>
      </c>
      <c r="Q27" s="33">
        <f>IFERROR(AVERAGE(IF(Processing!$B$5,E27,{""}),IF(Processing!$B$6,I27,{""}),IF(Processing!$B$7,M27,{""})),0)</f>
        <v>0.15</v>
      </c>
    </row>
    <row r="28" spans="1:17" x14ac:dyDescent="0.3">
      <c r="A28" t="s">
        <v>55</v>
      </c>
      <c r="B28" s="33">
        <v>0.28000000000000003</v>
      </c>
      <c r="C28" s="33">
        <v>0.53</v>
      </c>
      <c r="D28" s="33">
        <v>0.5</v>
      </c>
      <c r="E28" s="33">
        <v>0.52</v>
      </c>
      <c r="F28" s="33">
        <v>0.35</v>
      </c>
      <c r="G28" s="33">
        <v>0.12</v>
      </c>
      <c r="H28" s="33">
        <v>0.11</v>
      </c>
      <c r="I28" s="33">
        <v>0.1</v>
      </c>
      <c r="J28" s="33">
        <v>0.3</v>
      </c>
      <c r="K28" s="33">
        <v>0.2</v>
      </c>
      <c r="L28" s="33">
        <v>0.2</v>
      </c>
      <c r="M28" s="33">
        <v>0.27</v>
      </c>
      <c r="N28" s="33">
        <f>IFERROR(AVERAGE(IF(Processing!$B$5,B28,{""}),IF(Processing!$B$6,F28,{""}),IF(Processing!$B$7,J28,{""})),0)</f>
        <v>0.28000000000000003</v>
      </c>
      <c r="O28" s="33">
        <f>IFERROR(AVERAGE(IF(Processing!$B$5,C28,{""}),IF(Processing!$B$6,G28,{""}),IF(Processing!$B$7,K28,{""})),0)</f>
        <v>0.53</v>
      </c>
      <c r="P28" s="33">
        <f>IFERROR(AVERAGE(IF(Processing!$B$5,D28,{""}),IF(Processing!$B$6,H28,{""}),IF(Processing!$B$7,L28,{""})),0)</f>
        <v>0.5</v>
      </c>
      <c r="Q28" s="33">
        <f>IFERROR(AVERAGE(IF(Processing!$B$5,E28,{""}),IF(Processing!$B$6,I28,{""}),IF(Processing!$B$7,M28,{""})),0)</f>
        <v>0.52</v>
      </c>
    </row>
    <row r="29" spans="1:17" x14ac:dyDescent="0.3">
      <c r="A29" t="s">
        <v>56</v>
      </c>
      <c r="B29" s="33">
        <v>0.1</v>
      </c>
      <c r="C29" s="33">
        <v>0.12</v>
      </c>
      <c r="D29" s="33">
        <v>0.11</v>
      </c>
      <c r="E29" s="33">
        <v>0.13</v>
      </c>
      <c r="F29" s="33">
        <v>0.02</v>
      </c>
      <c r="G29" s="33">
        <v>0.15</v>
      </c>
      <c r="H29" s="33">
        <v>0.12</v>
      </c>
      <c r="I29" s="33">
        <v>0.34</v>
      </c>
      <c r="J29" s="33">
        <v>0.05</v>
      </c>
      <c r="K29" s="33">
        <v>0.05</v>
      </c>
      <c r="L29" s="33">
        <v>0.24</v>
      </c>
      <c r="M29" s="33">
        <v>0.02</v>
      </c>
      <c r="N29" s="33">
        <f>IFERROR(AVERAGE(IF(Processing!$B$5,B29,{""}),IF(Processing!$B$6,F29,{""}),IF(Processing!$B$7,J29,{""})),0)</f>
        <v>0.1</v>
      </c>
      <c r="O29" s="33">
        <f>IFERROR(AVERAGE(IF(Processing!$B$5,C29,{""}),IF(Processing!$B$6,G29,{""}),IF(Processing!$B$7,K29,{""})),0)</f>
        <v>0.12</v>
      </c>
      <c r="P29" s="33">
        <f>IFERROR(AVERAGE(IF(Processing!$B$5,D29,{""}),IF(Processing!$B$6,H29,{""}),IF(Processing!$B$7,L29,{""})),0)</f>
        <v>0.11</v>
      </c>
      <c r="Q29" s="33">
        <f>IFERROR(AVERAGE(IF(Processing!$B$5,E29,{""}),IF(Processing!$B$6,I29,{""}),IF(Processing!$B$7,M29,{""})),0)</f>
        <v>0.13</v>
      </c>
    </row>
    <row r="30" spans="1:17" x14ac:dyDescent="0.3">
      <c r="A30" t="s">
        <v>57</v>
      </c>
      <c r="B30" s="33">
        <v>0.5</v>
      </c>
      <c r="C30" s="33">
        <v>0.31</v>
      </c>
      <c r="D30" s="33">
        <v>0.37</v>
      </c>
      <c r="E30" s="33">
        <v>0.2</v>
      </c>
      <c r="F30" s="33">
        <v>0.45</v>
      </c>
      <c r="G30" s="33">
        <v>0.19</v>
      </c>
      <c r="H30" s="33">
        <v>0.03</v>
      </c>
      <c r="I30" s="33">
        <v>0.01</v>
      </c>
      <c r="J30" s="33">
        <v>0.53</v>
      </c>
      <c r="K30" s="33">
        <v>0.64</v>
      </c>
      <c r="L30" s="33">
        <v>0.54</v>
      </c>
      <c r="M30" s="33">
        <v>0.7</v>
      </c>
      <c r="N30" s="33">
        <f>IFERROR(AVERAGE(IF(Processing!$B$5,B30,{""}),IF(Processing!$B$6,F30,{""}),IF(Processing!$B$7,J30,{""})),0)</f>
        <v>0.5</v>
      </c>
      <c r="O30" s="33">
        <f>IFERROR(AVERAGE(IF(Processing!$B$5,C30,{""}),IF(Processing!$B$6,G30,{""}),IF(Processing!$B$7,K30,{""})),0)</f>
        <v>0.31</v>
      </c>
      <c r="P30" s="33">
        <f>IFERROR(AVERAGE(IF(Processing!$B$5,D30,{""}),IF(Processing!$B$6,H30,{""}),IF(Processing!$B$7,L30,{""})),0)</f>
        <v>0.37</v>
      </c>
      <c r="Q30" s="33">
        <f>IFERROR(AVERAGE(IF(Processing!$B$5,E30,{""}),IF(Processing!$B$6,I30,{""}),IF(Processing!$B$7,M30,{""})),0)</f>
        <v>0.2</v>
      </c>
    </row>
    <row r="31" spans="1:17" x14ac:dyDescent="0.3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26"/>
      <c r="O31" s="26"/>
      <c r="P31" s="26"/>
      <c r="Q31" s="26"/>
    </row>
    <row r="32" spans="1:17" x14ac:dyDescent="0.3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</sheetData>
  <mergeCells count="4">
    <mergeCell ref="B1:E1"/>
    <mergeCell ref="F1:I1"/>
    <mergeCell ref="J1:M1"/>
    <mergeCell ref="N1:Q1"/>
  </mergeCells>
  <pageMargins left="0.7" right="0.7" top="0.75" bottom="0.75" header="0.3" footer="0.3"/>
  <pageSetup paperSize="9" orientation="portrait" r:id="rId1"/>
  <ignoredErrors>
    <ignoredError sqref="N6:Q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zoomScale="52" zoomScaleNormal="52" workbookViewId="0">
      <selection activeCell="N42" sqref="N42"/>
    </sheetView>
  </sheetViews>
  <sheetFormatPr defaultRowHeight="14.4" x14ac:dyDescent="0.3"/>
  <sheetData>
    <row r="1" spans="1:12" x14ac:dyDescent="0.3">
      <c r="A1" s="41" t="s">
        <v>72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</sheetData>
  <mergeCells count="1">
    <mergeCell ref="A1:L2"/>
  </mergeCells>
  <hyperlinks>
    <hyperlink ref="A1" r:id="rId1" xr:uid="{00000000-0004-0000-04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Processing</vt:lpstr>
      <vt:lpstr>Data1</vt:lpstr>
      <vt:lpstr>Data2</vt:lpstr>
      <vt:lpstr>Resources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Syeda Hiba Siraj</cp:lastModifiedBy>
  <dcterms:created xsi:type="dcterms:W3CDTF">2020-11-09T11:17:30Z</dcterms:created>
  <dcterms:modified xsi:type="dcterms:W3CDTF">2021-04-13T09:01:59Z</dcterms:modified>
</cp:coreProperties>
</file>