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Dell\Documents\excel complete\New folder\Excel - Sports data analysis\"/>
    </mc:Choice>
  </mc:AlternateContent>
  <xr:revisionPtr revIDLastSave="0" documentId="8_{F8D0315D-B869-4101-B18D-CE46237932DB}" xr6:coauthVersionLast="47" xr6:coauthVersionMax="47" xr10:uidLastSave="{00000000-0000-0000-0000-000000000000}"/>
  <workbookProtection lockStructure="1"/>
  <bookViews>
    <workbookView xWindow="-108" yWindow="-108" windowWidth="23256" windowHeight="1257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rangeB3">SPORTSMEN!$A$1:$S$51</definedName>
  </definedNames>
  <calcPr calcId="191029"/>
  <pivotCaches>
    <pivotCache cacheId="19"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7" l="1"/>
  <c r="I7" i="7"/>
  <c r="I8" i="7"/>
  <c r="I9" i="7"/>
  <c r="I10" i="7"/>
  <c r="I11" i="7"/>
  <c r="I12" i="7"/>
  <c r="I13" i="7"/>
  <c r="I14" i="7"/>
  <c r="I15" i="7"/>
  <c r="I16" i="7"/>
  <c r="I6" i="7"/>
  <c r="H7" i="7"/>
  <c r="H8" i="7"/>
  <c r="H9" i="7"/>
  <c r="H10" i="7"/>
  <c r="H11" i="7"/>
  <c r="H12" i="7"/>
  <c r="H13" i="7"/>
  <c r="H14" i="7"/>
  <c r="H15" i="7"/>
  <c r="H16" i="7"/>
  <c r="B2"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2"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4" i="1"/>
  <c r="L3"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alcChain>
</file>

<file path=xl/sharedStrings.xml><?xml version="1.0" encoding="utf-8"?>
<sst xmlns="http://schemas.openxmlformats.org/spreadsheetml/2006/main" count="1059" uniqueCount="423">
  <si>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</si>
  <si>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</si>
  <si>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</si>
  <si>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</si>
  <si>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</si>
  <si>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</si>
  <si>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</si>
  <si>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</si>
  <si>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</si>
  <si>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</si>
  <si>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</si>
  <si>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</si>
  <si>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</si>
  <si>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</si>
  <si>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</si>
  <si>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</si>
  <si>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</si>
  <si>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</si>
  <si>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</si>
  <si>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</si>
  <si>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</si>
  <si>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</si>
  <si>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</si>
  <si>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</si>
  <si>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</si>
  <si>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</si>
  <si>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</si>
  <si>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</si>
  <si>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</si>
  <si>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</si>
  <si>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</si>
  <si>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</si>
  <si>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</si>
  <si>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</si>
  <si>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</si>
  <si>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</si>
  <si>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</si>
  <si>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</si>
  <si>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</si>
  <si>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</si>
  <si>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</si>
  <si>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</si>
  <si>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</si>
  <si>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</si>
  <si>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</si>
  <si>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</si>
  <si>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</si>
  <si>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</si>
  <si>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</si>
  <si>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</si>
  <si>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</si>
  <si>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</si>
  <si>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</si>
  <si>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</si>
  <si>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</si>
  <si>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</si>
  <si>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</si>
  <si>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</si>
  <si>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</si>
  <si>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</si>
  <si>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</si>
  <si>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</si>
  <si>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</si>
  <si>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</si>
  <si>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</si>
  <si>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</si>
  <si>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</si>
  <si>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</si>
  <si>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</si>
  <si>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</si>
  <si>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</si>
  <si>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</si>
  <si>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</si>
  <si>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</si>
  <si>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</si>
  <si>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</si>
  <si>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</si>
  <si>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</si>
  <si>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</si>
  <si>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</si>
  <si>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</si>
  <si>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</si>
  <si>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</si>
  <si>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</si>
  <si>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</si>
  <si>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</si>
  <si>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</si>
  <si>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</si>
  <si>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</si>
  <si>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</si>
  <si>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</si>
  <si>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</si>
  <si>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</si>
  <si>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</si>
  <si>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</si>
  <si>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</si>
  <si>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</si>
  <si>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</si>
  <si>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</si>
  <si>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</si>
  <si>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</si>
  <si>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</si>
  <si>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</si>
  <si>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</si>
  <si>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</si>
  <si>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</si>
  <si>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</si>
  <si>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</si>
  <si>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</si>
  <si>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</si>
  <si>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</si>
  <si>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</si>
  <si>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</si>
  <si>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</si>
  <si>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</si>
  <si>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</si>
  <si>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</si>
  <si>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</si>
  <si>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</si>
  <si>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</si>
  <si>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</si>
  <si>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</si>
  <si>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</si>
  <si>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</si>
  <si>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</si>
  <si>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</si>
  <si>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</si>
  <si>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</si>
  <si>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</si>
  <si>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</si>
  <si>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</si>
  <si>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</si>
  <si>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</si>
  <si>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</si>
  <si>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</si>
  <si>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</si>
  <si>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</si>
  <si>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</si>
  <si>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</si>
  <si>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</si>
  <si>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</si>
  <si>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</si>
  <si>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</si>
  <si>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</si>
  <si>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</si>
  <si>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</si>
  <si>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</si>
  <si>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</si>
  <si>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</si>
  <si>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</si>
  <si>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</si>
  <si>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</si>
  <si>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</si>
  <si>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</si>
  <si>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</si>
  <si>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</si>
  <si>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</si>
  <si>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</si>
  <si>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</si>
  <si>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</si>
  <si>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</si>
  <si>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</si>
  <si>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</si>
  <si>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</si>
  <si>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</si>
  <si>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</si>
  <si>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</si>
  <si>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</si>
  <si>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</si>
  <si>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</si>
  <si>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</si>
  <si>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</si>
  <si>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</si>
  <si>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</si>
  <si>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</si>
  <si>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</si>
  <si>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</si>
  <si>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</si>
  <si>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</si>
  <si>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</si>
  <si>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</si>
  <si>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</si>
  <si>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</si>
  <si>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</si>
  <si>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</si>
  <si>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</si>
  <si>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</si>
  <si>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</si>
  <si>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</si>
  <si>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</si>
  <si>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</si>
  <si>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</si>
  <si>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</si>
  <si>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</si>
  <si>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</si>
  <si>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</si>
  <si>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</si>
  <si>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</si>
  <si>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</si>
  <si>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</si>
  <si>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</si>
  <si>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</si>
  <si>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</si>
  <si>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</si>
  <si>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</si>
  <si>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</si>
  <si>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</si>
  <si>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</si>
  <si>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</si>
  <si>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</si>
  <si>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</si>
  <si>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</si>
  <si>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</si>
  <si>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</si>
  <si>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</si>
  <si>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</si>
  <si>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</si>
  <si>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</si>
  <si>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</si>
  <si>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</si>
  <si>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</si>
  <si>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</si>
  <si>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</si>
  <si>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</si>
  <si>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</si>
  <si>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</si>
  <si>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</si>
  <si>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</si>
  <si>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</si>
  <si>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</si>
  <si>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</si>
  <si>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</si>
  <si>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</si>
  <si>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</si>
  <si>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</si>
  <si>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</si>
  <si>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</si>
  <si>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</si>
  <si>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</si>
  <si>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</si>
  <si>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</si>
  <si>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</si>
  <si>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</si>
  <si>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</si>
  <si>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</si>
  <si>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</si>
  <si>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</si>
  <si>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</si>
  <si>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</si>
  <si>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</si>
  <si>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</si>
  <si>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</si>
  <si>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</si>
  <si>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</si>
  <si>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</si>
  <si>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</si>
  <si>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</si>
  <si>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</si>
  <si>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</si>
  <si>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</si>
  <si>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</si>
  <si>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</si>
  <si>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</si>
  <si>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</si>
  <si>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</si>
  <si>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</si>
  <si>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</si>
  <si>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</si>
  <si>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</si>
  <si>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</si>
  <si>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</si>
  <si>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</si>
  <si>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</si>
  <si>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</si>
  <si>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</si>
  <si>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</si>
  <si>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</si>
  <si>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</si>
  <si>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</si>
  <si>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</si>
  <si>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</si>
  <si>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</si>
  <si>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</si>
  <si>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Gender</t>
  </si>
  <si>
    <t>Country</t>
  </si>
  <si>
    <t>Count of Gender</t>
  </si>
  <si>
    <t>lauraoliviera@gmail.com</t>
  </si>
  <si>
    <t>hadalgopolanco@gmail.com</t>
  </si>
  <si>
    <t>hidalgotercero@gmail.com</t>
  </si>
  <si>
    <t>adrianosobrinho@gmail.com</t>
  </si>
  <si>
    <t>ainhoagarza@gmail.com</t>
  </si>
  <si>
    <t>AMELIASTEVENS@GMAIL.COM</t>
  </si>
  <si>
    <t>AMIYAEICHMANN@GMAIL.COM</t>
  </si>
  <si>
    <t>ANNABELLOLSON@GMAIL.COM</t>
  </si>
  <si>
    <t>ANNIEABBOTT@GMAIL.COM</t>
  </si>
  <si>
    <t>antoinemaillard@gmail.com</t>
  </si>
  <si>
    <t>arthurlenoir@gmail.com</t>
  </si>
  <si>
    <t>ASHLEYWOOD@GMAIL.COM</t>
  </si>
  <si>
    <t>AURELIELIESUCHKE@GMAIL.COM</t>
  </si>
  <si>
    <t>barneywesack@gmail.com</t>
  </si>
  <si>
    <t>baruchkade@gmail.com</t>
  </si>
  <si>
    <t>benjaminlebrun-brun@gmail.com</t>
  </si>
  <si>
    <t>bernardhoarau-guyon@gmail.com</t>
  </si>
  <si>
    <t>berndtpalsson@gmail.com</t>
  </si>
  <si>
    <t>carolotamateos@gmail.com</t>
  </si>
  <si>
    <t>claudetoussaint@gmail.com</t>
  </si>
  <si>
    <t>DARBYCRUICKSHANK@GMAIL.COM</t>
  </si>
  <si>
    <t>EARNESTINERAYNOR@GMAIL.COM</t>
  </si>
  <si>
    <t>eliserotteveel@gmail.com</t>
  </si>
  <si>
    <t>elizeprins@gmail.com</t>
  </si>
  <si>
    <t>ETHANMURPHY@GMAIL.COM</t>
  </si>
  <si>
    <t>helmutweinhae@gmail.com</t>
  </si>
  <si>
    <t>isabelbanda@gmail.com</t>
  </si>
  <si>
    <t>ISABELRUNOLFSDOTTIR@GMAIL.COM</t>
  </si>
  <si>
    <t>JASONGAYLORD@GMAIL.COM</t>
  </si>
  <si>
    <t>JAYDONBORER@GMAIL.COM</t>
  </si>
  <si>
    <t>JENAUPTON@GMAIL.COM</t>
  </si>
  <si>
    <t>KENDRICKSAUER@GMAIL.COM</t>
  </si>
  <si>
    <t>laure-alixchevalier@gmail.com</t>
  </si>
  <si>
    <t>liesbethrosemann@gmail.com</t>
  </si>
  <si>
    <t>lotharbirnbaum@gmail.com</t>
  </si>
  <si>
    <t>MEGANSCOTT@GMAIL.COM</t>
  </si>
  <si>
    <t>milenaschotin@gmail.com</t>
  </si>
  <si>
    <t>mirjamsoderberg@gmail.com</t>
  </si>
  <si>
    <t>MORIAH LYNCH@GMAIL.COM</t>
  </si>
  <si>
    <t>paulettedurand@gmail.com</t>
  </si>
  <si>
    <t>PIERCERAU@GMAIL.COM</t>
  </si>
  <si>
    <t>pietrostolze@gmail.com</t>
  </si>
  <si>
    <t>richard tlustek@gmail.com</t>
  </si>
  <si>
    <t>ryanpham@gmail.com</t>
  </si>
  <si>
    <t>SHANNYBINS@GMAIL.COM</t>
  </si>
  <si>
    <t>TIAABSHIRE@GMAIL.COM</t>
  </si>
  <si>
    <t>TOBYSIMPSON@GMAIL.COM</t>
  </si>
  <si>
    <t>tomasfilho@gmail.com</t>
  </si>
  <si>
    <t>valentinemoreau@gmail.com</t>
  </si>
  <si>
    <t>victorlenoir@gmail.com</t>
  </si>
  <si>
    <t>MS.ANNIEABBOTT</t>
  </si>
  <si>
    <t>MS.AURELIELIESUCHKE</t>
  </si>
  <si>
    <t>SR.TOMASFILHO</t>
  </si>
  <si>
    <t>MS.DARBYCRUICKSHANK</t>
  </si>
  <si>
    <t>DR.JAYDONBORER</t>
  </si>
  <si>
    <t>MR.MORIAH LYNCH</t>
  </si>
  <si>
    <t>MS.AMIYAEICHMANN</t>
  </si>
  <si>
    <t>MR.PIERCERAU</t>
  </si>
  <si>
    <t>MS.AMELIASTEVENS</t>
  </si>
  <si>
    <t>MR.TOBYSIMPSON</t>
  </si>
  <si>
    <t>SIRETHANMURPHY</t>
  </si>
  <si>
    <t>MRS.ASHLEYWOOD</t>
  </si>
  <si>
    <t>MS.MEGANSCOTT</t>
  </si>
  <si>
    <t>HR.HELMUTWEINHAE</t>
  </si>
  <si>
    <t>PROF.MILENASCHOTIN</t>
  </si>
  <si>
    <t>HR.LOTHARBIRNBAUM</t>
  </si>
  <si>
    <t>HR.PIETROSTOLZE</t>
  </si>
  <si>
    <t>HR.RICHARD TLUSTEK</t>
  </si>
  <si>
    <t>DR.EARNESTINERAYNOR</t>
  </si>
  <si>
    <t>MR.JASONGAYLORD</t>
  </si>
  <si>
    <t>MR.KENDRICKSAUER</t>
  </si>
  <si>
    <t>DR.ANNABELLOLSON</t>
  </si>
  <si>
    <t>DR.JENAUPTON</t>
  </si>
  <si>
    <t>DR.SHANNYBINS</t>
  </si>
  <si>
    <t>DR.TIAABSHIRE</t>
  </si>
  <si>
    <t>MS.ISABELRUNOLFSDOTTIR</t>
  </si>
  <si>
    <t>HR.BARNEYWESACK</t>
  </si>
  <si>
    <t>HR.BARUCHKADE</t>
  </si>
  <si>
    <t>PROF.LIESBETHROSEMANN</t>
  </si>
  <si>
    <t>MME.VALENTINEMOREAU</t>
  </si>
  <si>
    <t>MME.PAULETTEDURAND</t>
  </si>
  <si>
    <t>MME.LAURE-ALIXCHEVALIER</t>
  </si>
  <si>
    <t>M.CLAUDETOUSSAINT</t>
  </si>
  <si>
    <t>M.VICTORLENOIR</t>
  </si>
  <si>
    <t>M.ARTHURLENOIR</t>
  </si>
  <si>
    <t>M.BENJAMINLEBRUN-BRUN</t>
  </si>
  <si>
    <t>M.ANTOINEMAILLARD</t>
  </si>
  <si>
    <t>M.BERNARDHOARAU-GUYON</t>
  </si>
  <si>
    <t>SR.HIDALGOTERCERO</t>
  </si>
  <si>
    <t>SR.HADALGOPOLANCO</t>
  </si>
  <si>
    <t>SRA.LAURAOLIVIERA</t>
  </si>
  <si>
    <t>SRA.AINHOAGARZA</t>
  </si>
  <si>
    <t>SRA.ISABELBANDA</t>
  </si>
  <si>
    <t>SRA.CAROLOTAMATEOS</t>
  </si>
  <si>
    <t>MW.ELIZEPRINS</t>
  </si>
  <si>
    <t>DHR.RYANPHAM</t>
  </si>
  <si>
    <t>MWELISEROTTEVEEL</t>
  </si>
  <si>
    <t>FRU.MIRJAMSODERBERG</t>
  </si>
  <si>
    <t>H.BERNDTPALSSON</t>
  </si>
  <si>
    <t>SR.ADRIANOSOBRINHO</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</si>
  <si>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</si>
  <si>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</si>
  <si>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</si>
  <si>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</si>
  <si>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</si>
  <si>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</si>
  <si>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</si>
  <si>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</si>
  <si>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</si>
  <si>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</si>
  <si>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</si>
  <si>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</si>
  <si>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</si>
  <si>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</si>
  <si>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</si>
  <si>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</si>
  <si>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</si>
  <si>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</si>
  <si>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</si>
  <si>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</si>
  <si>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</si>
  <si>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</si>
  <si>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</si>
  <si>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</si>
  <si>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</si>
  <si>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</si>
  <si>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</si>
  <si>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</si>
  <si>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</si>
  <si>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</si>
  <si>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</si>
  <si>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</si>
  <si>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</si>
  <si>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</si>
  <si>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</si>
  <si>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</si>
  <si>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 xml:space="preserve">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</si>
</sst>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quot;kg&quot;"/>
    <numFmt numFmtId="167" formatCode="#.0,&quot;k&quot;"/>
    <numFmt numFmtId="168" formatCode="[&gt;100000]#,###.0,&quot;k&quot;;[&lt;100000]#,###.00,&quot;k&quot;"/>
    <numFmt numFmtId="169" formatCode="dd\ mmm\'\ yy"/>
  </numFmts>
  <fonts count="14"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
      <b/>
      <sz val="20"/>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2" fontId="1" fillId="2" borderId="1" xfId="0" applyNumberFormat="1" applyFont="1" applyFill="1" applyBorder="1" applyAlignment="1">
      <alignment horizontal="left"/>
    </xf>
    <xf numFmtId="2" fontId="0" fillId="0" borderId="0" xfId="0" applyNumberFormat="1"/>
    <xf numFmtId="165" fontId="0" fillId="0" borderId="1" xfId="0" applyNumberFormat="1" applyBorder="1"/>
    <xf numFmtId="166" fontId="0" fillId="0" borderId="1" xfId="0" applyNumberFormat="1" applyBorder="1"/>
    <xf numFmtId="0" fontId="0" fillId="0" borderId="0" xfId="0" pivotButton="1"/>
    <xf numFmtId="168" fontId="0" fillId="0" borderId="1" xfId="0" applyNumberFormat="1" applyBorder="1"/>
    <xf numFmtId="169" fontId="0" fillId="0" borderId="1" xfId="0" applyNumberFormat="1" applyBorder="1" applyAlignment="1">
      <alignment horizontal="right"/>
    </xf>
    <xf numFmtId="0" fontId="12" fillId="2" borderId="0" xfId="0" applyFont="1" applyFill="1"/>
    <xf numFmtId="165" fontId="0" fillId="0" borderId="0" xfId="0" applyNumberFormat="1"/>
    <xf numFmtId="15"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3" fillId="4" borderId="0" xfId="0" applyFont="1" applyFill="1"/>
    <xf numFmtId="0" fontId="0" fillId="4" borderId="0" xfId="0" applyFill="1"/>
    <xf numFmtId="15" fontId="0" fillId="0" borderId="0" xfId="0" applyNumberFormat="1" applyProtection="1">
      <protection locked="0"/>
    </xf>
    <xf numFmtId="0" fontId="0" fillId="0" borderId="0" xfId="0" applyProtection="1">
      <protection locked="0"/>
    </xf>
  </cellXfs>
  <cellStyles count="1">
    <cellStyle name="Normal" xfId="0" builtinId="0"/>
  </cellStyles>
  <dxfs count="2">
    <dxf>
      <protection locked="0"/>
    </dxf>
    <dxf>
      <protection locked="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37.774268865738" createdVersion="8" refreshedVersion="8" minRefreshableVersion="3" recordCount="50" xr:uid="{1930BDE7-A260-41B7-9984-7508FC034AF3}">
  <cacheSource type="worksheet">
    <worksheetSource name="rangeB3"/>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ABBOTT"/>
        <s v="MS.AURELIELIESUCHKE"/>
        <s v="SR.TOMASFILHO"/>
        <s v="MS.DARBYCRUICKSHANK"/>
        <s v="DR.JAYDONBORER"/>
        <s v="MR.MORIAH LYNCH"/>
        <s v="MS.AMIYAEICHMANN"/>
        <s v="MR.PIERCERAU"/>
        <s v="MS.AMELIASTEVENS"/>
        <s v="MR.TOBYSIMPSON"/>
        <s v="SIRETHANMURPHY"/>
        <s v="MRS.ASHLEYWOOD"/>
        <s v="MS.MEGANSCOTT"/>
        <s v="HR.HELMUTWEINHAE"/>
        <s v="PROF.MILENASCHOTIN"/>
        <s v="HR.LOTHARBIRNBAUM"/>
        <s v="HR.PIETROSTOLZE"/>
        <s v="HR.RICHARD TLUSTEK"/>
        <s v="DR.EARNESTINERAYNOR"/>
        <s v="MR.JASONGAYLORD"/>
        <s v="MR.KENDRICKSAUER"/>
        <s v="DR.ANNABELLOLSON"/>
        <s v="DR.JENAUPTON"/>
        <s v="DR.SHANNYBINS"/>
        <s v="DR.TIAABSHIRE"/>
        <s v="MS.ISABELRUNOLFSDOTTIR"/>
        <s v="HR.BARNEYWESACK"/>
        <s v="HR.BARUCHKADE"/>
        <s v="PROF.LIESBETHROSEMANN"/>
        <s v="MME.VALENTINEMOREAU"/>
        <s v="MME.PAULETTEDURAND"/>
        <s v="MME.LAURE-ALIXCHEVALIER"/>
        <s v="M.CLAUDETOUSSAINT"/>
        <s v="M.VICTORLENOIR"/>
        <s v="M.ARTHURLENOIR"/>
        <s v="M.BENJAMINLEBRUN-BRUN"/>
        <s v="M.ANTOINEMAILLARD"/>
        <s v="M.BERNARDHOARAU-GUYON"/>
        <s v="SR.HIDALGOTERCERO"/>
        <s v="SR.HADALGOPOLANCO"/>
        <s v="SRA.LAURAOLIVIERA"/>
        <s v="SRA.AINHOAGARZA"/>
        <s v="SRA.ISABELBANDA"/>
        <s v="SRA.CAROLOTAMATEOS"/>
        <s v="MW.ELIZEPRINS"/>
        <s v="DHR.RYANPHAM"/>
        <s v="MWELISEROTTEVEEL"/>
        <s v="FRU.MIRJAMSODERBERG"/>
        <s v="H.BERNDTPALSSON"/>
        <s v="SR.ADRIANO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9">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NNIEABBOTT@GMAIL.COM"/>
        <s v="AURELIELIESUCHKE@GMAIL.COM"/>
        <s v="tomasfilho@gmail.com"/>
        <s v="DARBYCRUICKSHANK@GMAIL.COM"/>
        <s v="JAYDONBORER@GMAIL.COM"/>
        <s v="MORIAH LYNCH@GMAIL.COM"/>
        <s v="AMIYAEICHMANN@GMAIL.COM"/>
        <s v="PIERCERAU@GMAIL.COM"/>
        <s v="AMELIASTEVENS@GMAIL.COM"/>
        <s v="TOBYSIMPSON@GMAIL.COM"/>
        <s v="ETHANMURPHY@GMAIL.COM"/>
        <s v="ASHLEYWOOD@GMAIL.COM"/>
        <s v="MEGANSCOTT@GMAIL.COM"/>
        <s v="helmutweinhae@gmail.com"/>
        <s v="milenaschotin@gmail.com"/>
        <s v="lotharbirnbaum@gmail.com"/>
        <s v="pietrostolze@gmail.com"/>
        <s v="richard tlustek@gmail.com"/>
        <s v="EARNESTINERAYNOR@GMAIL.COM"/>
        <s v="JASONGAYLORD@GMAIL.COM"/>
        <s v="KENDRICKSAUER@GMAIL.COM"/>
        <s v="ANNABELLOLSON@GMAIL.COM"/>
        <s v="JENAUPTON@GMAIL.COM"/>
        <s v="SHANNYBINS@GMAIL.COM"/>
        <s v="TIAABSHIRE@GMAIL.COM"/>
        <s v="ISABELRUNOLFSDOTTIR@GMAIL.COM"/>
        <s v="barneywesack@gmail.com"/>
        <s v="baruchkade@gmail.com"/>
        <s v="liesbethrosemann@gmail.com"/>
        <s v="valentinemoreau@gmail.com"/>
        <s v="paulettedurand@gmail.com"/>
        <s v="laure-alixchevalier@gmail.com"/>
        <s v="claudetoussaint@gmail.com"/>
        <s v="victorlenoir@gmail.com"/>
        <s v="arthurlenoir@gmail.com"/>
        <s v="benjaminlebrun-brun@gmail.com"/>
        <s v="antoinemaillard@gmail.com"/>
        <s v="bernardhoarau-guyon@gmail.com"/>
        <s v="hidalgotercero@gmail.com"/>
        <s v="hadalgopolanco@gmail.com"/>
        <s v="lauraoliviera@gmail.com"/>
        <s v="ainhoagarza@gmail.com"/>
        <s v="isabelbanda@gmail.com"/>
        <s v="carolotamateos@gmail.com"/>
        <s v="elizeprins@gmail.com"/>
        <s v="ryanpham@gmail.com"/>
        <s v="eliserotteveel@gmail.com"/>
        <s v="mirjamsoderberg@gmail.com"/>
        <s v="berndtpalsson@gmail.com"/>
        <s v="adrianosobrinho@gmail.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pivotCacheId="2088827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D33C6-4F79-40BF-8E71-28920ADA8F95}" name="range B3"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colHeaderCaption="Gender">
  <location ref="B3:D15" firstHeaderRow="1" firstDataRow="2" firstDataCol="1"/>
  <pivotFields count="19">
    <pivotField numFmtId="165" showAll="0"/>
    <pivotField showAll="0"/>
    <pivotField showAll="0"/>
    <pivotField showAll="0"/>
    <pivotField showAll="0"/>
    <pivotField showAll="0"/>
    <pivotField numFmtId="15"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numFmtId="167"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921AE1-EDED-4953-9230-C6292CAB7DC9}" name="PivotTable3" cacheId="19"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5"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49"/>
        <item x="41"/>
        <item x="8"/>
        <item x="6"/>
        <item x="21"/>
        <item x="0"/>
        <item x="36"/>
        <item x="34"/>
        <item x="11"/>
        <item x="1"/>
        <item x="26"/>
        <item x="27"/>
        <item x="35"/>
        <item x="37"/>
        <item x="48"/>
        <item x="43"/>
        <item x="32"/>
        <item x="3"/>
        <item x="18"/>
        <item x="46"/>
        <item x="44"/>
        <item x="10"/>
        <item x="39"/>
        <item x="13"/>
        <item x="38"/>
        <item x="42"/>
        <item x="25"/>
        <item x="19"/>
        <item x="4"/>
        <item x="22"/>
        <item x="20"/>
        <item x="40"/>
        <item x="31"/>
        <item x="28"/>
        <item x="15"/>
        <item x="12"/>
        <item x="14"/>
        <item x="47"/>
        <item x="5"/>
        <item x="30"/>
        <item x="7"/>
        <item x="16"/>
        <item x="17"/>
        <item x="45"/>
        <item x="23"/>
        <item x="24"/>
        <item x="9"/>
        <item x="2"/>
        <item x="29"/>
        <item x="33"/>
      </items>
    </pivotField>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s>
  <rowFields count="8">
    <field x="0"/>
    <field x="1"/>
    <field x="12"/>
    <field x="8"/>
    <field x="6"/>
    <field x="10"/>
    <field x="11"/>
    <field x="17"/>
  </rowFields>
  <rowItems count="50">
    <i>
      <x/>
      <x v="32"/>
      <x v="5"/>
      <x/>
      <x v="43"/>
      <x v="10"/>
      <x v="1"/>
      <x v="13"/>
    </i>
    <i>
      <x v="1"/>
      <x v="33"/>
      <x v="9"/>
      <x/>
      <x v="38"/>
      <x v="10"/>
      <x v="1"/>
      <x v="6"/>
    </i>
    <i>
      <x v="2"/>
      <x v="45"/>
      <x v="47"/>
      <x v="1"/>
      <x v="15"/>
      <x v="3"/>
      <x v="4"/>
      <x v="17"/>
    </i>
    <i>
      <x v="3"/>
      <x v="34"/>
      <x v="17"/>
      <x/>
      <x v="21"/>
      <x v="10"/>
      <x v="1"/>
      <x/>
    </i>
    <i>
      <x v="4"/>
      <x v="3"/>
      <x v="28"/>
      <x v="1"/>
      <x v="16"/>
      <x v="10"/>
      <x v="1"/>
      <x v="31"/>
    </i>
    <i>
      <x v="5"/>
      <x v="26"/>
      <x v="38"/>
      <x v="1"/>
      <x v="38"/>
      <x v="10"/>
      <x v="1"/>
      <x v="16"/>
    </i>
    <i>
      <x v="6"/>
      <x v="31"/>
      <x v="3"/>
      <x/>
      <x v="45"/>
      <x v="10"/>
      <x v="1"/>
      <x v="12"/>
    </i>
    <i>
      <x v="7"/>
      <x v="27"/>
      <x v="40"/>
      <x v="1"/>
      <x v="9"/>
      <x v="10"/>
      <x v="1"/>
      <x v="9"/>
    </i>
    <i>
      <x v="8"/>
      <x v="30"/>
      <x v="2"/>
      <x/>
      <x v="17"/>
      <x v="9"/>
      <x v="1"/>
      <x v="26"/>
    </i>
    <i>
      <x v="9"/>
      <x v="28"/>
      <x v="46"/>
      <x v="1"/>
      <x v="10"/>
      <x v="9"/>
      <x v="1"/>
      <x v="12"/>
    </i>
    <i>
      <x v="10"/>
      <x v="41"/>
      <x v="21"/>
      <x v="1"/>
      <x v="32"/>
      <x v="9"/>
      <x v="1"/>
      <x v="18"/>
    </i>
    <i>
      <x v="11"/>
      <x v="29"/>
      <x v="8"/>
      <x/>
      <x v="23"/>
      <x v="9"/>
      <x v="1"/>
      <x v="1"/>
    </i>
    <i>
      <x v="12"/>
      <x v="36"/>
      <x v="35"/>
      <x/>
      <x v="23"/>
      <x v="9"/>
      <x v="1"/>
      <x v="24"/>
    </i>
    <i>
      <x v="13"/>
      <x v="11"/>
      <x v="23"/>
      <x v="1"/>
      <x v="5"/>
      <x v="5"/>
      <x v="3"/>
      <x v="8"/>
    </i>
    <i>
      <x v="14"/>
      <x v="40"/>
      <x v="36"/>
      <x/>
      <x v="11"/>
      <x v="5"/>
      <x v="3"/>
      <x v="10"/>
    </i>
    <i>
      <x v="15"/>
      <x v="12"/>
      <x v="34"/>
      <x v="1"/>
      <x v="15"/>
      <x v="5"/>
      <x v="3"/>
      <x/>
    </i>
    <i>
      <x v="16"/>
      <x v="13"/>
      <x v="41"/>
      <x v="1"/>
      <x v="18"/>
      <x v="5"/>
      <x v="3"/>
      <x v="21"/>
    </i>
    <i>
      <x v="17"/>
      <x v="14"/>
      <x v="42"/>
      <x v="1"/>
      <x v="5"/>
      <x v="5"/>
      <x v="3"/>
      <x v="11"/>
    </i>
    <i>
      <x v="18"/>
      <x v="2"/>
      <x v="18"/>
      <x/>
      <x v="23"/>
      <x v="1"/>
      <x v="1"/>
      <x v="27"/>
    </i>
    <i>
      <x v="19"/>
      <x v="24"/>
      <x v="27"/>
      <x v="1"/>
      <x v="22"/>
      <x v="1"/>
      <x v="1"/>
      <x v="3"/>
    </i>
    <i>
      <x v="20"/>
      <x v="25"/>
      <x v="30"/>
      <x v="1"/>
      <x v="42"/>
      <x v="1"/>
      <x v="1"/>
      <x v="29"/>
    </i>
    <i>
      <x v="21"/>
      <x v="1"/>
      <x v="4"/>
      <x/>
      <x v="10"/>
      <x v="1"/>
      <x v="1"/>
      <x v="15"/>
    </i>
    <i>
      <x v="22"/>
      <x v="4"/>
      <x v="29"/>
      <x/>
      <x v="1"/>
      <x v="1"/>
      <x v="1"/>
      <x v="4"/>
    </i>
    <i>
      <x v="23"/>
      <x v="5"/>
      <x v="44"/>
      <x/>
      <x v="45"/>
      <x v="1"/>
      <x v="1"/>
      <x v="7"/>
    </i>
    <i>
      <x v="24"/>
      <x v="6"/>
      <x v="45"/>
      <x/>
      <x v="12"/>
      <x v="1"/>
      <x v="1"/>
      <x v="12"/>
    </i>
    <i>
      <x v="25"/>
      <x v="35"/>
      <x v="26"/>
      <x/>
      <x v="24"/>
      <x v="1"/>
      <x v="1"/>
      <x v="13"/>
    </i>
    <i>
      <x v="26"/>
      <x v="9"/>
      <x v="10"/>
      <x v="1"/>
      <x v="16"/>
      <x v="2"/>
      <x v="3"/>
      <x v="30"/>
    </i>
    <i>
      <x v="27"/>
      <x v="10"/>
      <x v="11"/>
      <x v="1"/>
      <x v="28"/>
      <x v="2"/>
      <x v="3"/>
      <x v="24"/>
    </i>
    <i>
      <x v="28"/>
      <x v="39"/>
      <x v="33"/>
      <x/>
      <x v="40"/>
      <x v="2"/>
      <x v="3"/>
      <x v="12"/>
    </i>
    <i>
      <x v="29"/>
      <x v="23"/>
      <x v="48"/>
      <x/>
      <x v="25"/>
      <x v="4"/>
      <x v="2"/>
      <x v="19"/>
    </i>
    <i>
      <x v="30"/>
      <x v="22"/>
      <x v="39"/>
      <x/>
      <x v="35"/>
      <x v="4"/>
      <x v="2"/>
      <x v="30"/>
    </i>
    <i>
      <x v="31"/>
      <x v="21"/>
      <x v="32"/>
      <x/>
      <x v="16"/>
      <x v="4"/>
      <x v="2"/>
      <x v="4"/>
    </i>
    <i>
      <x v="32"/>
      <x v="19"/>
      <x v="16"/>
      <x v="1"/>
      <x v="26"/>
      <x v="4"/>
      <x v="2"/>
      <x v="14"/>
    </i>
    <i>
      <x v="33"/>
      <x v="20"/>
      <x v="49"/>
      <x v="1"/>
      <x v="27"/>
      <x v="4"/>
      <x v="2"/>
      <x v="29"/>
    </i>
    <i>
      <x v="34"/>
      <x v="16"/>
      <x v="7"/>
      <x v="1"/>
      <x v="1"/>
      <x v="4"/>
      <x v="2"/>
      <x v="22"/>
    </i>
    <i>
      <x v="35"/>
      <x v="17"/>
      <x v="12"/>
      <x v="1"/>
      <x v="21"/>
      <x v="4"/>
      <x v="2"/>
      <x v="29"/>
    </i>
    <i>
      <x v="36"/>
      <x v="15"/>
      <x v="6"/>
      <x v="1"/>
      <x v="32"/>
      <x v="4"/>
      <x v="2"/>
      <x v="25"/>
    </i>
    <i>
      <x v="37"/>
      <x v="18"/>
      <x v="13"/>
      <x v="1"/>
      <x v="29"/>
      <x v="4"/>
      <x v="2"/>
      <x v="13"/>
    </i>
    <i>
      <x v="38"/>
      <x v="44"/>
      <x v="24"/>
      <x v="1"/>
      <x v="30"/>
      <x/>
      <x v="5"/>
      <x v="7"/>
    </i>
    <i>
      <x v="39"/>
      <x v="43"/>
      <x v="22"/>
      <x v="1"/>
      <x v="34"/>
      <x/>
      <x v="5"/>
      <x v="4"/>
    </i>
    <i>
      <x v="40"/>
      <x v="49"/>
      <x v="31"/>
      <x/>
      <x v="20"/>
      <x/>
      <x v="5"/>
      <x v="2"/>
    </i>
    <i>
      <x v="41"/>
      <x v="46"/>
      <x v="1"/>
      <x/>
      <x v="36"/>
      <x v="7"/>
      <x v="5"/>
      <x v="20"/>
    </i>
    <i>
      <x v="42"/>
      <x v="48"/>
      <x v="25"/>
      <x/>
      <x v="6"/>
      <x v="7"/>
      <x v="5"/>
      <x v="7"/>
    </i>
    <i>
      <x v="43"/>
      <x v="47"/>
      <x v="15"/>
      <x/>
      <x v="11"/>
      <x v="7"/>
      <x v="5"/>
      <x v="2"/>
    </i>
    <i>
      <x v="44"/>
      <x v="37"/>
      <x v="20"/>
      <x/>
      <x v="6"/>
      <x v="6"/>
      <x/>
      <x v="23"/>
    </i>
    <i>
      <x v="45"/>
      <x/>
      <x v="43"/>
      <x v="1"/>
      <x v="19"/>
      <x v="6"/>
      <x/>
      <x v="4"/>
    </i>
    <i>
      <x v="46"/>
      <x v="38"/>
      <x v="19"/>
      <x/>
      <x v="14"/>
      <x v="6"/>
      <x/>
      <x v="4"/>
    </i>
    <i>
      <x v="47"/>
      <x v="7"/>
      <x v="37"/>
      <x/>
      <x v="43"/>
      <x v="8"/>
      <x v="6"/>
      <x v="17"/>
    </i>
    <i>
      <x v="48"/>
      <x v="8"/>
      <x v="14"/>
      <x v="1"/>
      <x v="33"/>
      <x v="8"/>
      <x v="6"/>
      <x v="5"/>
    </i>
    <i>
      <x v="49"/>
      <x v="42"/>
      <x/>
      <x v="1"/>
      <x v="39"/>
      <x v="3"/>
      <x v="4"/>
      <x v="28"/>
    </i>
  </rowItems>
  <colItems count="1">
    <i/>
  </colItems>
  <pageFields count="1">
    <pageField fld="16" hier="-1"/>
  </pageFields>
  <formats count="2">
    <format dxfId="1">
      <pivotArea dataOnly="0" labelOnly="1" outline="0" fieldPosition="0">
        <references count="5">
          <reference field="0" count="1" selected="0">
            <x v="25"/>
          </reference>
          <reference field="1" count="1" selected="0">
            <x v="35"/>
          </reference>
          <reference field="6" count="1">
            <x v="24"/>
          </reference>
          <reference field="8" count="1" selected="0">
            <x v="0"/>
          </reference>
          <reference field="12" count="1" selected="0">
            <x v="26"/>
          </reference>
        </references>
      </pivotArea>
    </format>
    <format dxfId="0">
      <pivotArea dataOnly="0" labelOnly="1" outline="0" fieldPosition="0">
        <references count="1">
          <reference field="1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2" workbookViewId="0">
      <selection activeCell="A3" sqref="A3"/>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252</v>
      </c>
      <c r="C2" s="46"/>
      <c r="D2" s="47"/>
      <c r="E2" s="51" t="s">
        <v>232</v>
      </c>
    </row>
    <row r="3" spans="2:5" ht="42" customHeight="1" thickBot="1" x14ac:dyDescent="0.35">
      <c r="B3" s="48"/>
      <c r="C3" s="49"/>
      <c r="D3" s="50"/>
      <c r="E3" s="52"/>
    </row>
    <row r="4" spans="2:5" ht="8.25" customHeight="1" x14ac:dyDescent="0.3"/>
    <row r="5" spans="2:5" ht="19.5" customHeight="1" thickBot="1" x14ac:dyDescent="0.35">
      <c r="C5" s="8" t="s">
        <v>226</v>
      </c>
      <c r="D5" s="8" t="s">
        <v>223</v>
      </c>
      <c r="E5" s="9" t="s">
        <v>224</v>
      </c>
    </row>
    <row r="6" spans="2:5" ht="19.5" customHeight="1" thickBot="1" x14ac:dyDescent="0.35">
      <c r="B6" s="19" t="s">
        <v>135</v>
      </c>
      <c r="C6" s="43" t="s">
        <v>225</v>
      </c>
      <c r="D6" s="43"/>
      <c r="E6" s="44"/>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3" t="s">
        <v>242</v>
      </c>
      <c r="D13" s="43"/>
      <c r="E13" s="44"/>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253</v>
      </c>
      <c r="C2" s="46"/>
      <c r="D2" s="47"/>
      <c r="E2" s="51" t="s">
        <v>232</v>
      </c>
    </row>
    <row r="3" spans="2:5" ht="42" customHeight="1" thickBot="1" x14ac:dyDescent="0.35">
      <c r="B3" s="48"/>
      <c r="C3" s="49"/>
      <c r="D3" s="50"/>
      <c r="E3" s="52"/>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3" t="s">
        <v>254</v>
      </c>
      <c r="D7" s="43"/>
      <c r="E7" s="44"/>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3" t="s">
        <v>255</v>
      </c>
      <c r="D14" s="43"/>
      <c r="E14" s="44"/>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272</v>
      </c>
      <c r="C2" s="46"/>
      <c r="D2" s="47"/>
      <c r="E2" s="51" t="s">
        <v>232</v>
      </c>
    </row>
    <row r="3" spans="2:5" ht="42" customHeight="1" thickBot="1" x14ac:dyDescent="0.35">
      <c r="B3" s="48"/>
      <c r="C3" s="49"/>
      <c r="D3" s="50"/>
      <c r="E3" s="52"/>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3" t="s">
        <v>281</v>
      </c>
      <c r="D7" s="43"/>
      <c r="E7" s="44"/>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workbookViewId="0">
      <selection activeCell="F15" sqref="F15"/>
    </sheetView>
  </sheetViews>
  <sheetFormatPr defaultRowHeight="14.4" x14ac:dyDescent="0.3"/>
  <cols>
    <col min="2" max="2" width="15" bestFit="1" customWidth="1"/>
    <col min="3" max="3" width="9.33203125" bestFit="1" customWidth="1"/>
    <col min="4" max="4" width="5.21875" bestFit="1" customWidth="1"/>
    <col min="5" max="5" width="10.77734375" bestFit="1" customWidth="1"/>
    <col min="6" max="6" width="23.109375" bestFit="1" customWidth="1"/>
    <col min="7" max="7" width="20.5546875" bestFit="1" customWidth="1"/>
    <col min="8" max="8" width="27.88671875" bestFit="1" customWidth="1"/>
  </cols>
  <sheetData>
    <row r="3" spans="2:9" x14ac:dyDescent="0.3">
      <c r="B3" s="37" t="s">
        <v>285</v>
      </c>
      <c r="C3" s="37" t="s">
        <v>283</v>
      </c>
    </row>
    <row r="4" spans="2:9" x14ac:dyDescent="0.3">
      <c r="B4" s="37" t="s">
        <v>284</v>
      </c>
      <c r="C4" t="s">
        <v>138</v>
      </c>
      <c r="D4" t="s">
        <v>142</v>
      </c>
    </row>
    <row r="5" spans="2:9" x14ac:dyDescent="0.3">
      <c r="B5" s="1" t="s">
        <v>159</v>
      </c>
      <c r="C5">
        <v>1</v>
      </c>
      <c r="D5">
        <v>2</v>
      </c>
      <c r="G5" s="5" t="s">
        <v>228</v>
      </c>
      <c r="H5" s="40" t="s">
        <v>138</v>
      </c>
      <c r="I5" s="40" t="s">
        <v>142</v>
      </c>
    </row>
    <row r="6" spans="2:9" x14ac:dyDescent="0.3">
      <c r="B6" s="1" t="s">
        <v>151</v>
      </c>
      <c r="C6">
        <v>6</v>
      </c>
      <c r="D6">
        <v>2</v>
      </c>
      <c r="G6" s="4" t="s">
        <v>159</v>
      </c>
      <c r="H6">
        <f>COUNTIFS(SPORTSMEN!$K$2:$K$51,$G6,SPORTSMEN!$I$2:$I$51,"Female")</f>
        <v>1</v>
      </c>
      <c r="I6">
        <f>COUNTIFS(SPORTSMEN!$K$2:$K$51,$G6,SPORTSMEN!$I$2:$I$51,"male")</f>
        <v>2</v>
      </c>
    </row>
    <row r="7" spans="2:9" x14ac:dyDescent="0.3">
      <c r="B7" s="1" t="s">
        <v>153</v>
      </c>
      <c r="C7">
        <v>1</v>
      </c>
      <c r="D7">
        <v>2</v>
      </c>
      <c r="G7" s="4" t="s">
        <v>151</v>
      </c>
      <c r="H7">
        <f>COUNTIFS(SPORTSMEN!$K$2:$K$51,$G7,SPORTSMEN!$I$2:$I$51,"Female")</f>
        <v>6</v>
      </c>
      <c r="I7">
        <f>COUNTIFS(SPORTSMEN!$K$2:$K$51,$G7,SPORTSMEN!$I$2:$I$51,"male")</f>
        <v>2</v>
      </c>
    </row>
    <row r="8" spans="2:9" x14ac:dyDescent="0.3">
      <c r="B8" s="1" t="s">
        <v>144</v>
      </c>
      <c r="D8">
        <v>2</v>
      </c>
      <c r="G8" s="4" t="s">
        <v>153</v>
      </c>
      <c r="H8">
        <f>COUNTIFS(SPORTSMEN!$K$2:$K$51,$G8,SPORTSMEN!$I$2:$I$51,"Female")</f>
        <v>1</v>
      </c>
      <c r="I8">
        <f>COUNTIFS(SPORTSMEN!$K$2:$K$51,$G8,SPORTSMEN!$I$2:$I$51,"male")</f>
        <v>2</v>
      </c>
    </row>
    <row r="9" spans="2:9" x14ac:dyDescent="0.3">
      <c r="B9" s="1" t="s">
        <v>156</v>
      </c>
      <c r="C9">
        <v>3</v>
      </c>
      <c r="D9">
        <v>6</v>
      </c>
      <c r="G9" s="4" t="s">
        <v>144</v>
      </c>
      <c r="H9">
        <f>COUNTIFS(SPORTSMEN!$K$2:$K$51,$G9,SPORTSMEN!$I$2:$I$51,"Female")</f>
        <v>0</v>
      </c>
      <c r="I9">
        <f>COUNTIFS(SPORTSMEN!$K$2:$K$51,$G9,SPORTSMEN!$I$2:$I$51,"male")</f>
        <v>2</v>
      </c>
    </row>
    <row r="10" spans="2:9" x14ac:dyDescent="0.3">
      <c r="B10" s="1" t="s">
        <v>149</v>
      </c>
      <c r="C10">
        <v>1</v>
      </c>
      <c r="D10">
        <v>4</v>
      </c>
      <c r="G10" s="4" t="s">
        <v>156</v>
      </c>
      <c r="H10">
        <f>COUNTIFS(SPORTSMEN!$K$2:$K$51,$G10,SPORTSMEN!$I$2:$I$51,"Female")</f>
        <v>3</v>
      </c>
      <c r="I10">
        <f>COUNTIFS(SPORTSMEN!$K$2:$K$51,$G10,SPORTSMEN!$I$2:$I$51,"male")</f>
        <v>6</v>
      </c>
    </row>
    <row r="11" spans="2:9" x14ac:dyDescent="0.3">
      <c r="B11" s="1" t="s">
        <v>164</v>
      </c>
      <c r="C11">
        <v>2</v>
      </c>
      <c r="D11">
        <v>1</v>
      </c>
      <c r="G11" s="4" t="s">
        <v>149</v>
      </c>
      <c r="H11">
        <f>COUNTIFS(SPORTSMEN!$K$2:$K$51,$G11,SPORTSMEN!$I$2:$I$51,"Female")</f>
        <v>1</v>
      </c>
      <c r="I11">
        <f>COUNTIFS(SPORTSMEN!$K$2:$K$51,$G11,SPORTSMEN!$I$2:$I$51,"male")</f>
        <v>4</v>
      </c>
    </row>
    <row r="12" spans="2:9" x14ac:dyDescent="0.3">
      <c r="B12" s="1" t="s">
        <v>161</v>
      </c>
      <c r="C12">
        <v>3</v>
      </c>
      <c r="G12" s="4" t="s">
        <v>164</v>
      </c>
      <c r="H12">
        <f>COUNTIFS(SPORTSMEN!$K$2:$K$51,$G12,SPORTSMEN!$I$2:$I$51,"Female")</f>
        <v>2</v>
      </c>
      <c r="I12">
        <f>COUNTIFS(SPORTSMEN!$K$2:$K$51,$G12,SPORTSMEN!$I$2:$I$51,"male")</f>
        <v>1</v>
      </c>
    </row>
    <row r="13" spans="2:9" x14ac:dyDescent="0.3">
      <c r="B13" s="1" t="s">
        <v>167</v>
      </c>
      <c r="C13">
        <v>1</v>
      </c>
      <c r="D13">
        <v>1</v>
      </c>
      <c r="G13" s="4" t="s">
        <v>161</v>
      </c>
      <c r="H13">
        <f>COUNTIFS(SPORTSMEN!$K$2:$K$51,$G13,SPORTSMEN!$I$2:$I$51,"Female")</f>
        <v>3</v>
      </c>
      <c r="I13">
        <f>COUNTIFS(SPORTSMEN!$K$2:$K$51,$G13,SPORTSMEN!$I$2:$I$51,"male")</f>
        <v>0</v>
      </c>
    </row>
    <row r="14" spans="2:9" x14ac:dyDescent="0.3">
      <c r="B14" s="1" t="s">
        <v>146</v>
      </c>
      <c r="C14">
        <v>3</v>
      </c>
      <c r="D14">
        <v>2</v>
      </c>
      <c r="G14" s="4" t="s">
        <v>167</v>
      </c>
      <c r="H14">
        <f>COUNTIFS(SPORTSMEN!$K$2:$K$51,$G14,SPORTSMEN!$I$2:$I$51,"Female")</f>
        <v>1</v>
      </c>
      <c r="I14">
        <f>COUNTIFS(SPORTSMEN!$K$2:$K$51,$G14,SPORTSMEN!$I$2:$I$51,"male")</f>
        <v>1</v>
      </c>
    </row>
    <row r="15" spans="2:9" x14ac:dyDescent="0.3">
      <c r="B15" s="1" t="s">
        <v>140</v>
      </c>
      <c r="C15">
        <v>4</v>
      </c>
      <c r="D15">
        <v>3</v>
      </c>
      <c r="G15" s="4" t="s">
        <v>146</v>
      </c>
      <c r="H15">
        <f>COUNTIFS(SPORTSMEN!$K$2:$K$51,$G15,SPORTSMEN!$I$2:$I$51,"Female")</f>
        <v>3</v>
      </c>
      <c r="I15">
        <f>COUNTIFS(SPORTSMEN!$K$2:$K$51,$G15,SPORTSMEN!$I$2:$I$51,"male")</f>
        <v>2</v>
      </c>
    </row>
    <row r="16" spans="2:9" x14ac:dyDescent="0.3">
      <c r="G16" s="4" t="s">
        <v>140</v>
      </c>
      <c r="H16">
        <f>COUNTIFS(SPORTSMEN!$K$2:$K$51,$G16,SPORTSMEN!$I$2:$I$51,"Female")</f>
        <v>4</v>
      </c>
      <c r="I16">
        <f>COUNTIFS(SPORTSMEN!$K$2:$K$51,$G16,SPORTSMEN!$I$2:$I$51,"male")</f>
        <v>3</v>
      </c>
    </row>
  </sheetData>
  <sortState xmlns:xlrd2="http://schemas.microsoft.com/office/spreadsheetml/2017/richdata2" ref="G6:G16">
    <sortCondition ref="G6:G16"/>
  </sortState>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FT53"/>
  <sheetViews>
    <sheetView tabSelected="1" workbookViewId="0">
      <selection activeCell="G14" sqref="G4:G53"/>
      <pivotSelection pane="bottomRight" showHeader="1" axis="axisRow" dimension="6" activeRow="13" activeCol="6" previousRow="13" previousCol="6" click="1" r:id="rId1">
        <pivotArea dataOnly="0" labelOnly="1" outline="0" fieldPosition="0">
          <references count="1">
            <reference field="11" count="0"/>
          </references>
        </pivotArea>
      </pivotSelection>
    </sheetView>
  </sheetViews>
  <sheetFormatPr defaultColWidth="0" defaultRowHeight="14.4" x14ac:dyDescent="0.3"/>
  <cols>
    <col min="1" max="1" width="25.77734375" bestFit="1" customWidth="1"/>
    <col min="2" max="2" width="33" bestFit="1" customWidth="1"/>
    <col min="3" max="3" width="31.109375" customWidth="1"/>
    <col min="4" max="4" width="12.6640625" bestFit="1" customWidth="1"/>
    <col min="5" max="5" width="17.33203125" bestFit="1" customWidth="1"/>
    <col min="6" max="6" width="12.6640625" bestFit="1" customWidth="1"/>
    <col min="7" max="8" width="22.109375" bestFit="1" customWidth="1"/>
    <col min="9" max="10" width="17.6640625" hidden="1" customWidth="1"/>
    <col min="11" max="11" width="18.109375" hidden="1" customWidth="1"/>
    <col min="12" max="12" width="15.6640625" hidden="1" customWidth="1"/>
    <col min="13" max="13" width="19.44140625" hidden="1" customWidth="1"/>
    <col min="14" max="14" width="20.44140625" hidden="1" customWidth="1"/>
    <col min="15" max="15" width="16.33203125" hidden="1" customWidth="1"/>
    <col min="16" max="16" width="19.44140625" hidden="1" customWidth="1"/>
    <col min="17" max="17" width="20.21875" hidden="1" customWidth="1"/>
    <col min="18" max="18" width="16.6640625" hidden="1" customWidth="1"/>
    <col min="19" max="19" width="25" hidden="1" customWidth="1"/>
    <col min="20" max="20" width="26.21875" hidden="1" customWidth="1"/>
    <col min="21" max="21" width="20.109375" hidden="1" customWidth="1"/>
    <col min="22" max="22" width="16" hidden="1" customWidth="1"/>
    <col min="23" max="23" width="25.88671875" hidden="1" customWidth="1"/>
    <col min="24" max="24" width="22.44140625" hidden="1" customWidth="1"/>
    <col min="25" max="25" width="23.77734375" hidden="1" customWidth="1"/>
    <col min="26" max="26" width="18.21875" hidden="1" customWidth="1"/>
    <col min="27" max="27" width="18.88671875" hidden="1" customWidth="1"/>
    <col min="28" max="28" width="17.88671875" hidden="1" customWidth="1"/>
    <col min="29" max="29" width="14.109375" hidden="1" customWidth="1"/>
    <col min="30" max="30" width="17.21875" hidden="1" customWidth="1"/>
    <col min="31" max="31" width="17.6640625" hidden="1" customWidth="1"/>
    <col min="32" max="32" width="18.77734375" hidden="1" customWidth="1"/>
    <col min="33" max="33" width="19.88671875" hidden="1" customWidth="1"/>
    <col min="34" max="34" width="16.6640625" hidden="1" customWidth="1"/>
    <col min="35" max="35" width="20.88671875" hidden="1" customWidth="1"/>
    <col min="36" max="36" width="22.5546875" hidden="1" customWidth="1"/>
    <col min="37" max="37" width="24.5546875" hidden="1" customWidth="1"/>
    <col min="38" max="38" width="16.44140625" hidden="1" customWidth="1"/>
    <col min="39" max="39" width="14.77734375" hidden="1" customWidth="1"/>
    <col min="40" max="40" width="18.77734375" hidden="1" customWidth="1"/>
    <col min="41" max="41" width="24.21875" hidden="1" customWidth="1"/>
    <col min="42" max="42" width="20.5546875" hidden="1" customWidth="1"/>
    <col min="43" max="43" width="17.21875" hidden="1" customWidth="1"/>
    <col min="44" max="44" width="20.88671875" hidden="1" customWidth="1"/>
    <col min="45" max="45" width="20.5546875" hidden="1" customWidth="1"/>
    <col min="46" max="46" width="19.21875" hidden="1" customWidth="1"/>
    <col min="47" max="47" width="15" hidden="1" customWidth="1"/>
    <col min="48" max="48" width="17.77734375" hidden="1" customWidth="1"/>
    <col min="49" max="49" width="21.77734375" hidden="1" customWidth="1"/>
    <col min="50" max="50" width="16.88671875" hidden="1" customWidth="1"/>
    <col min="51" max="51" width="18.77734375" hidden="1" customWidth="1"/>
    <col min="52" max="52" width="8.6640625" hidden="1" customWidth="1"/>
    <col min="53" max="53" width="18.109375" hidden="1" customWidth="1"/>
    <col min="54" max="54" width="8.6640625" hidden="1" customWidth="1"/>
    <col min="55" max="55" width="15.6640625" hidden="1" customWidth="1"/>
    <col min="56" max="56" width="8.6640625" hidden="1" customWidth="1"/>
    <col min="57" max="57" width="24.21875" hidden="1" customWidth="1"/>
    <col min="58" max="58" width="8.6640625" hidden="1" customWidth="1"/>
    <col min="59" max="59" width="23.77734375" hidden="1" customWidth="1"/>
    <col min="60" max="60" width="8.6640625" hidden="1" customWidth="1"/>
    <col min="61" max="61" width="22.44140625" hidden="1" customWidth="1"/>
    <col min="62" max="62" width="8.6640625" hidden="1" customWidth="1"/>
    <col min="63" max="63" width="25.88671875" hidden="1" customWidth="1"/>
    <col min="64" max="64" width="8.6640625" hidden="1" customWidth="1"/>
    <col min="65" max="65" width="20.109375" hidden="1" customWidth="1"/>
    <col min="66" max="66" width="8.6640625" hidden="1" customWidth="1"/>
    <col min="67" max="67" width="16" hidden="1" customWidth="1"/>
    <col min="68" max="68" width="8.6640625" hidden="1" customWidth="1"/>
    <col min="69" max="69" width="16.6640625" hidden="1" customWidth="1"/>
    <col min="70" max="70" width="8.6640625" hidden="1" customWidth="1"/>
    <col min="71" max="71" width="25" hidden="1" customWidth="1"/>
    <col min="72" max="72" width="8.6640625" hidden="1" customWidth="1"/>
    <col min="73" max="73" width="20.21875" hidden="1" customWidth="1"/>
    <col min="74" max="74" width="8.6640625" hidden="1" customWidth="1"/>
    <col min="75" max="75" width="26.21875" hidden="1" customWidth="1"/>
    <col min="76" max="76" width="8.6640625" hidden="1" customWidth="1"/>
    <col min="77" max="77" width="19.21875" hidden="1" customWidth="1"/>
    <col min="78" max="78" width="8.6640625" hidden="1" customWidth="1"/>
    <col min="79" max="79" width="20.5546875" hidden="1" customWidth="1"/>
    <col min="80" max="80" width="8.6640625" hidden="1" customWidth="1"/>
    <col min="81" max="81" width="18.77734375" hidden="1" customWidth="1"/>
    <col min="82" max="82" width="8.6640625" hidden="1" customWidth="1"/>
    <col min="83" max="83" width="17.77734375" hidden="1" customWidth="1"/>
    <col min="84" max="84" width="8.6640625" hidden="1" customWidth="1"/>
    <col min="85" max="85" width="16.88671875" hidden="1" customWidth="1"/>
    <col min="86" max="86" width="8.6640625" hidden="1" customWidth="1"/>
    <col min="87" max="87" width="21.77734375" hidden="1" customWidth="1"/>
    <col min="88" max="88" width="8.6640625" hidden="1" customWidth="1"/>
    <col min="89" max="89" width="14.77734375" hidden="1" customWidth="1"/>
    <col min="90" max="90" width="8.6640625" hidden="1" customWidth="1"/>
    <col min="91" max="91" width="15.21875" hidden="1" customWidth="1"/>
    <col min="92" max="92" width="8.6640625" hidden="1" customWidth="1"/>
    <col min="93" max="93" width="18.77734375" hidden="1" customWidth="1"/>
    <col min="94" max="94" width="8.6640625" hidden="1" customWidth="1"/>
    <col min="95" max="95" width="22.44140625" hidden="1" customWidth="1"/>
    <col min="96" max="96" width="8.6640625" hidden="1" customWidth="1"/>
    <col min="97" max="97" width="17.6640625" hidden="1" customWidth="1"/>
    <col min="98" max="98" width="8.6640625" hidden="1" customWidth="1"/>
    <col min="99" max="99" width="20.88671875" hidden="1" customWidth="1"/>
    <col min="100" max="100" width="8.6640625" hidden="1" customWidth="1"/>
    <col min="101" max="101" width="11.5546875" hidden="1" customWidth="1"/>
    <col min="102" max="102" width="12.109375" hidden="1" customWidth="1"/>
    <col min="103" max="103" width="10.5546875" hidden="1" customWidth="1"/>
    <col min="104" max="104" width="10.21875" hidden="1" customWidth="1"/>
    <col min="105" max="105" width="15.33203125" hidden="1" customWidth="1"/>
    <col min="106" max="106" width="8.33203125" hidden="1" customWidth="1"/>
    <col min="107" max="107" width="10.21875" hidden="1" customWidth="1"/>
    <col min="108" max="108" width="12.5546875" hidden="1" customWidth="1"/>
    <col min="109" max="109" width="12.44140625" hidden="1" customWidth="1"/>
    <col min="110" max="110" width="14" hidden="1" customWidth="1"/>
    <col min="111" max="111" width="10.21875" hidden="1" customWidth="1"/>
    <col min="112" max="112" width="11.5546875" hidden="1" customWidth="1"/>
    <col min="113" max="113" width="18.77734375" hidden="1" customWidth="1"/>
    <col min="114" max="114" width="7.6640625" hidden="1" customWidth="1"/>
    <col min="115" max="115" width="10.21875" hidden="1" customWidth="1"/>
    <col min="116" max="116" width="11.33203125" hidden="1" customWidth="1"/>
    <col min="117" max="117" width="9.109375" hidden="1" customWidth="1"/>
    <col min="118" max="118" width="16.88671875" hidden="1" customWidth="1"/>
    <col min="119" max="119" width="11.21875" hidden="1" customWidth="1"/>
    <col min="120" max="120" width="12.21875" hidden="1" customWidth="1"/>
    <col min="121" max="121" width="21.77734375" hidden="1" customWidth="1"/>
    <col min="122" max="122" width="9.6640625" hidden="1" customWidth="1"/>
    <col min="123" max="123" width="10.21875" hidden="1" customWidth="1"/>
    <col min="124" max="124" width="12.33203125" hidden="1" customWidth="1"/>
    <col min="125" max="125" width="13.21875" hidden="1" customWidth="1"/>
    <col min="126" max="126" width="7.6640625" hidden="1" customWidth="1"/>
    <col min="127" max="127" width="11.21875" hidden="1" customWidth="1"/>
    <col min="128" max="128" width="11.33203125" hidden="1" customWidth="1"/>
    <col min="129" max="129" width="11.88671875" hidden="1" customWidth="1"/>
    <col min="130" max="130" width="13.44140625" hidden="1" customWidth="1"/>
    <col min="131" max="131" width="10.21875" hidden="1" customWidth="1"/>
    <col min="132" max="132" width="10.6640625" hidden="1" customWidth="1"/>
    <col min="133" max="133" width="9.6640625" hidden="1" customWidth="1"/>
    <col min="134" max="134" width="6.88671875" hidden="1" customWidth="1"/>
    <col min="135" max="135" width="11.21875" hidden="1" customWidth="1"/>
    <col min="136" max="136" width="11.5546875" hidden="1" customWidth="1"/>
    <col min="137" max="137" width="8.44140625" hidden="1" customWidth="1"/>
    <col min="138" max="138" width="10.21875" hidden="1" customWidth="1"/>
    <col min="139" max="139" width="12.33203125" hidden="1" customWidth="1"/>
    <col min="140" max="140" width="11" hidden="1" customWidth="1"/>
    <col min="141" max="141" width="7.6640625" hidden="1" customWidth="1"/>
    <col min="142" max="142" width="10.21875" hidden="1" customWidth="1"/>
    <col min="143" max="143" width="11.33203125" hidden="1" customWidth="1"/>
    <col min="144" max="144" width="11.109375" hidden="1" customWidth="1"/>
    <col min="145" max="145" width="8.5546875" hidden="1" customWidth="1"/>
    <col min="146" max="146" width="10.21875" hidden="1" customWidth="1"/>
    <col min="147" max="147" width="11.5546875" hidden="1" customWidth="1"/>
    <col min="148" max="148" width="13.33203125" hidden="1" customWidth="1"/>
    <col min="149" max="149" width="23.21875" hidden="1" customWidth="1"/>
    <col min="150" max="150" width="10.21875" hidden="1" customWidth="1"/>
    <col min="151" max="151" width="11.5546875" hidden="1" customWidth="1"/>
    <col min="152" max="152" width="28" hidden="1" customWidth="1"/>
    <col min="153" max="153" width="10.5546875" hidden="1" customWidth="1"/>
    <col min="154" max="154" width="10.21875" hidden="1" customWidth="1"/>
    <col min="155" max="155" width="15.33203125" hidden="1" customWidth="1"/>
    <col min="156" max="156" width="14.5546875" hidden="1" customWidth="1"/>
    <col min="157" max="157" width="10.5546875" hidden="1" customWidth="1"/>
    <col min="158" max="158" width="11.21875" hidden="1" customWidth="1"/>
    <col min="159" max="159" width="11.5546875" hidden="1" customWidth="1"/>
    <col min="160" max="160" width="7.6640625" hidden="1" customWidth="1"/>
    <col min="161" max="161" width="10.21875" hidden="1" customWidth="1"/>
    <col min="162" max="162" width="7.6640625" hidden="1" customWidth="1"/>
    <col min="163" max="163" width="10.21875" hidden="1" customWidth="1"/>
    <col min="164" max="164" width="11.33203125" hidden="1" customWidth="1"/>
    <col min="165" max="165" width="13.33203125" hidden="1" customWidth="1"/>
    <col min="166" max="166" width="9.21875" hidden="1" customWidth="1"/>
    <col min="167" max="167" width="10.21875" hidden="1" customWidth="1"/>
    <col min="168" max="168" width="11.33203125" hidden="1" customWidth="1"/>
    <col min="169" max="169" width="8.44140625" hidden="1" customWidth="1"/>
    <col min="170" max="170" width="10.21875" hidden="1" customWidth="1"/>
    <col min="171" max="171" width="12.33203125" hidden="1" customWidth="1"/>
    <col min="172" max="172" width="14" hidden="1" customWidth="1"/>
    <col min="173" max="173" width="10.33203125" hidden="1" customWidth="1"/>
    <col min="174" max="174" width="10.21875" hidden="1" customWidth="1"/>
    <col min="175" max="175" width="11.5546875" hidden="1" customWidth="1"/>
    <col min="176" max="176" width="15.109375" hidden="1" customWidth="1"/>
    <col min="177" max="16384" width="8.88671875" hidden="1"/>
  </cols>
  <sheetData>
    <row r="1" spans="1:8" x14ac:dyDescent="0.3">
      <c r="A1" s="37" t="s">
        <v>238</v>
      </c>
      <c r="B1" t="s">
        <v>421</v>
      </c>
      <c r="C1" s="53" t="s">
        <v>422</v>
      </c>
      <c r="D1" s="54"/>
      <c r="E1" s="54"/>
      <c r="F1" s="54"/>
      <c r="G1" s="54"/>
      <c r="H1" s="54"/>
    </row>
    <row r="2" spans="1:8" x14ac:dyDescent="0.3">
      <c r="C2" s="54"/>
      <c r="D2" s="54"/>
      <c r="E2" s="54"/>
      <c r="F2" s="54"/>
      <c r="G2" s="54"/>
      <c r="H2" s="54"/>
    </row>
    <row r="3" spans="1:8" x14ac:dyDescent="0.3">
      <c r="A3" s="37" t="s">
        <v>222</v>
      </c>
      <c r="B3" s="37" t="s">
        <v>221</v>
      </c>
      <c r="C3" s="37" t="s">
        <v>233</v>
      </c>
      <c r="D3" s="37" t="s">
        <v>170</v>
      </c>
      <c r="E3" s="37" t="s">
        <v>4</v>
      </c>
      <c r="F3" s="37" t="s">
        <v>228</v>
      </c>
      <c r="G3" s="37" t="s">
        <v>136</v>
      </c>
      <c r="H3" s="37" t="s">
        <v>172</v>
      </c>
    </row>
    <row r="4" spans="1:8" x14ac:dyDescent="0.3">
      <c r="A4" s="41">
        <v>1</v>
      </c>
      <c r="B4" t="s">
        <v>336</v>
      </c>
      <c r="C4" t="s">
        <v>294</v>
      </c>
      <c r="D4" t="s">
        <v>138</v>
      </c>
      <c r="E4" s="42" t="s">
        <v>386</v>
      </c>
      <c r="F4" t="s">
        <v>140</v>
      </c>
      <c r="G4" s="56" t="s">
        <v>139</v>
      </c>
      <c r="H4" t="s">
        <v>174</v>
      </c>
    </row>
    <row r="5" spans="1:8" x14ac:dyDescent="0.3">
      <c r="A5" s="41">
        <v>2</v>
      </c>
      <c r="B5" t="s">
        <v>337</v>
      </c>
      <c r="C5" t="s">
        <v>298</v>
      </c>
      <c r="D5" t="s">
        <v>138</v>
      </c>
      <c r="E5" s="42" t="s">
        <v>387</v>
      </c>
      <c r="F5" t="s">
        <v>140</v>
      </c>
      <c r="G5" s="56" t="s">
        <v>139</v>
      </c>
      <c r="H5" t="s">
        <v>175</v>
      </c>
    </row>
    <row r="6" spans="1:8" x14ac:dyDescent="0.3">
      <c r="A6" s="41">
        <v>3</v>
      </c>
      <c r="B6" t="s">
        <v>338</v>
      </c>
      <c r="C6" t="s">
        <v>333</v>
      </c>
      <c r="D6" t="s">
        <v>142</v>
      </c>
      <c r="E6" s="42" t="s">
        <v>388</v>
      </c>
      <c r="F6" t="s">
        <v>144</v>
      </c>
      <c r="G6" s="56" t="s">
        <v>143</v>
      </c>
      <c r="H6" t="s">
        <v>177</v>
      </c>
    </row>
    <row r="7" spans="1:8" x14ac:dyDescent="0.3">
      <c r="A7" s="41">
        <v>4</v>
      </c>
      <c r="B7" t="s">
        <v>339</v>
      </c>
      <c r="C7" t="s">
        <v>306</v>
      </c>
      <c r="D7" t="s">
        <v>138</v>
      </c>
      <c r="E7" s="42" t="s">
        <v>389</v>
      </c>
      <c r="F7" t="s">
        <v>140</v>
      </c>
      <c r="G7" s="56" t="s">
        <v>139</v>
      </c>
      <c r="H7" t="s">
        <v>178</v>
      </c>
    </row>
    <row r="8" spans="1:8" x14ac:dyDescent="0.3">
      <c r="A8" s="41">
        <v>5</v>
      </c>
      <c r="B8" t="s">
        <v>340</v>
      </c>
      <c r="C8" t="s">
        <v>315</v>
      </c>
      <c r="D8" t="s">
        <v>142</v>
      </c>
      <c r="E8" s="42" t="s">
        <v>390</v>
      </c>
      <c r="F8" t="s">
        <v>140</v>
      </c>
      <c r="G8" s="56" t="s">
        <v>139</v>
      </c>
      <c r="H8" t="s">
        <v>179</v>
      </c>
    </row>
    <row r="9" spans="1:8" x14ac:dyDescent="0.3">
      <c r="A9" s="41">
        <v>6</v>
      </c>
      <c r="B9" t="s">
        <v>341</v>
      </c>
      <c r="C9" t="s">
        <v>324</v>
      </c>
      <c r="D9" t="s">
        <v>142</v>
      </c>
      <c r="E9" s="42" t="s">
        <v>387</v>
      </c>
      <c r="F9" t="s">
        <v>140</v>
      </c>
      <c r="G9" s="56" t="s">
        <v>139</v>
      </c>
      <c r="H9" t="s">
        <v>180</v>
      </c>
    </row>
    <row r="10" spans="1:8" x14ac:dyDescent="0.3">
      <c r="A10" s="41">
        <v>7</v>
      </c>
      <c r="B10" t="s">
        <v>342</v>
      </c>
      <c r="C10" t="s">
        <v>292</v>
      </c>
      <c r="D10" t="s">
        <v>138</v>
      </c>
      <c r="E10" s="42" t="s">
        <v>391</v>
      </c>
      <c r="F10" t="s">
        <v>140</v>
      </c>
      <c r="G10" s="56" t="s">
        <v>139</v>
      </c>
      <c r="H10" t="s">
        <v>181</v>
      </c>
    </row>
    <row r="11" spans="1:8" x14ac:dyDescent="0.3">
      <c r="A11" s="41">
        <v>8</v>
      </c>
      <c r="B11" t="s">
        <v>343</v>
      </c>
      <c r="C11" t="s">
        <v>326</v>
      </c>
      <c r="D11" t="s">
        <v>142</v>
      </c>
      <c r="E11" s="42" t="s">
        <v>392</v>
      </c>
      <c r="F11" t="s">
        <v>140</v>
      </c>
      <c r="G11" s="56" t="s">
        <v>139</v>
      </c>
      <c r="H11" t="s">
        <v>182</v>
      </c>
    </row>
    <row r="12" spans="1:8" x14ac:dyDescent="0.3">
      <c r="A12" s="41">
        <v>9</v>
      </c>
      <c r="B12" t="s">
        <v>344</v>
      </c>
      <c r="C12" t="s">
        <v>291</v>
      </c>
      <c r="D12" t="s">
        <v>138</v>
      </c>
      <c r="E12" s="42" t="s">
        <v>393</v>
      </c>
      <c r="F12" t="s">
        <v>146</v>
      </c>
      <c r="G12" s="56" t="s">
        <v>139</v>
      </c>
      <c r="H12" t="s">
        <v>183</v>
      </c>
    </row>
    <row r="13" spans="1:8" x14ac:dyDescent="0.3">
      <c r="A13" s="41">
        <v>10</v>
      </c>
      <c r="B13" t="s">
        <v>345</v>
      </c>
      <c r="C13" t="s">
        <v>332</v>
      </c>
      <c r="D13" t="s">
        <v>142</v>
      </c>
      <c r="E13" s="42" t="s">
        <v>394</v>
      </c>
      <c r="F13" t="s">
        <v>146</v>
      </c>
      <c r="G13" s="56" t="s">
        <v>139</v>
      </c>
      <c r="H13" t="s">
        <v>181</v>
      </c>
    </row>
    <row r="14" spans="1:8" x14ac:dyDescent="0.3">
      <c r="A14" s="41">
        <v>11</v>
      </c>
      <c r="B14" t="s">
        <v>346</v>
      </c>
      <c r="C14" t="s">
        <v>310</v>
      </c>
      <c r="D14" t="s">
        <v>142</v>
      </c>
      <c r="E14" s="42" t="s">
        <v>395</v>
      </c>
      <c r="F14" t="s">
        <v>146</v>
      </c>
      <c r="G14" s="56" t="s">
        <v>139</v>
      </c>
      <c r="H14" t="s">
        <v>184</v>
      </c>
    </row>
    <row r="15" spans="1:8" x14ac:dyDescent="0.3">
      <c r="A15" s="41">
        <v>12</v>
      </c>
      <c r="B15" t="s">
        <v>347</v>
      </c>
      <c r="C15" t="s">
        <v>297</v>
      </c>
      <c r="D15" t="s">
        <v>138</v>
      </c>
      <c r="E15" s="42" t="s">
        <v>396</v>
      </c>
      <c r="F15" t="s">
        <v>146</v>
      </c>
      <c r="G15" s="56" t="s">
        <v>139</v>
      </c>
      <c r="H15" t="s">
        <v>185</v>
      </c>
    </row>
    <row r="16" spans="1:8" x14ac:dyDescent="0.3">
      <c r="A16" s="41">
        <v>13</v>
      </c>
      <c r="B16" t="s">
        <v>348</v>
      </c>
      <c r="C16" t="s">
        <v>321</v>
      </c>
      <c r="D16" t="s">
        <v>138</v>
      </c>
      <c r="E16" s="42" t="s">
        <v>396</v>
      </c>
      <c r="F16" t="s">
        <v>146</v>
      </c>
      <c r="G16" s="56" t="s">
        <v>139</v>
      </c>
      <c r="H16" t="s">
        <v>186</v>
      </c>
    </row>
    <row r="17" spans="1:8" x14ac:dyDescent="0.3">
      <c r="A17" s="41">
        <v>14</v>
      </c>
      <c r="B17" t="s">
        <v>349</v>
      </c>
      <c r="C17" t="s">
        <v>311</v>
      </c>
      <c r="D17" t="s">
        <v>142</v>
      </c>
      <c r="E17" s="42" t="s">
        <v>397</v>
      </c>
      <c r="F17" t="s">
        <v>149</v>
      </c>
      <c r="G17" s="56" t="s">
        <v>148</v>
      </c>
      <c r="H17" t="s">
        <v>187</v>
      </c>
    </row>
    <row r="18" spans="1:8" x14ac:dyDescent="0.3">
      <c r="A18" s="41">
        <v>15</v>
      </c>
      <c r="B18" t="s">
        <v>350</v>
      </c>
      <c r="C18" t="s">
        <v>322</v>
      </c>
      <c r="D18" t="s">
        <v>138</v>
      </c>
      <c r="E18" s="42" t="s">
        <v>398</v>
      </c>
      <c r="F18" t="s">
        <v>149</v>
      </c>
      <c r="G18" s="56" t="s">
        <v>148</v>
      </c>
      <c r="H18" t="s">
        <v>188</v>
      </c>
    </row>
    <row r="19" spans="1:8" x14ac:dyDescent="0.3">
      <c r="A19" s="41">
        <v>16</v>
      </c>
      <c r="B19" t="s">
        <v>351</v>
      </c>
      <c r="C19" t="s">
        <v>320</v>
      </c>
      <c r="D19" t="s">
        <v>142</v>
      </c>
      <c r="E19" s="42" t="s">
        <v>388</v>
      </c>
      <c r="F19" t="s">
        <v>149</v>
      </c>
      <c r="G19" s="56" t="s">
        <v>148</v>
      </c>
      <c r="H19" t="s">
        <v>178</v>
      </c>
    </row>
    <row r="20" spans="1:8" x14ac:dyDescent="0.3">
      <c r="A20" s="41">
        <v>17</v>
      </c>
      <c r="B20" t="s">
        <v>352</v>
      </c>
      <c r="C20" t="s">
        <v>327</v>
      </c>
      <c r="D20" t="s">
        <v>142</v>
      </c>
      <c r="E20" s="42" t="s">
        <v>399</v>
      </c>
      <c r="F20" t="s">
        <v>149</v>
      </c>
      <c r="G20" s="56" t="s">
        <v>148</v>
      </c>
      <c r="H20" t="s">
        <v>189</v>
      </c>
    </row>
    <row r="21" spans="1:8" x14ac:dyDescent="0.3">
      <c r="A21" s="41">
        <v>18</v>
      </c>
      <c r="B21" t="s">
        <v>353</v>
      </c>
      <c r="C21" t="s">
        <v>328</v>
      </c>
      <c r="D21" t="s">
        <v>142</v>
      </c>
      <c r="E21" s="42" t="s">
        <v>397</v>
      </c>
      <c r="F21" t="s">
        <v>149</v>
      </c>
      <c r="G21" s="56" t="s">
        <v>148</v>
      </c>
      <c r="H21" t="s">
        <v>190</v>
      </c>
    </row>
    <row r="22" spans="1:8" x14ac:dyDescent="0.3">
      <c r="A22" s="41">
        <v>19</v>
      </c>
      <c r="B22" t="s">
        <v>354</v>
      </c>
      <c r="C22" t="s">
        <v>307</v>
      </c>
      <c r="D22" t="s">
        <v>138</v>
      </c>
      <c r="E22" s="42" t="s">
        <v>396</v>
      </c>
      <c r="F22" t="s">
        <v>151</v>
      </c>
      <c r="G22" s="56" t="s">
        <v>139</v>
      </c>
      <c r="H22" t="s">
        <v>191</v>
      </c>
    </row>
    <row r="23" spans="1:8" x14ac:dyDescent="0.3">
      <c r="A23" s="41">
        <v>20</v>
      </c>
      <c r="B23" t="s">
        <v>355</v>
      </c>
      <c r="C23" t="s">
        <v>314</v>
      </c>
      <c r="D23" t="s">
        <v>142</v>
      </c>
      <c r="E23" s="42" t="s">
        <v>400</v>
      </c>
      <c r="F23" t="s">
        <v>151</v>
      </c>
      <c r="G23" s="56" t="s">
        <v>139</v>
      </c>
      <c r="H23" t="s">
        <v>192</v>
      </c>
    </row>
    <row r="24" spans="1:8" x14ac:dyDescent="0.3">
      <c r="A24" s="41">
        <v>21</v>
      </c>
      <c r="B24" t="s">
        <v>356</v>
      </c>
      <c r="C24" t="s">
        <v>317</v>
      </c>
      <c r="D24" t="s">
        <v>142</v>
      </c>
      <c r="E24" s="42" t="s">
        <v>401</v>
      </c>
      <c r="F24" t="s">
        <v>151</v>
      </c>
      <c r="G24" s="56" t="s">
        <v>139</v>
      </c>
      <c r="H24" t="s">
        <v>193</v>
      </c>
    </row>
    <row r="25" spans="1:8" x14ac:dyDescent="0.3">
      <c r="A25" s="41">
        <v>22</v>
      </c>
      <c r="B25" t="s">
        <v>357</v>
      </c>
      <c r="C25" t="s">
        <v>293</v>
      </c>
      <c r="D25" t="s">
        <v>138</v>
      </c>
      <c r="E25" s="42" t="s">
        <v>394</v>
      </c>
      <c r="F25" t="s">
        <v>151</v>
      </c>
      <c r="G25" s="56" t="s">
        <v>139</v>
      </c>
      <c r="H25" t="s">
        <v>194</v>
      </c>
    </row>
    <row r="26" spans="1:8" x14ac:dyDescent="0.3">
      <c r="A26" s="41">
        <v>23</v>
      </c>
      <c r="B26" t="s">
        <v>358</v>
      </c>
      <c r="C26" t="s">
        <v>316</v>
      </c>
      <c r="D26" t="s">
        <v>138</v>
      </c>
      <c r="E26" s="42" t="s">
        <v>402</v>
      </c>
      <c r="F26" t="s">
        <v>151</v>
      </c>
      <c r="G26" s="56" t="s">
        <v>139</v>
      </c>
      <c r="H26" t="s">
        <v>195</v>
      </c>
    </row>
    <row r="27" spans="1:8" x14ac:dyDescent="0.3">
      <c r="A27" s="41">
        <v>24</v>
      </c>
      <c r="B27" t="s">
        <v>359</v>
      </c>
      <c r="C27" t="s">
        <v>330</v>
      </c>
      <c r="D27" t="s">
        <v>138</v>
      </c>
      <c r="E27" s="42" t="s">
        <v>391</v>
      </c>
      <c r="F27" t="s">
        <v>151</v>
      </c>
      <c r="G27" s="56" t="s">
        <v>139</v>
      </c>
      <c r="H27" t="s">
        <v>196</v>
      </c>
    </row>
    <row r="28" spans="1:8" x14ac:dyDescent="0.3">
      <c r="A28" s="41">
        <v>25</v>
      </c>
      <c r="B28" t="s">
        <v>360</v>
      </c>
      <c r="C28" t="s">
        <v>331</v>
      </c>
      <c r="D28" t="s">
        <v>138</v>
      </c>
      <c r="E28" s="42" t="s">
        <v>403</v>
      </c>
      <c r="F28" t="s">
        <v>151</v>
      </c>
      <c r="G28" s="56" t="s">
        <v>139</v>
      </c>
      <c r="H28" t="s">
        <v>181</v>
      </c>
    </row>
    <row r="29" spans="1:8" x14ac:dyDescent="0.3">
      <c r="A29" s="41">
        <v>26</v>
      </c>
      <c r="B29" t="s">
        <v>361</v>
      </c>
      <c r="C29" t="s">
        <v>313</v>
      </c>
      <c r="D29" t="s">
        <v>138</v>
      </c>
      <c r="E29" s="55" t="s">
        <v>404</v>
      </c>
      <c r="F29" t="s">
        <v>151</v>
      </c>
      <c r="G29" s="56" t="s">
        <v>139</v>
      </c>
      <c r="H29" t="s">
        <v>174</v>
      </c>
    </row>
    <row r="30" spans="1:8" x14ac:dyDescent="0.3">
      <c r="A30" s="41">
        <v>27</v>
      </c>
      <c r="B30" t="s">
        <v>362</v>
      </c>
      <c r="C30" t="s">
        <v>299</v>
      </c>
      <c r="D30" t="s">
        <v>142</v>
      </c>
      <c r="E30" s="42" t="s">
        <v>390</v>
      </c>
      <c r="F30" t="s">
        <v>153</v>
      </c>
      <c r="G30" s="56" t="s">
        <v>148</v>
      </c>
      <c r="H30" t="s">
        <v>197</v>
      </c>
    </row>
    <row r="31" spans="1:8" x14ac:dyDescent="0.3">
      <c r="A31" s="41">
        <v>28</v>
      </c>
      <c r="B31" t="s">
        <v>363</v>
      </c>
      <c r="C31" t="s">
        <v>300</v>
      </c>
      <c r="D31" t="s">
        <v>142</v>
      </c>
      <c r="E31" s="42" t="s">
        <v>405</v>
      </c>
      <c r="F31" t="s">
        <v>153</v>
      </c>
      <c r="G31" s="56" t="s">
        <v>148</v>
      </c>
      <c r="H31" t="s">
        <v>186</v>
      </c>
    </row>
    <row r="32" spans="1:8" x14ac:dyDescent="0.3">
      <c r="A32" s="41">
        <v>29</v>
      </c>
      <c r="B32" t="s">
        <v>364</v>
      </c>
      <c r="C32" t="s">
        <v>319</v>
      </c>
      <c r="D32" t="s">
        <v>138</v>
      </c>
      <c r="E32" s="42" t="s">
        <v>406</v>
      </c>
      <c r="F32" t="s">
        <v>153</v>
      </c>
      <c r="G32" s="56" t="s">
        <v>148</v>
      </c>
      <c r="H32" t="s">
        <v>181</v>
      </c>
    </row>
    <row r="33" spans="1:8" x14ac:dyDescent="0.3">
      <c r="A33" s="41">
        <v>30</v>
      </c>
      <c r="B33" t="s">
        <v>365</v>
      </c>
      <c r="C33" t="s">
        <v>334</v>
      </c>
      <c r="D33" t="s">
        <v>138</v>
      </c>
      <c r="E33" s="42" t="s">
        <v>407</v>
      </c>
      <c r="F33" t="s">
        <v>156</v>
      </c>
      <c r="G33" s="56" t="s">
        <v>155</v>
      </c>
      <c r="H33" t="s">
        <v>198</v>
      </c>
    </row>
    <row r="34" spans="1:8" x14ac:dyDescent="0.3">
      <c r="A34" s="41">
        <v>31</v>
      </c>
      <c r="B34" t="s">
        <v>366</v>
      </c>
      <c r="C34" t="s">
        <v>325</v>
      </c>
      <c r="D34" t="s">
        <v>138</v>
      </c>
      <c r="E34" s="42" t="s">
        <v>408</v>
      </c>
      <c r="F34" t="s">
        <v>156</v>
      </c>
      <c r="G34" s="56" t="s">
        <v>155</v>
      </c>
      <c r="H34" t="s">
        <v>197</v>
      </c>
    </row>
    <row r="35" spans="1:8" x14ac:dyDescent="0.3">
      <c r="A35" s="41">
        <v>32</v>
      </c>
      <c r="B35" t="s">
        <v>367</v>
      </c>
      <c r="C35" t="s">
        <v>318</v>
      </c>
      <c r="D35" t="s">
        <v>138</v>
      </c>
      <c r="E35" s="42" t="s">
        <v>390</v>
      </c>
      <c r="F35" t="s">
        <v>156</v>
      </c>
      <c r="G35" s="56" t="s">
        <v>155</v>
      </c>
      <c r="H35" t="s">
        <v>195</v>
      </c>
    </row>
    <row r="36" spans="1:8" x14ac:dyDescent="0.3">
      <c r="A36" s="41">
        <v>33</v>
      </c>
      <c r="B36" t="s">
        <v>368</v>
      </c>
      <c r="C36" t="s">
        <v>305</v>
      </c>
      <c r="D36" t="s">
        <v>142</v>
      </c>
      <c r="E36" s="42" t="s">
        <v>409</v>
      </c>
      <c r="F36" t="s">
        <v>156</v>
      </c>
      <c r="G36" s="56" t="s">
        <v>155</v>
      </c>
      <c r="H36" t="s">
        <v>199</v>
      </c>
    </row>
    <row r="37" spans="1:8" x14ac:dyDescent="0.3">
      <c r="A37" s="41">
        <v>34</v>
      </c>
      <c r="B37" t="s">
        <v>369</v>
      </c>
      <c r="C37" t="s">
        <v>335</v>
      </c>
      <c r="D37" t="s">
        <v>142</v>
      </c>
      <c r="E37" s="42" t="s">
        <v>410</v>
      </c>
      <c r="F37" t="s">
        <v>156</v>
      </c>
      <c r="G37" s="56" t="s">
        <v>155</v>
      </c>
      <c r="H37" t="s">
        <v>193</v>
      </c>
    </row>
    <row r="38" spans="1:8" x14ac:dyDescent="0.3">
      <c r="A38" s="41">
        <v>35</v>
      </c>
      <c r="B38" t="s">
        <v>370</v>
      </c>
      <c r="C38" t="s">
        <v>296</v>
      </c>
      <c r="D38" t="s">
        <v>142</v>
      </c>
      <c r="E38" s="42" t="s">
        <v>402</v>
      </c>
      <c r="F38" t="s">
        <v>156</v>
      </c>
      <c r="G38" s="56" t="s">
        <v>155</v>
      </c>
      <c r="H38" t="s">
        <v>200</v>
      </c>
    </row>
    <row r="39" spans="1:8" x14ac:dyDescent="0.3">
      <c r="A39" s="41">
        <v>36</v>
      </c>
      <c r="B39" t="s">
        <v>371</v>
      </c>
      <c r="C39" t="s">
        <v>301</v>
      </c>
      <c r="D39" t="s">
        <v>142</v>
      </c>
      <c r="E39" s="42" t="s">
        <v>389</v>
      </c>
      <c r="F39" t="s">
        <v>156</v>
      </c>
      <c r="G39" s="56" t="s">
        <v>155</v>
      </c>
      <c r="H39" t="s">
        <v>193</v>
      </c>
    </row>
    <row r="40" spans="1:8" x14ac:dyDescent="0.3">
      <c r="A40" s="41">
        <v>37</v>
      </c>
      <c r="B40" t="s">
        <v>372</v>
      </c>
      <c r="C40" t="s">
        <v>295</v>
      </c>
      <c r="D40" t="s">
        <v>142</v>
      </c>
      <c r="E40" s="42" t="s">
        <v>395</v>
      </c>
      <c r="F40" t="s">
        <v>156</v>
      </c>
      <c r="G40" s="56" t="s">
        <v>155</v>
      </c>
      <c r="H40" t="s">
        <v>201</v>
      </c>
    </row>
    <row r="41" spans="1:8" x14ac:dyDescent="0.3">
      <c r="A41" s="41">
        <v>38</v>
      </c>
      <c r="B41" t="s">
        <v>373</v>
      </c>
      <c r="C41" t="s">
        <v>302</v>
      </c>
      <c r="D41" t="s">
        <v>142</v>
      </c>
      <c r="E41" s="42" t="s">
        <v>411</v>
      </c>
      <c r="F41" t="s">
        <v>156</v>
      </c>
      <c r="G41" s="56" t="s">
        <v>155</v>
      </c>
      <c r="H41" t="s">
        <v>174</v>
      </c>
    </row>
    <row r="42" spans="1:8" x14ac:dyDescent="0.3">
      <c r="A42" s="41">
        <v>39</v>
      </c>
      <c r="B42" t="s">
        <v>374</v>
      </c>
      <c r="C42" t="s">
        <v>288</v>
      </c>
      <c r="D42" t="s">
        <v>142</v>
      </c>
      <c r="E42" s="42" t="s">
        <v>412</v>
      </c>
      <c r="F42" t="s">
        <v>159</v>
      </c>
      <c r="G42" s="56" t="s">
        <v>158</v>
      </c>
      <c r="H42" t="s">
        <v>196</v>
      </c>
    </row>
    <row r="43" spans="1:8" x14ac:dyDescent="0.3">
      <c r="A43" s="41">
        <v>40</v>
      </c>
      <c r="B43" t="s">
        <v>375</v>
      </c>
      <c r="C43" t="s">
        <v>287</v>
      </c>
      <c r="D43" t="s">
        <v>142</v>
      </c>
      <c r="E43" s="42" t="s">
        <v>413</v>
      </c>
      <c r="F43" t="s">
        <v>159</v>
      </c>
      <c r="G43" s="56" t="s">
        <v>158</v>
      </c>
      <c r="H43" t="s">
        <v>195</v>
      </c>
    </row>
    <row r="44" spans="1:8" x14ac:dyDescent="0.3">
      <c r="A44" s="41">
        <v>41</v>
      </c>
      <c r="B44" t="s">
        <v>376</v>
      </c>
      <c r="C44" t="s">
        <v>286</v>
      </c>
      <c r="D44" t="s">
        <v>138</v>
      </c>
      <c r="E44" s="42" t="s">
        <v>414</v>
      </c>
      <c r="F44" t="s">
        <v>159</v>
      </c>
      <c r="G44" s="56" t="s">
        <v>158</v>
      </c>
      <c r="H44" t="s">
        <v>202</v>
      </c>
    </row>
    <row r="45" spans="1:8" x14ac:dyDescent="0.3">
      <c r="A45" s="41">
        <v>42</v>
      </c>
      <c r="B45" t="s">
        <v>377</v>
      </c>
      <c r="C45" t="s">
        <v>290</v>
      </c>
      <c r="D45" t="s">
        <v>138</v>
      </c>
      <c r="E45" s="42" t="s">
        <v>415</v>
      </c>
      <c r="F45" t="s">
        <v>161</v>
      </c>
      <c r="G45" s="56" t="s">
        <v>158</v>
      </c>
      <c r="H45" t="s">
        <v>203</v>
      </c>
    </row>
    <row r="46" spans="1:8" x14ac:dyDescent="0.3">
      <c r="A46" s="41">
        <v>43</v>
      </c>
      <c r="B46" t="s">
        <v>378</v>
      </c>
      <c r="C46" t="s">
        <v>312</v>
      </c>
      <c r="D46" t="s">
        <v>138</v>
      </c>
      <c r="E46" s="42" t="s">
        <v>416</v>
      </c>
      <c r="F46" t="s">
        <v>161</v>
      </c>
      <c r="G46" s="56" t="s">
        <v>158</v>
      </c>
      <c r="H46" t="s">
        <v>196</v>
      </c>
    </row>
    <row r="47" spans="1:8" x14ac:dyDescent="0.3">
      <c r="A47" s="41">
        <v>44</v>
      </c>
      <c r="B47" t="s">
        <v>379</v>
      </c>
      <c r="C47" t="s">
        <v>304</v>
      </c>
      <c r="D47" t="s">
        <v>138</v>
      </c>
      <c r="E47" s="42" t="s">
        <v>398</v>
      </c>
      <c r="F47" t="s">
        <v>161</v>
      </c>
      <c r="G47" s="56" t="s">
        <v>158</v>
      </c>
      <c r="H47" t="s">
        <v>202</v>
      </c>
    </row>
    <row r="48" spans="1:8" x14ac:dyDescent="0.3">
      <c r="A48" s="41">
        <v>45</v>
      </c>
      <c r="B48" t="s">
        <v>380</v>
      </c>
      <c r="C48" t="s">
        <v>309</v>
      </c>
      <c r="D48" t="s">
        <v>138</v>
      </c>
      <c r="E48" s="42" t="s">
        <v>416</v>
      </c>
      <c r="F48" t="s">
        <v>164</v>
      </c>
      <c r="G48" s="56" t="s">
        <v>163</v>
      </c>
      <c r="H48" t="s">
        <v>204</v>
      </c>
    </row>
    <row r="49" spans="1:8" x14ac:dyDescent="0.3">
      <c r="A49" s="41">
        <v>46</v>
      </c>
      <c r="B49" t="s">
        <v>381</v>
      </c>
      <c r="C49" t="s">
        <v>329</v>
      </c>
      <c r="D49" t="s">
        <v>142</v>
      </c>
      <c r="E49" s="42" t="s">
        <v>417</v>
      </c>
      <c r="F49" t="s">
        <v>164</v>
      </c>
      <c r="G49" s="56" t="s">
        <v>163</v>
      </c>
      <c r="H49" t="s">
        <v>195</v>
      </c>
    </row>
    <row r="50" spans="1:8" x14ac:dyDescent="0.3">
      <c r="A50" s="41">
        <v>47</v>
      </c>
      <c r="B50" t="s">
        <v>382</v>
      </c>
      <c r="C50" t="s">
        <v>308</v>
      </c>
      <c r="D50" t="s">
        <v>138</v>
      </c>
      <c r="E50" s="42" t="s">
        <v>418</v>
      </c>
      <c r="F50" t="s">
        <v>164</v>
      </c>
      <c r="G50" s="56" t="s">
        <v>163</v>
      </c>
      <c r="H50" t="s">
        <v>195</v>
      </c>
    </row>
    <row r="51" spans="1:8" x14ac:dyDescent="0.3">
      <c r="A51" s="41">
        <v>48</v>
      </c>
      <c r="B51" t="s">
        <v>383</v>
      </c>
      <c r="C51" t="s">
        <v>323</v>
      </c>
      <c r="D51" t="s">
        <v>138</v>
      </c>
      <c r="E51" s="42" t="s">
        <v>386</v>
      </c>
      <c r="F51" t="s">
        <v>167</v>
      </c>
      <c r="G51" s="56" t="s">
        <v>166</v>
      </c>
      <c r="H51" t="s">
        <v>177</v>
      </c>
    </row>
    <row r="52" spans="1:8" x14ac:dyDescent="0.3">
      <c r="A52" s="41">
        <v>49</v>
      </c>
      <c r="B52" t="s">
        <v>384</v>
      </c>
      <c r="C52" t="s">
        <v>303</v>
      </c>
      <c r="D52" t="s">
        <v>142</v>
      </c>
      <c r="E52" s="42" t="s">
        <v>419</v>
      </c>
      <c r="F52" t="s">
        <v>167</v>
      </c>
      <c r="G52" s="56" t="s">
        <v>166</v>
      </c>
      <c r="H52" t="s">
        <v>205</v>
      </c>
    </row>
    <row r="53" spans="1:8" x14ac:dyDescent="0.3">
      <c r="A53" s="41">
        <v>50</v>
      </c>
      <c r="B53" t="s">
        <v>385</v>
      </c>
      <c r="C53" t="s">
        <v>289</v>
      </c>
      <c r="D53" t="s">
        <v>142</v>
      </c>
      <c r="E53" s="42" t="s">
        <v>420</v>
      </c>
      <c r="F53" t="s">
        <v>144</v>
      </c>
      <c r="G53" s="56" t="s">
        <v>143</v>
      </c>
      <c r="H53" t="s">
        <v>206</v>
      </c>
    </row>
  </sheetData>
  <mergeCells count="1">
    <mergeCell ref="C1: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G2" activePane="bottomRight" state="frozen"/>
      <selection pane="topRight" activeCell="B1" sqref="B1"/>
      <selection pane="bottomLeft" activeCell="A2" sqref="A2"/>
      <selection pane="bottomRight" activeCell="T7" sqref="T7"/>
    </sheetView>
  </sheetViews>
  <sheetFormatPr defaultRowHeight="14.4" x14ac:dyDescent="0.3"/>
  <cols>
    <col min="1" max="1" width="9.88671875" style="34" bestFit="1" customWidth="1"/>
    <col min="2" max="2" width="26" customWidth="1"/>
    <col min="3" max="3" width="8" customWidth="1"/>
    <col min="4" max="4" width="12" customWidth="1"/>
    <col min="5" max="5" width="11.88671875" bestFit="1" customWidth="1"/>
    <col min="6" max="6" width="22.6640625" customWidth="1"/>
    <col min="7" max="7" width="10.88671875" style="24"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2" customWidth="1"/>
  </cols>
  <sheetData>
    <row r="1" spans="1:19" s="1" customFormat="1" x14ac:dyDescent="0.3">
      <c r="A1" s="33"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5">
        <v>1</v>
      </c>
      <c r="B2" s="3" t="str">
        <f>UPPER(C2&amp;D2&amp;F2)</f>
        <v>MS.ANNIEABBOTT</v>
      </c>
      <c r="C2" s="3" t="s">
        <v>6</v>
      </c>
      <c r="D2" s="3" t="s">
        <v>7</v>
      </c>
      <c r="E2" s="3"/>
      <c r="F2" s="3" t="s">
        <v>8</v>
      </c>
      <c r="G2" s="39">
        <v>35699</v>
      </c>
      <c r="H2" s="3" t="s">
        <v>9</v>
      </c>
      <c r="I2" s="3" t="s">
        <v>138</v>
      </c>
      <c r="J2" s="4" t="s">
        <v>141</v>
      </c>
      <c r="K2" s="4" t="str">
        <f>HLOOKUP($J2,LOCATION!$A$2:$M$3,2,0)</f>
        <v>USA</v>
      </c>
      <c r="L2" s="4" t="str">
        <f>INDEX(LOCATION!$A$1:$M$3,MATCH($L$1,LOCATION!$A$1:$A$3,0),MATCH($K2,LOCATION!$A$3:$M$3,0))</f>
        <v>English</v>
      </c>
      <c r="M2" s="4" t="str">
        <f>IF(L2="English",UPPER($D2&amp;$F2&amp;"@gmail.com"),(LOWER($D2&amp;$F2&amp;"@gmail.com")))</f>
        <v>ANNIEABBOTT@GMAIL.COM</v>
      </c>
      <c r="N2" s="36">
        <v>94</v>
      </c>
      <c r="O2" s="3" t="s">
        <v>209</v>
      </c>
      <c r="P2" s="3" t="s">
        <v>210</v>
      </c>
      <c r="Q2" t="str">
        <f>INDEX(SPORT!$A$1:$B$33,MATCH($R2,SPORT!$B$1:$B$33,0),1)</f>
        <v>INDOOR</v>
      </c>
      <c r="R2" s="3" t="s">
        <v>174</v>
      </c>
      <c r="S2" s="38">
        <v>80727</v>
      </c>
    </row>
    <row r="3" spans="1:19" x14ac:dyDescent="0.3">
      <c r="A3" s="35">
        <v>2</v>
      </c>
      <c r="B3" s="3" t="str">
        <f t="shared" ref="B3:B51" si="0">UPPER(C3&amp;D3&amp;F3)</f>
        <v>MS.AURELIELIESUCHKE</v>
      </c>
      <c r="C3" s="2" t="s">
        <v>6</v>
      </c>
      <c r="D3" s="2" t="s">
        <v>10</v>
      </c>
      <c r="E3" s="2"/>
      <c r="F3" s="2" t="s">
        <v>11</v>
      </c>
      <c r="G3" s="39">
        <v>33641</v>
      </c>
      <c r="H3" s="2" t="s">
        <v>12</v>
      </c>
      <c r="I3" s="2" t="s">
        <v>138</v>
      </c>
      <c r="J3" s="4" t="s">
        <v>141</v>
      </c>
      <c r="K3" s="4" t="str">
        <f>HLOOKUP($J3,LOCATION!$A$2:$M$3,2,0)</f>
        <v>USA</v>
      </c>
      <c r="L3" s="4" t="str">
        <f>INDEX(LOCATION!$A$1:$M$3,MATCH($L$1,LOCATION!$A$1:$A$3,0),MATCH($K3,LOCATION!$A$3:$M$3,0))</f>
        <v>English</v>
      </c>
      <c r="M3" s="4" t="str">
        <f t="shared" ref="M3:M51" si="1">IF(L3="English",UPPER($D3&amp;$F3&amp;"@gmail.com"),(LOWER($D3&amp;$F3&amp;"@gmail.com")))</f>
        <v>AURELIELIESUCHKE@GMAIL.COM</v>
      </c>
      <c r="N3" s="36">
        <v>84.2</v>
      </c>
      <c r="O3" s="2" t="s">
        <v>211</v>
      </c>
      <c r="P3" s="2" t="s">
        <v>212</v>
      </c>
      <c r="Q3" t="str">
        <f>INDEX(SPORT!$A$1:$B$33,MATCH($R3,SPORT!$B$1:$B$33,0),1)</f>
        <v>INDOOR</v>
      </c>
      <c r="R3" s="2" t="s">
        <v>175</v>
      </c>
      <c r="S3" s="38">
        <v>87471</v>
      </c>
    </row>
    <row r="4" spans="1:19" x14ac:dyDescent="0.3">
      <c r="A4" s="35">
        <v>3</v>
      </c>
      <c r="B4" s="3" t="str">
        <f t="shared" si="0"/>
        <v>SR.TOMASFILHO</v>
      </c>
      <c r="C4" s="2" t="s">
        <v>13</v>
      </c>
      <c r="D4" s="2" t="s">
        <v>14</v>
      </c>
      <c r="E4" s="2" t="s">
        <v>15</v>
      </c>
      <c r="F4" s="2" t="s">
        <v>16</v>
      </c>
      <c r="G4" s="39">
        <v>25394</v>
      </c>
      <c r="H4" s="2" t="s">
        <v>17</v>
      </c>
      <c r="I4" s="2" t="s">
        <v>142</v>
      </c>
      <c r="J4" s="4" t="s">
        <v>145</v>
      </c>
      <c r="K4" s="4" t="str">
        <f>HLOOKUP($J4,LOCATION!$A$2:$M$3,2,0)</f>
        <v>BRAZIL</v>
      </c>
      <c r="L4" s="4" t="str">
        <f>INDEX(LOCATION!$A$1:$M$3,MATCH($L$1,LOCATION!$A$1:$A$3,0),MATCH($K4,LOCATION!$A$3:$M$3,0))</f>
        <v>Portuguese</v>
      </c>
      <c r="M4" s="4" t="str">
        <f t="shared" si="1"/>
        <v>tomasfilho@gmail.com</v>
      </c>
      <c r="N4" s="36">
        <v>52.9</v>
      </c>
      <c r="O4" s="2" t="s">
        <v>213</v>
      </c>
      <c r="P4" s="2" t="s">
        <v>210</v>
      </c>
      <c r="Q4" t="str">
        <f>INDEX(SPORT!$A$1:$B$33,MATCH($R4,SPORT!$B$1:$B$33,0),1)</f>
        <v>OUTDOOR</v>
      </c>
      <c r="R4" s="2" t="s">
        <v>177</v>
      </c>
      <c r="S4" s="38">
        <v>64724</v>
      </c>
    </row>
    <row r="5" spans="1:19" x14ac:dyDescent="0.3">
      <c r="A5" s="35">
        <v>4</v>
      </c>
      <c r="B5" s="3" t="str">
        <f t="shared" si="0"/>
        <v>MS.DARBYCRUICKSHANK</v>
      </c>
      <c r="C5" s="2" t="s">
        <v>6</v>
      </c>
      <c r="D5" s="2" t="s">
        <v>18</v>
      </c>
      <c r="E5" s="2"/>
      <c r="F5" s="2" t="s">
        <v>19</v>
      </c>
      <c r="G5" s="39">
        <v>27532</v>
      </c>
      <c r="H5" s="2" t="s">
        <v>20</v>
      </c>
      <c r="I5" s="2" t="s">
        <v>138</v>
      </c>
      <c r="J5" s="4" t="s">
        <v>141</v>
      </c>
      <c r="K5" s="4" t="str">
        <f>HLOOKUP($J5,LOCATION!$A$2:$M$3,2,0)</f>
        <v>USA</v>
      </c>
      <c r="L5" s="4" t="str">
        <f>INDEX(LOCATION!$A$1:$M$3,MATCH($L$1,LOCATION!$A$1:$A$3,0),MATCH($K5,LOCATION!$A$3:$M$3,0))</f>
        <v>English</v>
      </c>
      <c r="M5" s="4" t="str">
        <f t="shared" si="1"/>
        <v>DARBYCRUICKSHANK@GMAIL.COM</v>
      </c>
      <c r="N5" s="36">
        <v>48.9</v>
      </c>
      <c r="O5" s="2" t="s">
        <v>209</v>
      </c>
      <c r="P5" s="2" t="s">
        <v>212</v>
      </c>
      <c r="Q5" t="str">
        <f>INDEX(SPORT!$A$1:$B$33,MATCH($R5,SPORT!$B$1:$B$33,0),1)</f>
        <v>OUTDOOR</v>
      </c>
      <c r="R5" s="2" t="s">
        <v>178</v>
      </c>
      <c r="S5" s="38">
        <v>110823</v>
      </c>
    </row>
    <row r="6" spans="1:19" x14ac:dyDescent="0.3">
      <c r="A6" s="35">
        <v>5</v>
      </c>
      <c r="B6" s="3" t="str">
        <f t="shared" si="0"/>
        <v>DR.JAYDONBORER</v>
      </c>
      <c r="C6" s="2" t="s">
        <v>21</v>
      </c>
      <c r="D6" s="2" t="s">
        <v>22</v>
      </c>
      <c r="E6" s="2"/>
      <c r="F6" s="2" t="s">
        <v>23</v>
      </c>
      <c r="G6" s="39">
        <v>25706</v>
      </c>
      <c r="H6" s="2" t="s">
        <v>20</v>
      </c>
      <c r="I6" s="2" t="s">
        <v>142</v>
      </c>
      <c r="J6" s="4" t="s">
        <v>141</v>
      </c>
      <c r="K6" s="4" t="str">
        <f>HLOOKUP($J6,LOCATION!$A$2:$M$3,2,0)</f>
        <v>USA</v>
      </c>
      <c r="L6" s="4" t="str">
        <f>INDEX(LOCATION!$A$1:$M$3,MATCH($L$1,LOCATION!$A$1:$A$3,0),MATCH($K6,LOCATION!$A$3:$M$3,0))</f>
        <v>English</v>
      </c>
      <c r="M6" s="4" t="str">
        <f t="shared" si="1"/>
        <v>JAYDONBORER@GMAIL.COM</v>
      </c>
      <c r="N6" s="36">
        <v>84.8</v>
      </c>
      <c r="O6" s="2" t="s">
        <v>214</v>
      </c>
      <c r="P6" s="2" t="s">
        <v>215</v>
      </c>
      <c r="Q6" t="str">
        <f>INDEX(SPORT!$A$1:$B$33,MATCH($R6,SPORT!$B$1:$B$33,0),1)</f>
        <v>INDOOR</v>
      </c>
      <c r="R6" s="2" t="s">
        <v>179</v>
      </c>
      <c r="S6" s="38">
        <v>56916</v>
      </c>
    </row>
    <row r="7" spans="1:19" x14ac:dyDescent="0.3">
      <c r="A7" s="35">
        <v>6</v>
      </c>
      <c r="B7" s="3" t="str">
        <f t="shared" si="0"/>
        <v>MR.MORIAH LYNCH</v>
      </c>
      <c r="C7" s="2" t="s">
        <v>24</v>
      </c>
      <c r="D7" s="2" t="s">
        <v>25</v>
      </c>
      <c r="E7" s="2"/>
      <c r="F7" s="2" t="s">
        <v>26</v>
      </c>
      <c r="G7" s="39">
        <v>33944</v>
      </c>
      <c r="H7" s="2" t="s">
        <v>27</v>
      </c>
      <c r="I7" s="2" t="s">
        <v>142</v>
      </c>
      <c r="J7" s="4" t="s">
        <v>141</v>
      </c>
      <c r="K7" s="4" t="str">
        <f>HLOOKUP($J7,LOCATION!$A$2:$M$3,2,0)</f>
        <v>USA</v>
      </c>
      <c r="L7" s="4" t="str">
        <f>INDEX(LOCATION!$A$1:$M$3,MATCH($L$1,LOCATION!$A$1:$A$3,0),MATCH($K7,LOCATION!$A$3:$M$3,0))</f>
        <v>English</v>
      </c>
      <c r="M7" s="4" t="str">
        <f t="shared" si="1"/>
        <v>MORIAH LYNCH@GMAIL.COM</v>
      </c>
      <c r="N7" s="36">
        <v>83.2</v>
      </c>
      <c r="O7" s="2" t="s">
        <v>214</v>
      </c>
      <c r="P7" s="2" t="s">
        <v>212</v>
      </c>
      <c r="Q7" t="str">
        <f>INDEX(SPORT!$A$1:$B$33,MATCH($R7,SPORT!$B$1:$B$33,0),1)</f>
        <v>INDOOR</v>
      </c>
      <c r="R7" s="2" t="s">
        <v>180</v>
      </c>
      <c r="S7" s="38">
        <v>51133</v>
      </c>
    </row>
    <row r="8" spans="1:19" x14ac:dyDescent="0.3">
      <c r="A8" s="35">
        <v>7</v>
      </c>
      <c r="B8" s="3" t="str">
        <f t="shared" si="0"/>
        <v>MS.AMIYAEICHMANN</v>
      </c>
      <c r="C8" s="2" t="s">
        <v>6</v>
      </c>
      <c r="D8" s="2" t="s">
        <v>28</v>
      </c>
      <c r="E8" s="2"/>
      <c r="F8" s="2" t="s">
        <v>29</v>
      </c>
      <c r="G8" s="39">
        <v>36370</v>
      </c>
      <c r="H8" s="2" t="s">
        <v>30</v>
      </c>
      <c r="I8" s="2" t="s">
        <v>138</v>
      </c>
      <c r="J8" s="4" t="s">
        <v>141</v>
      </c>
      <c r="K8" s="4" t="str">
        <f>HLOOKUP($J8,LOCATION!$A$2:$M$3,2,0)</f>
        <v>USA</v>
      </c>
      <c r="L8" s="4" t="str">
        <f>INDEX(LOCATION!$A$1:$M$3,MATCH($L$1,LOCATION!$A$1:$A$3,0),MATCH($K8,LOCATION!$A$3:$M$3,0))</f>
        <v>English</v>
      </c>
      <c r="M8" s="4" t="str">
        <f t="shared" si="1"/>
        <v>AMIYAEICHMANN@GMAIL.COM</v>
      </c>
      <c r="N8" s="36">
        <v>61.1</v>
      </c>
      <c r="O8" s="2" t="s">
        <v>214</v>
      </c>
      <c r="P8" s="2" t="s">
        <v>215</v>
      </c>
      <c r="Q8" t="str">
        <f>INDEX(SPORT!$A$1:$B$33,MATCH($R8,SPORT!$B$1:$B$33,0),1)</f>
        <v>OUTDOOR</v>
      </c>
      <c r="R8" s="2" t="s">
        <v>181</v>
      </c>
      <c r="S8" s="38">
        <v>65465</v>
      </c>
    </row>
    <row r="9" spans="1:19" x14ac:dyDescent="0.3">
      <c r="A9" s="35">
        <v>8</v>
      </c>
      <c r="B9" s="3" t="str">
        <f t="shared" si="0"/>
        <v>MR.PIERCERAU</v>
      </c>
      <c r="C9" s="2" t="s">
        <v>24</v>
      </c>
      <c r="D9" s="2" t="s">
        <v>31</v>
      </c>
      <c r="E9" s="2"/>
      <c r="F9" s="2" t="s">
        <v>32</v>
      </c>
      <c r="G9" s="39">
        <v>23141</v>
      </c>
      <c r="H9" s="2" t="s">
        <v>20</v>
      </c>
      <c r="I9" s="2" t="s">
        <v>142</v>
      </c>
      <c r="J9" s="4" t="s">
        <v>141</v>
      </c>
      <c r="K9" s="4" t="str">
        <f>HLOOKUP($J9,LOCATION!$A$2:$M$3,2,0)</f>
        <v>USA</v>
      </c>
      <c r="L9" s="4" t="str">
        <f>INDEX(LOCATION!$A$1:$M$3,MATCH($L$1,LOCATION!$A$1:$A$3,0),MATCH($K9,LOCATION!$A$3:$M$3,0))</f>
        <v>English</v>
      </c>
      <c r="M9" s="4" t="str">
        <f t="shared" si="1"/>
        <v>PIERCERAU@GMAIL.COM</v>
      </c>
      <c r="N9" s="36">
        <v>105.7</v>
      </c>
      <c r="O9" s="2" t="s">
        <v>213</v>
      </c>
      <c r="P9" s="2" t="s">
        <v>216</v>
      </c>
      <c r="Q9" t="str">
        <f>INDEX(SPORT!$A$1:$B$33,MATCH($R9,SPORT!$B$1:$B$33,0),1)</f>
        <v>INDOOR</v>
      </c>
      <c r="R9" s="2" t="s">
        <v>182</v>
      </c>
      <c r="S9" s="38">
        <v>109885</v>
      </c>
    </row>
    <row r="10" spans="1:19" x14ac:dyDescent="0.3">
      <c r="A10" s="35">
        <v>9</v>
      </c>
      <c r="B10" s="3" t="str">
        <f t="shared" si="0"/>
        <v>MS.AMELIASTEVENS</v>
      </c>
      <c r="C10" s="2" t="s">
        <v>6</v>
      </c>
      <c r="D10" s="2" t="s">
        <v>33</v>
      </c>
      <c r="E10" s="2"/>
      <c r="F10" s="2" t="s">
        <v>34</v>
      </c>
      <c r="G10" s="39">
        <v>25965</v>
      </c>
      <c r="H10" s="2" t="s">
        <v>12</v>
      </c>
      <c r="I10" s="2" t="s">
        <v>138</v>
      </c>
      <c r="J10" s="4" t="s">
        <v>147</v>
      </c>
      <c r="K10" s="4" t="str">
        <f>HLOOKUP($J10,LOCATION!$A$2:$M$3,2,0)</f>
        <v>UK</v>
      </c>
      <c r="L10" s="4" t="str">
        <f>INDEX(LOCATION!$A$1:$M$3,MATCH($L$1,LOCATION!$A$1:$A$3,0),MATCH($K10,LOCATION!$A$3:$M$3,0))</f>
        <v>English</v>
      </c>
      <c r="M10" s="4" t="str">
        <f t="shared" si="1"/>
        <v>AMELIASTEVENS@GMAIL.COM</v>
      </c>
      <c r="N10" s="36">
        <v>65.3</v>
      </c>
      <c r="O10" s="2" t="s">
        <v>214</v>
      </c>
      <c r="P10" s="2" t="s">
        <v>216</v>
      </c>
      <c r="Q10" t="str">
        <f>INDEX(SPORT!$A$1:$B$33,MATCH($R10,SPORT!$B$1:$B$33,0),1)</f>
        <v>INDOOR</v>
      </c>
      <c r="R10" s="2" t="s">
        <v>183</v>
      </c>
      <c r="S10" s="38">
        <v>60061</v>
      </c>
    </row>
    <row r="11" spans="1:19" x14ac:dyDescent="0.3">
      <c r="A11" s="35">
        <v>10</v>
      </c>
      <c r="B11" s="3" t="str">
        <f t="shared" si="0"/>
        <v>MR.TOBYSIMPSON</v>
      </c>
      <c r="C11" s="2" t="s">
        <v>24</v>
      </c>
      <c r="D11" s="2" t="s">
        <v>35</v>
      </c>
      <c r="E11" s="2"/>
      <c r="F11" s="2" t="s">
        <v>36</v>
      </c>
      <c r="G11" s="39">
        <v>23732</v>
      </c>
      <c r="H11" s="2" t="s">
        <v>27</v>
      </c>
      <c r="I11" s="2" t="s">
        <v>142</v>
      </c>
      <c r="J11" s="4" t="s">
        <v>147</v>
      </c>
      <c r="K11" s="4" t="str">
        <f>HLOOKUP($J11,LOCATION!$A$2:$M$3,2,0)</f>
        <v>UK</v>
      </c>
      <c r="L11" s="4" t="str">
        <f>INDEX(LOCATION!$A$1:$M$3,MATCH($L$1,LOCATION!$A$1:$A$3,0),MATCH($K11,LOCATION!$A$3:$M$3,0))</f>
        <v>English</v>
      </c>
      <c r="M11" s="4" t="str">
        <f t="shared" si="1"/>
        <v>TOBYSIMPSON@GMAIL.COM</v>
      </c>
      <c r="N11" s="36">
        <v>62.9</v>
      </c>
      <c r="O11" s="2" t="s">
        <v>213</v>
      </c>
      <c r="P11" s="2" t="s">
        <v>217</v>
      </c>
      <c r="Q11" t="str">
        <f>INDEX(SPORT!$A$1:$B$33,MATCH($R11,SPORT!$B$1:$B$33,0),1)</f>
        <v>OUTDOOR</v>
      </c>
      <c r="R11" s="2" t="s">
        <v>181</v>
      </c>
      <c r="S11" s="38">
        <v>32758</v>
      </c>
    </row>
    <row r="12" spans="1:19" x14ac:dyDescent="0.3">
      <c r="A12" s="35">
        <v>11</v>
      </c>
      <c r="B12" s="3" t="str">
        <f t="shared" si="0"/>
        <v>SIRETHANMURPHY</v>
      </c>
      <c r="C12" s="2" t="s">
        <v>37</v>
      </c>
      <c r="D12" s="2" t="s">
        <v>38</v>
      </c>
      <c r="E12" s="2"/>
      <c r="F12" s="2" t="s">
        <v>39</v>
      </c>
      <c r="G12" s="39">
        <v>31733</v>
      </c>
      <c r="H12" s="2" t="s">
        <v>40</v>
      </c>
      <c r="I12" s="2" t="s">
        <v>142</v>
      </c>
      <c r="J12" s="4" t="s">
        <v>147</v>
      </c>
      <c r="K12" s="4" t="str">
        <f>HLOOKUP($J12,LOCATION!$A$2:$M$3,2,0)</f>
        <v>UK</v>
      </c>
      <c r="L12" s="4" t="str">
        <f>INDEX(LOCATION!$A$1:$M$3,MATCH($L$1,LOCATION!$A$1:$A$3,0),MATCH($K12,LOCATION!$A$3:$M$3,0))</f>
        <v>English</v>
      </c>
      <c r="M12" s="4" t="str">
        <f t="shared" si="1"/>
        <v>ETHANMURPHY@GMAIL.COM</v>
      </c>
      <c r="N12" s="36">
        <v>104.3</v>
      </c>
      <c r="O12" s="2" t="s">
        <v>211</v>
      </c>
      <c r="P12" s="2" t="s">
        <v>217</v>
      </c>
      <c r="Q12" t="str">
        <f>INDEX(SPORT!$A$1:$B$33,MATCH($R12,SPORT!$B$1:$B$33,0),1)</f>
        <v>OUTDOOR</v>
      </c>
      <c r="R12" s="2" t="s">
        <v>184</v>
      </c>
      <c r="S12" s="38">
        <v>99613</v>
      </c>
    </row>
    <row r="13" spans="1:19" x14ac:dyDescent="0.3">
      <c r="A13" s="35">
        <v>12</v>
      </c>
      <c r="B13" s="3" t="str">
        <f t="shared" si="0"/>
        <v>MRS.ASHLEYWOOD</v>
      </c>
      <c r="C13" s="2" t="s">
        <v>41</v>
      </c>
      <c r="D13" s="2" t="s">
        <v>42</v>
      </c>
      <c r="E13" s="2"/>
      <c r="F13" s="2" t="s">
        <v>43</v>
      </c>
      <c r="G13" s="39">
        <v>28412</v>
      </c>
      <c r="H13" s="2" t="s">
        <v>9</v>
      </c>
      <c r="I13" s="2" t="s">
        <v>138</v>
      </c>
      <c r="J13" s="4" t="s">
        <v>147</v>
      </c>
      <c r="K13" s="4" t="str">
        <f>HLOOKUP($J13,LOCATION!$A$2:$M$3,2,0)</f>
        <v>UK</v>
      </c>
      <c r="L13" s="4" t="str">
        <f>INDEX(LOCATION!$A$1:$M$3,MATCH($L$1,LOCATION!$A$1:$A$3,0),MATCH($K13,LOCATION!$A$3:$M$3,0))</f>
        <v>English</v>
      </c>
      <c r="M13" s="4" t="str">
        <f t="shared" si="1"/>
        <v>ASHLEYWOOD@GMAIL.COM</v>
      </c>
      <c r="N13" s="36">
        <v>100.7</v>
      </c>
      <c r="O13" s="2" t="s">
        <v>211</v>
      </c>
      <c r="P13" s="2" t="s">
        <v>217</v>
      </c>
      <c r="Q13" t="str">
        <f>INDEX(SPORT!$A$1:$B$33,MATCH($R13,SPORT!$B$1:$B$33,0),1)</f>
        <v>OUTDOOR</v>
      </c>
      <c r="R13" s="2" t="s">
        <v>185</v>
      </c>
      <c r="S13" s="38">
        <v>56595</v>
      </c>
    </row>
    <row r="14" spans="1:19" x14ac:dyDescent="0.3">
      <c r="A14" s="35">
        <v>13</v>
      </c>
      <c r="B14" s="3" t="str">
        <f t="shared" si="0"/>
        <v>MS.MEGANSCOTT</v>
      </c>
      <c r="C14" s="2" t="s">
        <v>6</v>
      </c>
      <c r="D14" s="2" t="s">
        <v>44</v>
      </c>
      <c r="E14" s="2"/>
      <c r="F14" s="2" t="s">
        <v>45</v>
      </c>
      <c r="G14" s="39">
        <v>28168</v>
      </c>
      <c r="H14" s="2" t="s">
        <v>12</v>
      </c>
      <c r="I14" s="2" t="s">
        <v>138</v>
      </c>
      <c r="J14" s="4" t="s">
        <v>147</v>
      </c>
      <c r="K14" s="4" t="str">
        <f>HLOOKUP($J14,LOCATION!$A$2:$M$3,2,0)</f>
        <v>UK</v>
      </c>
      <c r="L14" s="4" t="str">
        <f>INDEX(LOCATION!$A$1:$M$3,MATCH($L$1,LOCATION!$A$1:$A$3,0),MATCH($K14,LOCATION!$A$3:$M$3,0))</f>
        <v>English</v>
      </c>
      <c r="M14" s="4" t="str">
        <f t="shared" si="1"/>
        <v>MEGANSCOTT@GMAIL.COM</v>
      </c>
      <c r="N14" s="36">
        <v>70.900000000000006</v>
      </c>
      <c r="O14" s="2" t="s">
        <v>209</v>
      </c>
      <c r="P14" s="2" t="s">
        <v>210</v>
      </c>
      <c r="Q14" t="str">
        <f>INDEX(SPORT!$A$1:$B$33,MATCH($R14,SPORT!$B$1:$B$33,0),1)</f>
        <v>OUTDOOR</v>
      </c>
      <c r="R14" s="2" t="s">
        <v>186</v>
      </c>
      <c r="S14" s="38">
        <v>117408</v>
      </c>
    </row>
    <row r="15" spans="1:19" x14ac:dyDescent="0.3">
      <c r="A15" s="35">
        <v>14</v>
      </c>
      <c r="B15" s="3" t="str">
        <f t="shared" si="0"/>
        <v>HR.HELMUTWEINHAE</v>
      </c>
      <c r="C15" s="2" t="s">
        <v>46</v>
      </c>
      <c r="D15" s="2" t="s">
        <v>47</v>
      </c>
      <c r="E15" s="2"/>
      <c r="F15" s="2" t="s">
        <v>48</v>
      </c>
      <c r="G15" s="39">
        <v>21788</v>
      </c>
      <c r="H15" s="2" t="s">
        <v>49</v>
      </c>
      <c r="I15" s="2" t="s">
        <v>142</v>
      </c>
      <c r="J15" s="4" t="s">
        <v>150</v>
      </c>
      <c r="K15" s="4" t="str">
        <f>HLOOKUP($J15,LOCATION!$A$2:$M$3,2,0)</f>
        <v>GERMANY</v>
      </c>
      <c r="L15" s="4" t="str">
        <f>INDEX(LOCATION!$A$1:$M$3,MATCH($L$1,LOCATION!$A$1:$A$3,0),MATCH($K15,LOCATION!$A$3:$M$3,0))</f>
        <v>German</v>
      </c>
      <c r="M15" s="4" t="str">
        <f t="shared" si="1"/>
        <v>helmutweinhae@gmail.com</v>
      </c>
      <c r="N15" s="36">
        <v>68.3</v>
      </c>
      <c r="O15" s="2" t="s">
        <v>218</v>
      </c>
      <c r="P15" s="2" t="s">
        <v>216</v>
      </c>
      <c r="Q15" t="str">
        <f>INDEX(SPORT!$A$1:$B$33,MATCH($R15,SPORT!$B$1:$B$33,0),1)</f>
        <v>OUTDOOR</v>
      </c>
      <c r="R15" s="2" t="s">
        <v>187</v>
      </c>
      <c r="S15" s="38">
        <v>64862</v>
      </c>
    </row>
    <row r="16" spans="1:19" x14ac:dyDescent="0.3">
      <c r="A16" s="35">
        <v>15</v>
      </c>
      <c r="B16" s="3" t="str">
        <f t="shared" si="0"/>
        <v>PROF.MILENASCHOTIN</v>
      </c>
      <c r="C16" s="2" t="s">
        <v>50</v>
      </c>
      <c r="D16" s="2" t="s">
        <v>51</v>
      </c>
      <c r="E16" s="2"/>
      <c r="F16" s="2" t="s">
        <v>52</v>
      </c>
      <c r="G16" s="39">
        <v>23804</v>
      </c>
      <c r="H16" s="2" t="s">
        <v>53</v>
      </c>
      <c r="I16" s="2" t="s">
        <v>138</v>
      </c>
      <c r="J16" s="4" t="s">
        <v>150</v>
      </c>
      <c r="K16" s="4" t="str">
        <f>HLOOKUP($J16,LOCATION!$A$2:$M$3,2,0)</f>
        <v>GERMANY</v>
      </c>
      <c r="L16" s="4" t="str">
        <f>INDEX(LOCATION!$A$1:$M$3,MATCH($L$1,LOCATION!$A$1:$A$3,0),MATCH($K16,LOCATION!$A$3:$M$3,0))</f>
        <v>German</v>
      </c>
      <c r="M16" s="4" t="str">
        <f t="shared" si="1"/>
        <v>milenaschotin@gmail.com</v>
      </c>
      <c r="N16" s="36">
        <v>105.3</v>
      </c>
      <c r="O16" s="2" t="s">
        <v>218</v>
      </c>
      <c r="P16" s="2" t="s">
        <v>217</v>
      </c>
      <c r="Q16" t="str">
        <f>INDEX(SPORT!$A$1:$B$33,MATCH($R16,SPORT!$B$1:$B$33,0),1)</f>
        <v>INDOOR</v>
      </c>
      <c r="R16" s="2" t="s">
        <v>188</v>
      </c>
      <c r="S16" s="38">
        <v>10241</v>
      </c>
    </row>
    <row r="17" spans="1:19" x14ac:dyDescent="0.3">
      <c r="A17" s="35">
        <v>16</v>
      </c>
      <c r="B17" s="3" t="str">
        <f t="shared" si="0"/>
        <v>HR.LOTHARBIRNBAUM</v>
      </c>
      <c r="C17" s="2" t="s">
        <v>46</v>
      </c>
      <c r="D17" s="2" t="s">
        <v>54</v>
      </c>
      <c r="E17" s="2"/>
      <c r="F17" s="2" t="s">
        <v>55</v>
      </c>
      <c r="G17" s="39">
        <v>25405</v>
      </c>
      <c r="H17" s="2" t="s">
        <v>17</v>
      </c>
      <c r="I17" s="2" t="s">
        <v>142</v>
      </c>
      <c r="J17" s="4" t="s">
        <v>150</v>
      </c>
      <c r="K17" s="4" t="str">
        <f>HLOOKUP($J17,LOCATION!$A$2:$M$3,2,0)</f>
        <v>GERMANY</v>
      </c>
      <c r="L17" s="4" t="str">
        <f>INDEX(LOCATION!$A$1:$M$3,MATCH($L$1,LOCATION!$A$1:$A$3,0),MATCH($K17,LOCATION!$A$3:$M$3,0))</f>
        <v>German</v>
      </c>
      <c r="M17" s="4" t="str">
        <f t="shared" si="1"/>
        <v>lotharbirnbaum@gmail.com</v>
      </c>
      <c r="N17" s="36">
        <v>48.6</v>
      </c>
      <c r="O17" s="2" t="s">
        <v>214</v>
      </c>
      <c r="P17" s="2" t="s">
        <v>217</v>
      </c>
      <c r="Q17" t="str">
        <f>INDEX(SPORT!$A$1:$B$33,MATCH($R17,SPORT!$B$1:$B$33,0),1)</f>
        <v>OUTDOOR</v>
      </c>
      <c r="R17" s="2" t="s">
        <v>178</v>
      </c>
      <c r="S17" s="38">
        <v>88762</v>
      </c>
    </row>
    <row r="18" spans="1:19" x14ac:dyDescent="0.3">
      <c r="A18" s="35">
        <v>17</v>
      </c>
      <c r="B18" s="3" t="str">
        <f t="shared" si="0"/>
        <v>HR.PIETROSTOLZE</v>
      </c>
      <c r="C18" s="2" t="s">
        <v>46</v>
      </c>
      <c r="D18" s="2" t="s">
        <v>56</v>
      </c>
      <c r="E18" s="2"/>
      <c r="F18" s="2" t="s">
        <v>57</v>
      </c>
      <c r="G18" s="39">
        <v>26582</v>
      </c>
      <c r="H18" s="2" t="s">
        <v>9</v>
      </c>
      <c r="I18" s="2" t="s">
        <v>142</v>
      </c>
      <c r="J18" s="4" t="s">
        <v>150</v>
      </c>
      <c r="K18" s="4" t="str">
        <f>HLOOKUP($J18,LOCATION!$A$2:$M$3,2,0)</f>
        <v>GERMANY</v>
      </c>
      <c r="L18" s="4" t="str">
        <f>INDEX(LOCATION!$A$1:$M$3,MATCH($L$1,LOCATION!$A$1:$A$3,0),MATCH($K18,LOCATION!$A$3:$M$3,0))</f>
        <v>German</v>
      </c>
      <c r="M18" s="4" t="str">
        <f t="shared" si="1"/>
        <v>pietrostolze@gmail.com</v>
      </c>
      <c r="N18" s="36">
        <v>105.9</v>
      </c>
      <c r="O18" s="2" t="s">
        <v>214</v>
      </c>
      <c r="P18" s="2" t="s">
        <v>210</v>
      </c>
      <c r="Q18" t="str">
        <f>INDEX(SPORT!$A$1:$B$33,MATCH($R18,SPORT!$B$1:$B$33,0),1)</f>
        <v>INDOOR</v>
      </c>
      <c r="R18" s="2" t="s">
        <v>189</v>
      </c>
      <c r="S18" s="38">
        <v>80757</v>
      </c>
    </row>
    <row r="19" spans="1:19" x14ac:dyDescent="0.3">
      <c r="A19" s="35">
        <v>18</v>
      </c>
      <c r="B19" s="3" t="str">
        <f t="shared" si="0"/>
        <v>HR.RICHARD TLUSTEK</v>
      </c>
      <c r="C19" s="2" t="s">
        <v>46</v>
      </c>
      <c r="D19" s="2" t="s">
        <v>58</v>
      </c>
      <c r="E19" s="2"/>
      <c r="F19" s="2" t="s">
        <v>59</v>
      </c>
      <c r="G19" s="39">
        <v>21793</v>
      </c>
      <c r="H19" s="2" t="s">
        <v>49</v>
      </c>
      <c r="I19" s="2" t="s">
        <v>142</v>
      </c>
      <c r="J19" s="4" t="s">
        <v>150</v>
      </c>
      <c r="K19" s="4" t="str">
        <f>HLOOKUP($J19,LOCATION!$A$2:$M$3,2,0)</f>
        <v>GERMANY</v>
      </c>
      <c r="L19" s="4" t="str">
        <f>INDEX(LOCATION!$A$1:$M$3,MATCH($L$1,LOCATION!$A$1:$A$3,0),MATCH($K19,LOCATION!$A$3:$M$3,0))</f>
        <v>German</v>
      </c>
      <c r="M19" s="4" t="str">
        <f t="shared" si="1"/>
        <v>richard tlustek@gmail.com</v>
      </c>
      <c r="N19" s="36">
        <v>71.099999999999994</v>
      </c>
      <c r="O19" s="2" t="s">
        <v>214</v>
      </c>
      <c r="P19" s="2" t="s">
        <v>210</v>
      </c>
      <c r="Q19" t="str">
        <f>INDEX(SPORT!$A$1:$B$33,MATCH($R19,SPORT!$B$1:$B$33,0),1)</f>
        <v>OUTDOOR</v>
      </c>
      <c r="R19" s="2" t="s">
        <v>190</v>
      </c>
      <c r="S19" s="38">
        <v>88794</v>
      </c>
    </row>
    <row r="20" spans="1:19" x14ac:dyDescent="0.3">
      <c r="A20" s="35">
        <v>19</v>
      </c>
      <c r="B20" s="3" t="str">
        <f t="shared" si="0"/>
        <v>DR.EARNESTINERAYNOR</v>
      </c>
      <c r="C20" s="2" t="s">
        <v>21</v>
      </c>
      <c r="D20" s="2" t="s">
        <v>60</v>
      </c>
      <c r="E20" s="2"/>
      <c r="F20" s="2" t="s">
        <v>61</v>
      </c>
      <c r="G20" s="39">
        <v>28262</v>
      </c>
      <c r="H20" s="2" t="s">
        <v>20</v>
      </c>
      <c r="I20" s="2" t="s">
        <v>138</v>
      </c>
      <c r="J20" s="4" t="s">
        <v>152</v>
      </c>
      <c r="K20" s="4" t="str">
        <f>HLOOKUP($J20,LOCATION!$A$2:$M$3,2,0)</f>
        <v>AUSTRALIA</v>
      </c>
      <c r="L20" s="4" t="str">
        <f>INDEX(LOCATION!$A$1:$M$3,MATCH($L$1,LOCATION!$A$1:$A$3,0),MATCH($K20,LOCATION!$A$3:$M$3,0))</f>
        <v>English</v>
      </c>
      <c r="M20" s="4" t="str">
        <f t="shared" si="1"/>
        <v>EARNESTINERAYNOR@GMAIL.COM</v>
      </c>
      <c r="N20" s="36">
        <v>70.3</v>
      </c>
      <c r="O20" s="2" t="s">
        <v>214</v>
      </c>
      <c r="P20" s="2" t="s">
        <v>216</v>
      </c>
      <c r="Q20" t="str">
        <f>INDEX(SPORT!$A$1:$B$33,MATCH($R20,SPORT!$B$1:$B$33,0),1)</f>
        <v>INDOOR</v>
      </c>
      <c r="R20" s="2" t="s">
        <v>191</v>
      </c>
      <c r="S20" s="38">
        <v>63526</v>
      </c>
    </row>
    <row r="21" spans="1:19" x14ac:dyDescent="0.3">
      <c r="A21" s="35">
        <v>20</v>
      </c>
      <c r="B21" s="3" t="str">
        <f t="shared" si="0"/>
        <v>MR.JASONGAYLORD</v>
      </c>
      <c r="C21" s="2" t="s">
        <v>24</v>
      </c>
      <c r="D21" s="2" t="s">
        <v>62</v>
      </c>
      <c r="E21" s="2"/>
      <c r="F21" s="2" t="s">
        <v>63</v>
      </c>
      <c r="G21" s="39">
        <v>27767</v>
      </c>
      <c r="H21" s="2" t="s">
        <v>64</v>
      </c>
      <c r="I21" s="2" t="s">
        <v>142</v>
      </c>
      <c r="J21" s="4" t="s">
        <v>152</v>
      </c>
      <c r="K21" s="4" t="str">
        <f>HLOOKUP($J21,LOCATION!$A$2:$M$3,2,0)</f>
        <v>AUSTRALIA</v>
      </c>
      <c r="L21" s="4" t="str">
        <f>INDEX(LOCATION!$A$1:$M$3,MATCH($L$1,LOCATION!$A$1:$A$3,0),MATCH($K21,LOCATION!$A$3:$M$3,0))</f>
        <v>English</v>
      </c>
      <c r="M21" s="4" t="str">
        <f t="shared" si="1"/>
        <v>JASONGAYLORD@GMAIL.COM</v>
      </c>
      <c r="N21" s="36">
        <v>54.7</v>
      </c>
      <c r="O21" s="2" t="s">
        <v>211</v>
      </c>
      <c r="P21" s="2" t="s">
        <v>212</v>
      </c>
      <c r="Q21" t="str">
        <f>INDEX(SPORT!$A$1:$B$33,MATCH($R21,SPORT!$B$1:$B$33,0),1)</f>
        <v>INDOOR</v>
      </c>
      <c r="R21" s="2" t="s">
        <v>192</v>
      </c>
      <c r="S21" s="38">
        <v>46352</v>
      </c>
    </row>
    <row r="22" spans="1:19" x14ac:dyDescent="0.3">
      <c r="A22" s="35">
        <v>21</v>
      </c>
      <c r="B22" s="3" t="str">
        <f t="shared" si="0"/>
        <v>MR.KENDRICKSAUER</v>
      </c>
      <c r="C22" s="2" t="s">
        <v>24</v>
      </c>
      <c r="D22" s="2" t="s">
        <v>65</v>
      </c>
      <c r="E22" s="2"/>
      <c r="F22" s="2" t="s">
        <v>66</v>
      </c>
      <c r="G22" s="39">
        <v>35268</v>
      </c>
      <c r="H22" s="2" t="s">
        <v>17</v>
      </c>
      <c r="I22" s="2" t="s">
        <v>142</v>
      </c>
      <c r="J22" s="4" t="s">
        <v>152</v>
      </c>
      <c r="K22" s="4" t="str">
        <f>HLOOKUP($J22,LOCATION!$A$2:$M$3,2,0)</f>
        <v>AUSTRALIA</v>
      </c>
      <c r="L22" s="4" t="str">
        <f>INDEX(LOCATION!$A$1:$M$3,MATCH($L$1,LOCATION!$A$1:$A$3,0),MATCH($K22,LOCATION!$A$3:$M$3,0))</f>
        <v>English</v>
      </c>
      <c r="M22" s="4" t="str">
        <f t="shared" si="1"/>
        <v>KENDRICKSAUER@GMAIL.COM</v>
      </c>
      <c r="N22" s="36">
        <v>100.9</v>
      </c>
      <c r="O22" s="2" t="s">
        <v>214</v>
      </c>
      <c r="P22" s="2" t="s">
        <v>215</v>
      </c>
      <c r="Q22" t="str">
        <f>INDEX(SPORT!$A$1:$B$33,MATCH($R22,SPORT!$B$1:$B$33,0),1)</f>
        <v>OUTDOOR</v>
      </c>
      <c r="R22" s="2" t="s">
        <v>193</v>
      </c>
      <c r="S22" s="38">
        <v>106808</v>
      </c>
    </row>
    <row r="23" spans="1:19" x14ac:dyDescent="0.3">
      <c r="A23" s="35">
        <v>22</v>
      </c>
      <c r="B23" s="3" t="str">
        <f t="shared" si="0"/>
        <v>DR.ANNABELLOLSON</v>
      </c>
      <c r="C23" s="2" t="s">
        <v>21</v>
      </c>
      <c r="D23" s="2" t="s">
        <v>67</v>
      </c>
      <c r="E23" s="2"/>
      <c r="F23" s="2" t="s">
        <v>68</v>
      </c>
      <c r="G23" s="39">
        <v>23483</v>
      </c>
      <c r="H23" s="2" t="s">
        <v>69</v>
      </c>
      <c r="I23" s="2" t="s">
        <v>138</v>
      </c>
      <c r="J23" s="4" t="s">
        <v>152</v>
      </c>
      <c r="K23" s="4" t="str">
        <f>HLOOKUP($J23,LOCATION!$A$2:$M$3,2,0)</f>
        <v>AUSTRALIA</v>
      </c>
      <c r="L23" s="4" t="str">
        <f>INDEX(LOCATION!$A$1:$M$3,MATCH($L$1,LOCATION!$A$1:$A$3,0),MATCH($K23,LOCATION!$A$3:$M$3,0))</f>
        <v>English</v>
      </c>
      <c r="M23" s="4" t="str">
        <f t="shared" si="1"/>
        <v>ANNABELLOLSON@GMAIL.COM</v>
      </c>
      <c r="N23" s="36">
        <v>84.3</v>
      </c>
      <c r="O23" s="2" t="s">
        <v>209</v>
      </c>
      <c r="P23" s="2" t="s">
        <v>216</v>
      </c>
      <c r="Q23" t="str">
        <f>INDEX(SPORT!$A$1:$B$33,MATCH($R23,SPORT!$B$1:$B$33,0),1)</f>
        <v>OUTDOOR</v>
      </c>
      <c r="R23" s="2" t="s">
        <v>194</v>
      </c>
      <c r="S23" s="38">
        <v>96468</v>
      </c>
    </row>
    <row r="24" spans="1:19" x14ac:dyDescent="0.3">
      <c r="A24" s="35">
        <v>23</v>
      </c>
      <c r="B24" s="3" t="str">
        <f t="shared" si="0"/>
        <v>DR.JENAUPTON</v>
      </c>
      <c r="C24" s="2" t="s">
        <v>21</v>
      </c>
      <c r="D24" s="2" t="s">
        <v>70</v>
      </c>
      <c r="E24" s="2"/>
      <c r="F24" s="2" t="s">
        <v>71</v>
      </c>
      <c r="G24" s="39">
        <v>20437</v>
      </c>
      <c r="H24" s="2" t="s">
        <v>27</v>
      </c>
      <c r="I24" s="2" t="s">
        <v>138</v>
      </c>
      <c r="J24" s="4" t="s">
        <v>152</v>
      </c>
      <c r="K24" s="4" t="str">
        <f>HLOOKUP($J24,LOCATION!$A$2:$M$3,2,0)</f>
        <v>AUSTRALIA</v>
      </c>
      <c r="L24" s="4" t="str">
        <f>INDEX(LOCATION!$A$1:$M$3,MATCH($L$1,LOCATION!$A$1:$A$3,0),MATCH($K24,LOCATION!$A$3:$M$3,0))</f>
        <v>English</v>
      </c>
      <c r="M24" s="4" t="str">
        <f t="shared" si="1"/>
        <v>JENAUPTON@GMAIL.COM</v>
      </c>
      <c r="N24" s="36">
        <v>66.8</v>
      </c>
      <c r="O24" s="2" t="s">
        <v>214</v>
      </c>
      <c r="P24" s="2" t="s">
        <v>217</v>
      </c>
      <c r="Q24" t="str">
        <f>INDEX(SPORT!$A$1:$B$33,MATCH($R24,SPORT!$B$1:$B$33,0),1)</f>
        <v>OUTDOOR</v>
      </c>
      <c r="R24" s="2" t="s">
        <v>195</v>
      </c>
      <c r="S24" s="38">
        <v>16526</v>
      </c>
    </row>
    <row r="25" spans="1:19" x14ac:dyDescent="0.3">
      <c r="A25" s="35">
        <v>24</v>
      </c>
      <c r="B25" s="3" t="str">
        <f t="shared" si="0"/>
        <v>DR.SHANNYBINS</v>
      </c>
      <c r="C25" s="2" t="s">
        <v>21</v>
      </c>
      <c r="D25" s="2" t="s">
        <v>72</v>
      </c>
      <c r="E25" s="2"/>
      <c r="F25" s="2" t="s">
        <v>73</v>
      </c>
      <c r="G25" s="39">
        <v>36400</v>
      </c>
      <c r="H25" s="2" t="s">
        <v>49</v>
      </c>
      <c r="I25" s="2" t="s">
        <v>138</v>
      </c>
      <c r="J25" s="4" t="s">
        <v>152</v>
      </c>
      <c r="K25" s="4" t="str">
        <f>HLOOKUP($J25,LOCATION!$A$2:$M$3,2,0)</f>
        <v>AUSTRALIA</v>
      </c>
      <c r="L25" s="4" t="str">
        <f>INDEX(LOCATION!$A$1:$M$3,MATCH($L$1,LOCATION!$A$1:$A$3,0),MATCH($K25,LOCATION!$A$3:$M$3,0))</f>
        <v>English</v>
      </c>
      <c r="M25" s="4" t="str">
        <f t="shared" si="1"/>
        <v>SHANNYBINS@GMAIL.COM</v>
      </c>
      <c r="N25" s="36">
        <v>59.4</v>
      </c>
      <c r="O25" s="2" t="s">
        <v>213</v>
      </c>
      <c r="P25" s="2" t="s">
        <v>215</v>
      </c>
      <c r="Q25" t="str">
        <f>INDEX(SPORT!$A$1:$B$33,MATCH($R25,SPORT!$B$1:$B$33,0),1)</f>
        <v>OUTDOOR</v>
      </c>
      <c r="R25" s="2" t="s">
        <v>196</v>
      </c>
      <c r="S25" s="38">
        <v>21891</v>
      </c>
    </row>
    <row r="26" spans="1:19" x14ac:dyDescent="0.3">
      <c r="A26" s="35">
        <v>25</v>
      </c>
      <c r="B26" s="3" t="str">
        <f t="shared" si="0"/>
        <v>DR.TIAABSHIRE</v>
      </c>
      <c r="C26" s="2" t="s">
        <v>21</v>
      </c>
      <c r="D26" s="2" t="s">
        <v>74</v>
      </c>
      <c r="E26" s="2"/>
      <c r="F26" s="2" t="s">
        <v>75</v>
      </c>
      <c r="G26" s="39">
        <v>24309</v>
      </c>
      <c r="H26" s="2" t="s">
        <v>17</v>
      </c>
      <c r="I26" s="2" t="s">
        <v>138</v>
      </c>
      <c r="J26" s="4" t="s">
        <v>152</v>
      </c>
      <c r="K26" s="4" t="str">
        <f>HLOOKUP($J26,LOCATION!$A$2:$M$3,2,0)</f>
        <v>AUSTRALIA</v>
      </c>
      <c r="L26" s="4" t="str">
        <f>INDEX(LOCATION!$A$1:$M$3,MATCH($L$1,LOCATION!$A$1:$A$3,0),MATCH($K26,LOCATION!$A$3:$M$3,0))</f>
        <v>English</v>
      </c>
      <c r="M26" s="4" t="str">
        <f t="shared" si="1"/>
        <v>TIAABSHIRE@GMAIL.COM</v>
      </c>
      <c r="N26" s="36">
        <v>77.8</v>
      </c>
      <c r="O26" s="2" t="s">
        <v>213</v>
      </c>
      <c r="P26" s="2" t="s">
        <v>216</v>
      </c>
      <c r="Q26" t="str">
        <f>INDEX(SPORT!$A$1:$B$33,MATCH($R26,SPORT!$B$1:$B$33,0),1)</f>
        <v>OUTDOOR</v>
      </c>
      <c r="R26" s="2" t="s">
        <v>181</v>
      </c>
      <c r="S26" s="38">
        <v>62037</v>
      </c>
    </row>
    <row r="27" spans="1:19" x14ac:dyDescent="0.3">
      <c r="A27" s="35">
        <v>26</v>
      </c>
      <c r="B27" s="3" t="str">
        <f t="shared" si="0"/>
        <v>MS.ISABELRUNOLFSDOTTIR</v>
      </c>
      <c r="C27" s="2" t="s">
        <v>6</v>
      </c>
      <c r="D27" s="2" t="s">
        <v>76</v>
      </c>
      <c r="E27" s="2"/>
      <c r="F27" s="2" t="s">
        <v>77</v>
      </c>
      <c r="G27" s="39">
        <v>28570</v>
      </c>
      <c r="H27" s="2" t="s">
        <v>69</v>
      </c>
      <c r="I27" s="2" t="s">
        <v>138</v>
      </c>
      <c r="J27" s="4" t="s">
        <v>152</v>
      </c>
      <c r="K27" s="4" t="str">
        <f>HLOOKUP($J27,LOCATION!$A$2:$M$3,2,0)</f>
        <v>AUSTRALIA</v>
      </c>
      <c r="L27" s="4" t="str">
        <f>INDEX(LOCATION!$A$1:$M$3,MATCH($L$1,LOCATION!$A$1:$A$3,0),MATCH($K27,LOCATION!$A$3:$M$3,0))</f>
        <v>English</v>
      </c>
      <c r="M27" s="4" t="str">
        <f t="shared" si="1"/>
        <v>ISABELRUNOLFSDOTTIR@GMAIL.COM</v>
      </c>
      <c r="N27" s="36">
        <v>85.9</v>
      </c>
      <c r="O27" s="2" t="s">
        <v>214</v>
      </c>
      <c r="P27" s="2" t="s">
        <v>219</v>
      </c>
      <c r="Q27" t="str">
        <f>INDEX(SPORT!$A$1:$B$33,MATCH($R27,SPORT!$B$1:$B$33,0),1)</f>
        <v>INDOOR</v>
      </c>
      <c r="R27" s="2" t="s">
        <v>174</v>
      </c>
      <c r="S27" s="38">
        <v>89737</v>
      </c>
    </row>
    <row r="28" spans="1:19" x14ac:dyDescent="0.3">
      <c r="A28" s="35">
        <v>27</v>
      </c>
      <c r="B28" s="3" t="str">
        <f t="shared" si="0"/>
        <v>HR.BARNEYWESACK</v>
      </c>
      <c r="C28" s="2" t="s">
        <v>46</v>
      </c>
      <c r="D28" s="2" t="s">
        <v>78</v>
      </c>
      <c r="E28" s="2"/>
      <c r="F28" s="2" t="s">
        <v>79</v>
      </c>
      <c r="G28" s="39">
        <v>25767</v>
      </c>
      <c r="H28" s="2" t="s">
        <v>17</v>
      </c>
      <c r="I28" s="2" t="s">
        <v>142</v>
      </c>
      <c r="J28" s="4" t="s">
        <v>154</v>
      </c>
      <c r="K28" s="4" t="str">
        <f>HLOOKUP($J28,LOCATION!$A$2:$M$3,2,0)</f>
        <v>AUSTRIA</v>
      </c>
      <c r="L28" s="4" t="str">
        <f>INDEX(LOCATION!$A$1:$M$3,MATCH($L$1,LOCATION!$A$1:$A$3,0),MATCH($K28,LOCATION!$A$3:$M$3,0))</f>
        <v>German</v>
      </c>
      <c r="M28" s="4" t="str">
        <f t="shared" si="1"/>
        <v>barneywesack@gmail.com</v>
      </c>
      <c r="N28" s="36">
        <v>93.4</v>
      </c>
      <c r="O28" s="2" t="s">
        <v>213</v>
      </c>
      <c r="P28" s="2" t="s">
        <v>219</v>
      </c>
      <c r="Q28" t="str">
        <f>INDEX(SPORT!$A$1:$B$33,MATCH($R28,SPORT!$B$1:$B$33,0),1)</f>
        <v>INDOOR</v>
      </c>
      <c r="R28" s="2" t="s">
        <v>197</v>
      </c>
      <c r="S28" s="38">
        <v>41039</v>
      </c>
    </row>
    <row r="29" spans="1:19" x14ac:dyDescent="0.3">
      <c r="A29" s="35">
        <v>28</v>
      </c>
      <c r="B29" s="3" t="str">
        <f t="shared" si="0"/>
        <v>HR.BARUCHKADE</v>
      </c>
      <c r="C29" s="2" t="s">
        <v>46</v>
      </c>
      <c r="D29" s="2" t="s">
        <v>80</v>
      </c>
      <c r="E29" s="2"/>
      <c r="F29" s="2" t="s">
        <v>81</v>
      </c>
      <c r="G29" s="39">
        <v>30020</v>
      </c>
      <c r="H29" s="2" t="s">
        <v>53</v>
      </c>
      <c r="I29" s="2" t="s">
        <v>142</v>
      </c>
      <c r="J29" s="4" t="s">
        <v>154</v>
      </c>
      <c r="K29" s="4" t="str">
        <f>HLOOKUP($J29,LOCATION!$A$2:$M$3,2,0)</f>
        <v>AUSTRIA</v>
      </c>
      <c r="L29" s="4" t="str">
        <f>INDEX(LOCATION!$A$1:$M$3,MATCH($L$1,LOCATION!$A$1:$A$3,0),MATCH($K29,LOCATION!$A$3:$M$3,0))</f>
        <v>German</v>
      </c>
      <c r="M29" s="4" t="str">
        <f t="shared" si="1"/>
        <v>baruchkade@gmail.com</v>
      </c>
      <c r="N29" s="36">
        <v>95.5</v>
      </c>
      <c r="O29" s="2" t="s">
        <v>218</v>
      </c>
      <c r="P29" s="2" t="s">
        <v>212</v>
      </c>
      <c r="Q29" t="str">
        <f>INDEX(SPORT!$A$1:$B$33,MATCH($R29,SPORT!$B$1:$B$33,0),1)</f>
        <v>OUTDOOR</v>
      </c>
      <c r="R29" s="2" t="s">
        <v>186</v>
      </c>
      <c r="S29" s="38">
        <v>28458</v>
      </c>
    </row>
    <row r="30" spans="1:19" x14ac:dyDescent="0.3">
      <c r="A30" s="35">
        <v>29</v>
      </c>
      <c r="B30" s="3" t="str">
        <f t="shared" si="0"/>
        <v>PROF.LIESBETHROSEMANN</v>
      </c>
      <c r="C30" s="2" t="s">
        <v>50</v>
      </c>
      <c r="D30" s="2" t="s">
        <v>82</v>
      </c>
      <c r="E30" s="2"/>
      <c r="F30" s="2" t="s">
        <v>83</v>
      </c>
      <c r="G30" s="39">
        <v>34361</v>
      </c>
      <c r="H30" s="2" t="s">
        <v>12</v>
      </c>
      <c r="I30" s="2" t="s">
        <v>138</v>
      </c>
      <c r="J30" s="4" t="s">
        <v>154</v>
      </c>
      <c r="K30" s="4" t="str">
        <f>HLOOKUP($J30,LOCATION!$A$2:$M$3,2,0)</f>
        <v>AUSTRIA</v>
      </c>
      <c r="L30" s="4" t="str">
        <f>INDEX(LOCATION!$A$1:$M$3,MATCH($L$1,LOCATION!$A$1:$A$3,0),MATCH($K30,LOCATION!$A$3:$M$3,0))</f>
        <v>German</v>
      </c>
      <c r="M30" s="4" t="str">
        <f t="shared" si="1"/>
        <v>liesbethrosemann@gmail.com</v>
      </c>
      <c r="N30" s="36">
        <v>52.2</v>
      </c>
      <c r="O30" s="2" t="s">
        <v>214</v>
      </c>
      <c r="P30" s="2" t="s">
        <v>217</v>
      </c>
      <c r="Q30" t="str">
        <f>INDEX(SPORT!$A$1:$B$33,MATCH($R30,SPORT!$B$1:$B$33,0),1)</f>
        <v>OUTDOOR</v>
      </c>
      <c r="R30" s="2" t="s">
        <v>181</v>
      </c>
      <c r="S30" s="38">
        <v>55007</v>
      </c>
    </row>
    <row r="31" spans="1:19" x14ac:dyDescent="0.3">
      <c r="A31" s="35">
        <v>30</v>
      </c>
      <c r="B31" s="3" t="str">
        <f t="shared" si="0"/>
        <v>MME.VALENTINEMOREAU</v>
      </c>
      <c r="C31" s="2" t="s">
        <v>84</v>
      </c>
      <c r="D31" s="2" t="s">
        <v>85</v>
      </c>
      <c r="E31" s="2"/>
      <c r="F31" s="2" t="s">
        <v>86</v>
      </c>
      <c r="G31" s="39">
        <v>29137</v>
      </c>
      <c r="H31" s="2" t="s">
        <v>9</v>
      </c>
      <c r="I31" s="2" t="s">
        <v>138</v>
      </c>
      <c r="J31" s="4" t="s">
        <v>157</v>
      </c>
      <c r="K31" s="4" t="str">
        <f>HLOOKUP($J31,LOCATION!$A$2:$M$3,2,0)</f>
        <v>FRANCE</v>
      </c>
      <c r="L31" s="4" t="str">
        <f>INDEX(LOCATION!$A$1:$M$3,MATCH($L$1,LOCATION!$A$1:$A$3,0),MATCH($K31,LOCATION!$A$3:$M$3,0))</f>
        <v>French</v>
      </c>
      <c r="M31" s="4" t="str">
        <f t="shared" si="1"/>
        <v>valentinemoreau@gmail.com</v>
      </c>
      <c r="N31" s="36">
        <v>74.599999999999994</v>
      </c>
      <c r="O31" s="2" t="s">
        <v>214</v>
      </c>
      <c r="P31" s="2" t="s">
        <v>219</v>
      </c>
      <c r="Q31" t="str">
        <f>INDEX(SPORT!$A$1:$B$33,MATCH($R31,SPORT!$B$1:$B$33,0),1)</f>
        <v>OUTDOOR</v>
      </c>
      <c r="R31" s="2" t="s">
        <v>198</v>
      </c>
      <c r="S31" s="38">
        <v>69041</v>
      </c>
    </row>
    <row r="32" spans="1:19" x14ac:dyDescent="0.3">
      <c r="A32" s="35">
        <v>31</v>
      </c>
      <c r="B32" s="3" t="str">
        <f t="shared" si="0"/>
        <v>MME.PAULETTEDURAND</v>
      </c>
      <c r="C32" s="2" t="s">
        <v>84</v>
      </c>
      <c r="D32" s="2" t="s">
        <v>87</v>
      </c>
      <c r="E32" s="2"/>
      <c r="F32" s="2" t="s">
        <v>88</v>
      </c>
      <c r="G32" s="39">
        <v>32867</v>
      </c>
      <c r="H32" s="2" t="s">
        <v>64</v>
      </c>
      <c r="I32" s="2" t="s">
        <v>138</v>
      </c>
      <c r="J32" s="4" t="s">
        <v>157</v>
      </c>
      <c r="K32" s="4" t="str">
        <f>HLOOKUP($J32,LOCATION!$A$2:$M$3,2,0)</f>
        <v>FRANCE</v>
      </c>
      <c r="L32" s="4" t="str">
        <f>INDEX(LOCATION!$A$1:$M$3,MATCH($L$1,LOCATION!$A$1:$A$3,0),MATCH($K32,LOCATION!$A$3:$M$3,0))</f>
        <v>French</v>
      </c>
      <c r="M32" s="4" t="str">
        <f t="shared" si="1"/>
        <v>paulettedurand@gmail.com</v>
      </c>
      <c r="N32" s="36">
        <v>81.7</v>
      </c>
      <c r="O32" s="2" t="s">
        <v>213</v>
      </c>
      <c r="P32" s="2" t="s">
        <v>212</v>
      </c>
      <c r="Q32" t="str">
        <f>INDEX(SPORT!$A$1:$B$33,MATCH($R32,SPORT!$B$1:$B$33,0),1)</f>
        <v>INDOOR</v>
      </c>
      <c r="R32" s="2" t="s">
        <v>197</v>
      </c>
      <c r="S32" s="38">
        <v>86262</v>
      </c>
    </row>
    <row r="33" spans="1:19" x14ac:dyDescent="0.3">
      <c r="A33" s="35">
        <v>32</v>
      </c>
      <c r="B33" s="3" t="str">
        <f t="shared" si="0"/>
        <v>MME.LAURE-ALIXCHEVALIER</v>
      </c>
      <c r="C33" s="2" t="s">
        <v>84</v>
      </c>
      <c r="D33" s="2" t="s">
        <v>89</v>
      </c>
      <c r="E33" s="2"/>
      <c r="F33" s="2" t="s">
        <v>90</v>
      </c>
      <c r="G33" s="39">
        <v>25925</v>
      </c>
      <c r="H33" s="2" t="s">
        <v>64</v>
      </c>
      <c r="I33" s="2" t="s">
        <v>138</v>
      </c>
      <c r="J33" s="4" t="s">
        <v>157</v>
      </c>
      <c r="K33" s="4" t="str">
        <f>HLOOKUP($J33,LOCATION!$A$2:$M$3,2,0)</f>
        <v>FRANCE</v>
      </c>
      <c r="L33" s="4" t="str">
        <f>INDEX(LOCATION!$A$1:$M$3,MATCH($L$1,LOCATION!$A$1:$A$3,0),MATCH($K33,LOCATION!$A$3:$M$3,0))</f>
        <v>French</v>
      </c>
      <c r="M33" s="4" t="str">
        <f t="shared" si="1"/>
        <v>laure-alixchevalier@gmail.com</v>
      </c>
      <c r="N33" s="36">
        <v>78.099999999999994</v>
      </c>
      <c r="O33" s="2" t="s">
        <v>214</v>
      </c>
      <c r="P33" s="2" t="s">
        <v>217</v>
      </c>
      <c r="Q33" t="str">
        <f>INDEX(SPORT!$A$1:$B$33,MATCH($R33,SPORT!$B$1:$B$33,0),1)</f>
        <v>OUTDOOR</v>
      </c>
      <c r="R33" s="2" t="s">
        <v>195</v>
      </c>
      <c r="S33" s="38">
        <v>19234</v>
      </c>
    </row>
    <row r="34" spans="1:19" x14ac:dyDescent="0.3">
      <c r="A34" s="35">
        <v>33</v>
      </c>
      <c r="B34" s="3" t="str">
        <f t="shared" si="0"/>
        <v>M.CLAUDETOUSSAINT</v>
      </c>
      <c r="C34" s="2" t="s">
        <v>91</v>
      </c>
      <c r="D34" s="2" t="s">
        <v>92</v>
      </c>
      <c r="E34" s="2"/>
      <c r="F34" s="2" t="s">
        <v>93</v>
      </c>
      <c r="G34" s="39">
        <v>29529</v>
      </c>
      <c r="H34" s="2" t="s">
        <v>40</v>
      </c>
      <c r="I34" s="2" t="s">
        <v>142</v>
      </c>
      <c r="J34" s="4" t="s">
        <v>157</v>
      </c>
      <c r="K34" s="4" t="str">
        <f>HLOOKUP($J34,LOCATION!$A$2:$M$3,2,0)</f>
        <v>FRANCE</v>
      </c>
      <c r="L34" s="4" t="str">
        <f>INDEX(LOCATION!$A$1:$M$3,MATCH($L$1,LOCATION!$A$1:$A$3,0),MATCH($K34,LOCATION!$A$3:$M$3,0))</f>
        <v>French</v>
      </c>
      <c r="M34" s="4" t="str">
        <f t="shared" si="1"/>
        <v>claudetoussaint@gmail.com</v>
      </c>
      <c r="N34" s="36">
        <v>57.1</v>
      </c>
      <c r="O34" s="2" t="s">
        <v>209</v>
      </c>
      <c r="P34" s="2" t="s">
        <v>217</v>
      </c>
      <c r="Q34" t="str">
        <f>INDEX(SPORT!$A$1:$B$33,MATCH($R34,SPORT!$B$1:$B$33,0),1)</f>
        <v>INDOOR</v>
      </c>
      <c r="R34" s="2" t="s">
        <v>199</v>
      </c>
      <c r="S34" s="38">
        <v>95123</v>
      </c>
    </row>
    <row r="35" spans="1:19" x14ac:dyDescent="0.3">
      <c r="A35" s="35">
        <v>34</v>
      </c>
      <c r="B35" s="3" t="str">
        <f t="shared" si="0"/>
        <v>M.VICTORLENOIR</v>
      </c>
      <c r="C35" s="2" t="s">
        <v>91</v>
      </c>
      <c r="D35" s="2" t="s">
        <v>94</v>
      </c>
      <c r="E35" s="2"/>
      <c r="F35" s="2" t="s">
        <v>95</v>
      </c>
      <c r="G35" s="39">
        <v>29875</v>
      </c>
      <c r="H35" s="2" t="s">
        <v>9</v>
      </c>
      <c r="I35" s="2" t="s">
        <v>142</v>
      </c>
      <c r="J35" s="4" t="s">
        <v>157</v>
      </c>
      <c r="K35" s="4" t="str">
        <f>HLOOKUP($J35,LOCATION!$A$2:$M$3,2,0)</f>
        <v>FRANCE</v>
      </c>
      <c r="L35" s="4" t="str">
        <f>INDEX(LOCATION!$A$1:$M$3,MATCH($L$1,LOCATION!$A$1:$A$3,0),MATCH($K35,LOCATION!$A$3:$M$3,0))</f>
        <v>French</v>
      </c>
      <c r="M35" s="4" t="str">
        <f t="shared" si="1"/>
        <v>victorlenoir@gmail.com</v>
      </c>
      <c r="N35" s="36">
        <v>56</v>
      </c>
      <c r="O35" s="2" t="s">
        <v>214</v>
      </c>
      <c r="P35" s="2" t="s">
        <v>219</v>
      </c>
      <c r="Q35" t="str">
        <f>INDEX(SPORT!$A$1:$B$33,MATCH($R35,SPORT!$B$1:$B$33,0),1)</f>
        <v>OUTDOOR</v>
      </c>
      <c r="R35" s="2" t="s">
        <v>193</v>
      </c>
      <c r="S35" s="38">
        <v>62761</v>
      </c>
    </row>
    <row r="36" spans="1:19" x14ac:dyDescent="0.3">
      <c r="A36" s="35">
        <v>35</v>
      </c>
      <c r="B36" s="3" t="str">
        <f t="shared" si="0"/>
        <v>M.ARTHURLENOIR</v>
      </c>
      <c r="C36" s="2" t="s">
        <v>91</v>
      </c>
      <c r="D36" s="2" t="s">
        <v>96</v>
      </c>
      <c r="E36" s="2"/>
      <c r="F36" s="2" t="s">
        <v>95</v>
      </c>
      <c r="G36" s="39">
        <v>20300</v>
      </c>
      <c r="H36" s="2" t="s">
        <v>30</v>
      </c>
      <c r="I36" s="2" t="s">
        <v>142</v>
      </c>
      <c r="J36" s="4" t="s">
        <v>157</v>
      </c>
      <c r="K36" s="4" t="str">
        <f>HLOOKUP($J36,LOCATION!$A$2:$M$3,2,0)</f>
        <v>FRANCE</v>
      </c>
      <c r="L36" s="4" t="str">
        <f>INDEX(LOCATION!$A$1:$M$3,MATCH($L$1,LOCATION!$A$1:$A$3,0),MATCH($K36,LOCATION!$A$3:$M$3,0))</f>
        <v>French</v>
      </c>
      <c r="M36" s="4" t="str">
        <f t="shared" si="1"/>
        <v>arthurlenoir@gmail.com</v>
      </c>
      <c r="N36" s="36">
        <v>88.6</v>
      </c>
      <c r="O36" s="2" t="s">
        <v>213</v>
      </c>
      <c r="P36" s="2" t="s">
        <v>217</v>
      </c>
      <c r="Q36" t="str">
        <f>INDEX(SPORT!$A$1:$B$33,MATCH($R36,SPORT!$B$1:$B$33,0),1)</f>
        <v>OUTDOOR</v>
      </c>
      <c r="R36" s="2" t="s">
        <v>200</v>
      </c>
      <c r="S36" s="38">
        <v>108431</v>
      </c>
    </row>
    <row r="37" spans="1:19" x14ac:dyDescent="0.3">
      <c r="A37" s="35">
        <v>36</v>
      </c>
      <c r="B37" s="3" t="str">
        <f t="shared" si="0"/>
        <v>M.BENJAMINLEBRUN-BRUN</v>
      </c>
      <c r="C37" s="2" t="s">
        <v>91</v>
      </c>
      <c r="D37" s="2" t="s">
        <v>97</v>
      </c>
      <c r="E37" s="2"/>
      <c r="F37" s="2" t="s">
        <v>98</v>
      </c>
      <c r="G37" s="39">
        <v>27428</v>
      </c>
      <c r="H37" s="2" t="s">
        <v>12</v>
      </c>
      <c r="I37" s="2" t="s">
        <v>142</v>
      </c>
      <c r="J37" s="4" t="s">
        <v>157</v>
      </c>
      <c r="K37" s="4" t="str">
        <f>HLOOKUP($J37,LOCATION!$A$2:$M$3,2,0)</f>
        <v>FRANCE</v>
      </c>
      <c r="L37" s="4" t="str">
        <f>INDEX(LOCATION!$A$1:$M$3,MATCH($L$1,LOCATION!$A$1:$A$3,0),MATCH($K37,LOCATION!$A$3:$M$3,0))</f>
        <v>French</v>
      </c>
      <c r="M37" s="4" t="str">
        <f t="shared" si="1"/>
        <v>benjaminlebrun-brun@gmail.com</v>
      </c>
      <c r="N37" s="36">
        <v>78.2</v>
      </c>
      <c r="O37" s="2" t="s">
        <v>211</v>
      </c>
      <c r="P37" s="2" t="s">
        <v>212</v>
      </c>
      <c r="Q37" t="str">
        <f>INDEX(SPORT!$A$1:$B$33,MATCH($R37,SPORT!$B$1:$B$33,0),1)</f>
        <v>OUTDOOR</v>
      </c>
      <c r="R37" s="2" t="s">
        <v>193</v>
      </c>
      <c r="S37" s="38">
        <v>66268</v>
      </c>
    </row>
    <row r="38" spans="1:19" x14ac:dyDescent="0.3">
      <c r="A38" s="35">
        <v>37</v>
      </c>
      <c r="B38" s="3" t="str">
        <f t="shared" si="0"/>
        <v>M.ANTOINEMAILLARD</v>
      </c>
      <c r="C38" s="2" t="s">
        <v>91</v>
      </c>
      <c r="D38" s="2" t="s">
        <v>99</v>
      </c>
      <c r="E38" s="2"/>
      <c r="F38" s="2" t="s">
        <v>100</v>
      </c>
      <c r="G38" s="39">
        <v>31585</v>
      </c>
      <c r="H38" s="2" t="s">
        <v>17</v>
      </c>
      <c r="I38" s="2" t="s">
        <v>142</v>
      </c>
      <c r="J38" s="4" t="s">
        <v>157</v>
      </c>
      <c r="K38" s="4" t="str">
        <f>HLOOKUP($J38,LOCATION!$A$2:$M$3,2,0)</f>
        <v>FRANCE</v>
      </c>
      <c r="L38" s="4" t="str">
        <f>INDEX(LOCATION!$A$1:$M$3,MATCH($L$1,LOCATION!$A$1:$A$3,0),MATCH($K38,LOCATION!$A$3:$M$3,0))</f>
        <v>French</v>
      </c>
      <c r="M38" s="4" t="str">
        <f t="shared" si="1"/>
        <v>antoinemaillard@gmail.com</v>
      </c>
      <c r="N38" s="36">
        <v>95.8</v>
      </c>
      <c r="O38" s="2" t="s">
        <v>214</v>
      </c>
      <c r="P38" s="2" t="s">
        <v>215</v>
      </c>
      <c r="Q38" t="str">
        <f>INDEX(SPORT!$A$1:$B$33,MATCH($R38,SPORT!$B$1:$B$33,0),1)</f>
        <v>OUTDOOR</v>
      </c>
      <c r="R38" s="2" t="s">
        <v>201</v>
      </c>
      <c r="S38" s="38">
        <v>33970</v>
      </c>
    </row>
    <row r="39" spans="1:19" x14ac:dyDescent="0.3">
      <c r="A39" s="35">
        <v>38</v>
      </c>
      <c r="B39" s="3" t="str">
        <f t="shared" si="0"/>
        <v>M.BERNARDHOARAU-GUYON</v>
      </c>
      <c r="C39" s="2" t="s">
        <v>91</v>
      </c>
      <c r="D39" s="2" t="s">
        <v>101</v>
      </c>
      <c r="E39" s="2"/>
      <c r="F39" s="2" t="s">
        <v>102</v>
      </c>
      <c r="G39" s="39">
        <v>30327</v>
      </c>
      <c r="H39" s="2" t="s">
        <v>64</v>
      </c>
      <c r="I39" s="2" t="s">
        <v>142</v>
      </c>
      <c r="J39" s="4" t="s">
        <v>157</v>
      </c>
      <c r="K39" s="4" t="str">
        <f>HLOOKUP($J39,LOCATION!$A$2:$M$3,2,0)</f>
        <v>FRANCE</v>
      </c>
      <c r="L39" s="4" t="str">
        <f>INDEX(LOCATION!$A$1:$M$3,MATCH($L$1,LOCATION!$A$1:$A$3,0),MATCH($K39,LOCATION!$A$3:$M$3,0))</f>
        <v>French</v>
      </c>
      <c r="M39" s="4" t="str">
        <f t="shared" si="1"/>
        <v>bernardhoarau-guyon@gmail.com</v>
      </c>
      <c r="N39" s="36">
        <v>59.7</v>
      </c>
      <c r="O39" s="2" t="s">
        <v>218</v>
      </c>
      <c r="P39" s="2" t="s">
        <v>212</v>
      </c>
      <c r="Q39" t="str">
        <f>INDEX(SPORT!$A$1:$B$33,MATCH($R39,SPORT!$B$1:$B$33,0),1)</f>
        <v>INDOOR</v>
      </c>
      <c r="R39" s="2" t="s">
        <v>174</v>
      </c>
      <c r="S39" s="38">
        <v>71352</v>
      </c>
    </row>
    <row r="40" spans="1:19" x14ac:dyDescent="0.3">
      <c r="A40" s="35">
        <v>39</v>
      </c>
      <c r="B40" s="3" t="str">
        <f t="shared" si="0"/>
        <v>SR.HIDALGOTERCERO</v>
      </c>
      <c r="C40" s="2" t="s">
        <v>13</v>
      </c>
      <c r="D40" s="2" t="s">
        <v>103</v>
      </c>
      <c r="E40" s="2" t="s">
        <v>104</v>
      </c>
      <c r="F40" s="2" t="s">
        <v>105</v>
      </c>
      <c r="G40" s="39">
        <v>31016</v>
      </c>
      <c r="H40" s="2" t="s">
        <v>27</v>
      </c>
      <c r="I40" s="2" t="s">
        <v>142</v>
      </c>
      <c r="J40" s="4" t="s">
        <v>160</v>
      </c>
      <c r="K40" s="4" t="str">
        <f>HLOOKUP($J40,LOCATION!$A$2:$M$3,2,0)</f>
        <v>ARGENTINA</v>
      </c>
      <c r="L40" s="4" t="str">
        <f>INDEX(LOCATION!$A$1:$M$3,MATCH($L$1,LOCATION!$A$1:$A$3,0),MATCH($K40,LOCATION!$A$3:$M$3,0))</f>
        <v>Spanish</v>
      </c>
      <c r="M40" s="4" t="str">
        <f t="shared" si="1"/>
        <v>hidalgotercero@gmail.com</v>
      </c>
      <c r="N40" s="36">
        <v>77.7</v>
      </c>
      <c r="O40" s="2" t="s">
        <v>218</v>
      </c>
      <c r="P40" s="2" t="s">
        <v>215</v>
      </c>
      <c r="Q40" t="str">
        <f>INDEX(SPORT!$A$1:$B$33,MATCH($R40,SPORT!$B$1:$B$33,0),1)</f>
        <v>OUTDOOR</v>
      </c>
      <c r="R40" s="2" t="s">
        <v>196</v>
      </c>
      <c r="S40" s="38">
        <v>116376</v>
      </c>
    </row>
    <row r="41" spans="1:19" x14ac:dyDescent="0.3">
      <c r="A41" s="35">
        <v>40</v>
      </c>
      <c r="B41" s="3" t="str">
        <f t="shared" si="0"/>
        <v>SR.HADALGOPOLANCO</v>
      </c>
      <c r="C41" s="2" t="s">
        <v>13</v>
      </c>
      <c r="D41" s="2" t="s">
        <v>106</v>
      </c>
      <c r="E41" s="2"/>
      <c r="F41" s="2" t="s">
        <v>107</v>
      </c>
      <c r="G41" s="39">
        <v>32314</v>
      </c>
      <c r="H41" s="2" t="s">
        <v>108</v>
      </c>
      <c r="I41" s="2" t="s">
        <v>142</v>
      </c>
      <c r="J41" s="4" t="s">
        <v>160</v>
      </c>
      <c r="K41" s="4" t="str">
        <f>HLOOKUP($J41,LOCATION!$A$2:$M$3,2,0)</f>
        <v>ARGENTINA</v>
      </c>
      <c r="L41" s="4" t="str">
        <f>INDEX(LOCATION!$A$1:$M$3,MATCH($L$1,LOCATION!$A$1:$A$3,0),MATCH($K41,LOCATION!$A$3:$M$3,0))</f>
        <v>Spanish</v>
      </c>
      <c r="M41" s="4" t="str">
        <f t="shared" si="1"/>
        <v>hadalgopolanco@gmail.com</v>
      </c>
      <c r="N41" s="36">
        <v>98</v>
      </c>
      <c r="O41" s="2" t="s">
        <v>214</v>
      </c>
      <c r="P41" s="2" t="s">
        <v>210</v>
      </c>
      <c r="Q41" t="str">
        <f>INDEX(SPORT!$A$1:$B$33,MATCH($R41,SPORT!$B$1:$B$33,0),1)</f>
        <v>OUTDOOR</v>
      </c>
      <c r="R41" s="2" t="s">
        <v>195</v>
      </c>
      <c r="S41" s="38">
        <v>114144</v>
      </c>
    </row>
    <row r="42" spans="1:19" x14ac:dyDescent="0.3">
      <c r="A42" s="35">
        <v>41</v>
      </c>
      <c r="B42" s="3" t="str">
        <f t="shared" si="0"/>
        <v>SRA.LAURAOLIVIERA</v>
      </c>
      <c r="C42" s="2" t="s">
        <v>109</v>
      </c>
      <c r="D42" s="2" t="s">
        <v>110</v>
      </c>
      <c r="E42" s="2"/>
      <c r="F42" s="2" t="s">
        <v>111</v>
      </c>
      <c r="G42" s="39">
        <v>27076</v>
      </c>
      <c r="H42" s="2" t="s">
        <v>12</v>
      </c>
      <c r="I42" s="2" t="s">
        <v>138</v>
      </c>
      <c r="J42" s="4" t="s">
        <v>160</v>
      </c>
      <c r="K42" s="4" t="str">
        <f>HLOOKUP($J42,LOCATION!$A$2:$M$3,2,0)</f>
        <v>ARGENTINA</v>
      </c>
      <c r="L42" s="4" t="str">
        <f>INDEX(LOCATION!$A$1:$M$3,MATCH($L$1,LOCATION!$A$1:$A$3,0),MATCH($K42,LOCATION!$A$3:$M$3,0))</f>
        <v>Spanish</v>
      </c>
      <c r="M42" s="4" t="str">
        <f t="shared" si="1"/>
        <v>lauraoliviera@gmail.com</v>
      </c>
      <c r="N42" s="36">
        <v>51.9</v>
      </c>
      <c r="O42" s="2" t="s">
        <v>213</v>
      </c>
      <c r="P42" s="2" t="s">
        <v>212</v>
      </c>
      <c r="Q42" t="str">
        <f>INDEX(SPORT!$A$1:$B$33,MATCH($R42,SPORT!$B$1:$B$33,0),1)</f>
        <v>OUTDOOR</v>
      </c>
      <c r="R42" s="2" t="s">
        <v>202</v>
      </c>
      <c r="S42" s="38">
        <v>79872</v>
      </c>
    </row>
    <row r="43" spans="1:19" x14ac:dyDescent="0.3">
      <c r="A43" s="35">
        <v>42</v>
      </c>
      <c r="B43" s="3" t="str">
        <f t="shared" si="0"/>
        <v>SRA.AINHOAGARZA</v>
      </c>
      <c r="C43" s="2" t="s">
        <v>109</v>
      </c>
      <c r="D43" s="2" t="s">
        <v>112</v>
      </c>
      <c r="E43" s="2"/>
      <c r="F43" s="2" t="s">
        <v>113</v>
      </c>
      <c r="G43" s="39">
        <v>32941</v>
      </c>
      <c r="H43" s="2" t="s">
        <v>53</v>
      </c>
      <c r="I43" s="2" t="s">
        <v>138</v>
      </c>
      <c r="J43" s="4" t="s">
        <v>162</v>
      </c>
      <c r="K43" s="4" t="str">
        <f>HLOOKUP($J43,LOCATION!$A$2:$M$3,2,0)</f>
        <v>SPAIN</v>
      </c>
      <c r="L43" s="4" t="str">
        <f>INDEX(LOCATION!$A$1:$M$3,MATCH($L$1,LOCATION!$A$1:$A$3,0),MATCH($K43,LOCATION!$A$3:$M$3,0))</f>
        <v>Spanish</v>
      </c>
      <c r="M43" s="4" t="str">
        <f t="shared" si="1"/>
        <v>ainhoagarza@gmail.com</v>
      </c>
      <c r="N43" s="36">
        <v>55.6</v>
      </c>
      <c r="O43" s="2" t="s">
        <v>211</v>
      </c>
      <c r="P43" s="2" t="s">
        <v>217</v>
      </c>
      <c r="Q43" t="str">
        <f>INDEX(SPORT!$A$1:$B$33,MATCH($R43,SPORT!$B$1:$B$33,0),1)</f>
        <v>INDOOR</v>
      </c>
      <c r="R43" s="2" t="s">
        <v>203</v>
      </c>
      <c r="S43" s="38">
        <v>101969</v>
      </c>
    </row>
    <row r="44" spans="1:19" x14ac:dyDescent="0.3">
      <c r="A44" s="35">
        <v>43</v>
      </c>
      <c r="B44" s="3" t="str">
        <f t="shared" si="0"/>
        <v>SRA.ISABELBANDA</v>
      </c>
      <c r="C44" s="2" t="s">
        <v>109</v>
      </c>
      <c r="D44" s="2" t="s">
        <v>76</v>
      </c>
      <c r="E44" s="2"/>
      <c r="F44" s="2" t="s">
        <v>114</v>
      </c>
      <c r="G44" s="39">
        <v>21927</v>
      </c>
      <c r="H44" s="2" t="s">
        <v>64</v>
      </c>
      <c r="I44" s="2" t="s">
        <v>138</v>
      </c>
      <c r="J44" s="4" t="s">
        <v>162</v>
      </c>
      <c r="K44" s="4" t="str">
        <f>HLOOKUP($J44,LOCATION!$A$2:$M$3,2,0)</f>
        <v>SPAIN</v>
      </c>
      <c r="L44" s="4" t="str">
        <f>INDEX(LOCATION!$A$1:$M$3,MATCH($L$1,LOCATION!$A$1:$A$3,0),MATCH($K44,LOCATION!$A$3:$M$3,0))</f>
        <v>Spanish</v>
      </c>
      <c r="M44" s="4" t="str">
        <f t="shared" si="1"/>
        <v>isabelbanda@gmail.com</v>
      </c>
      <c r="N44" s="36">
        <v>102.3</v>
      </c>
      <c r="O44" s="2" t="s">
        <v>213</v>
      </c>
      <c r="P44" s="2" t="s">
        <v>217</v>
      </c>
      <c r="Q44" t="str">
        <f>INDEX(SPORT!$A$1:$B$33,MATCH($R44,SPORT!$B$1:$B$33,0),1)</f>
        <v>OUTDOOR</v>
      </c>
      <c r="R44" s="2" t="s">
        <v>196</v>
      </c>
      <c r="S44" s="38">
        <v>50659</v>
      </c>
    </row>
    <row r="45" spans="1:19" x14ac:dyDescent="0.3">
      <c r="A45" s="35">
        <v>44</v>
      </c>
      <c r="B45" s="3" t="str">
        <f t="shared" si="0"/>
        <v>SRA.CAROLOTAMATEOS</v>
      </c>
      <c r="C45" s="2" t="s">
        <v>109</v>
      </c>
      <c r="D45" s="2" t="s">
        <v>115</v>
      </c>
      <c r="E45" s="2"/>
      <c r="F45" s="2" t="s">
        <v>116</v>
      </c>
      <c r="G45" s="39">
        <v>23952</v>
      </c>
      <c r="H45" s="2" t="s">
        <v>30</v>
      </c>
      <c r="I45" s="2" t="s">
        <v>138</v>
      </c>
      <c r="J45" s="4" t="s">
        <v>162</v>
      </c>
      <c r="K45" s="4" t="str">
        <f>HLOOKUP($J45,LOCATION!$A$2:$M$3,2,0)</f>
        <v>SPAIN</v>
      </c>
      <c r="L45" s="4" t="str">
        <f>INDEX(LOCATION!$A$1:$M$3,MATCH($L$1,LOCATION!$A$1:$A$3,0),MATCH($K45,LOCATION!$A$3:$M$3,0))</f>
        <v>Spanish</v>
      </c>
      <c r="M45" s="4" t="str">
        <f t="shared" si="1"/>
        <v>carolotamateos@gmail.com</v>
      </c>
      <c r="N45" s="36">
        <v>58.8</v>
      </c>
      <c r="O45" s="2" t="s">
        <v>218</v>
      </c>
      <c r="P45" s="2" t="s">
        <v>212</v>
      </c>
      <c r="Q45" t="str">
        <f>INDEX(SPORT!$A$1:$B$33,MATCH($R45,SPORT!$B$1:$B$33,0),1)</f>
        <v>OUTDOOR</v>
      </c>
      <c r="R45" s="2" t="s">
        <v>202</v>
      </c>
      <c r="S45" s="38">
        <v>58215</v>
      </c>
    </row>
    <row r="46" spans="1:19" x14ac:dyDescent="0.3">
      <c r="A46" s="35">
        <v>45</v>
      </c>
      <c r="B46" s="3" t="str">
        <f t="shared" si="0"/>
        <v>MW.ELIZEPRINS</v>
      </c>
      <c r="C46" s="2" t="s">
        <v>117</v>
      </c>
      <c r="D46" s="2" t="s">
        <v>118</v>
      </c>
      <c r="E46" s="2"/>
      <c r="F46" s="2" t="s">
        <v>119</v>
      </c>
      <c r="G46" s="39">
        <v>22044</v>
      </c>
      <c r="H46" s="2" t="s">
        <v>20</v>
      </c>
      <c r="I46" s="2" t="s">
        <v>138</v>
      </c>
      <c r="J46" s="4" t="s">
        <v>165</v>
      </c>
      <c r="K46" s="4" t="str">
        <f>HLOOKUP($J46,LOCATION!$A$2:$M$3,2,0)</f>
        <v>NETHERLANDS</v>
      </c>
      <c r="L46" s="4" t="str">
        <f>INDEX(LOCATION!$A$1:$M$3,MATCH($L$1,LOCATION!$A$1:$A$3,0),MATCH($K46,LOCATION!$A$3:$M$3,0))</f>
        <v>Dutch</v>
      </c>
      <c r="M46" s="4" t="str">
        <f t="shared" si="1"/>
        <v>elizeprins@gmail.com</v>
      </c>
      <c r="N46" s="36">
        <v>63.8</v>
      </c>
      <c r="O46" s="2" t="s">
        <v>214</v>
      </c>
      <c r="P46" s="2" t="s">
        <v>217</v>
      </c>
      <c r="Q46" t="str">
        <f>INDEX(SPORT!$A$1:$B$33,MATCH($R46,SPORT!$B$1:$B$33,0),1)</f>
        <v>INDOOR</v>
      </c>
      <c r="R46" s="2" t="s">
        <v>204</v>
      </c>
      <c r="S46" s="38">
        <v>39935</v>
      </c>
    </row>
    <row r="47" spans="1:19" x14ac:dyDescent="0.3">
      <c r="A47" s="35">
        <v>46</v>
      </c>
      <c r="B47" s="3" t="str">
        <f t="shared" si="0"/>
        <v>DHR.RYANPHAM</v>
      </c>
      <c r="C47" s="2" t="s">
        <v>120</v>
      </c>
      <c r="D47" s="2" t="s">
        <v>121</v>
      </c>
      <c r="E47" s="2"/>
      <c r="F47" s="2" t="s">
        <v>122</v>
      </c>
      <c r="G47" s="39">
        <v>26940</v>
      </c>
      <c r="H47" s="2" t="s">
        <v>9</v>
      </c>
      <c r="I47" s="2" t="s">
        <v>142</v>
      </c>
      <c r="J47" s="4" t="s">
        <v>165</v>
      </c>
      <c r="K47" s="4" t="str">
        <f>HLOOKUP($J47,LOCATION!$A$2:$M$3,2,0)</f>
        <v>NETHERLANDS</v>
      </c>
      <c r="L47" s="4" t="str">
        <f>INDEX(LOCATION!$A$1:$M$3,MATCH($L$1,LOCATION!$A$1:$A$3,0),MATCH($K47,LOCATION!$A$3:$M$3,0))</f>
        <v>Dutch</v>
      </c>
      <c r="M47" s="4" t="str">
        <f t="shared" si="1"/>
        <v>ryanpham@gmail.com</v>
      </c>
      <c r="N47" s="36">
        <v>98.6</v>
      </c>
      <c r="O47" s="2" t="s">
        <v>213</v>
      </c>
      <c r="P47" s="2" t="s">
        <v>219</v>
      </c>
      <c r="Q47" t="str">
        <f>INDEX(SPORT!$A$1:$B$33,MATCH($R47,SPORT!$B$1:$B$33,0),1)</f>
        <v>OUTDOOR</v>
      </c>
      <c r="R47" s="2" t="s">
        <v>195</v>
      </c>
      <c r="S47" s="38">
        <v>44865</v>
      </c>
    </row>
    <row r="48" spans="1:19" x14ac:dyDescent="0.3">
      <c r="A48" s="35">
        <v>47</v>
      </c>
      <c r="B48" s="3" t="str">
        <f t="shared" si="0"/>
        <v>MWELISEROTTEVEEL</v>
      </c>
      <c r="C48" s="2" t="s">
        <v>123</v>
      </c>
      <c r="D48" s="2" t="s">
        <v>124</v>
      </c>
      <c r="E48" s="2"/>
      <c r="F48" s="2" t="s">
        <v>125</v>
      </c>
      <c r="G48" s="39">
        <v>24936</v>
      </c>
      <c r="H48" s="2" t="s">
        <v>69</v>
      </c>
      <c r="I48" s="2" t="s">
        <v>138</v>
      </c>
      <c r="J48" s="4" t="s">
        <v>165</v>
      </c>
      <c r="K48" s="4" t="str">
        <f>HLOOKUP($J48,LOCATION!$A$2:$M$3,2,0)</f>
        <v>NETHERLANDS</v>
      </c>
      <c r="L48" s="4" t="str">
        <f>INDEX(LOCATION!$A$1:$M$3,MATCH($L$1,LOCATION!$A$1:$A$3,0),MATCH($K48,LOCATION!$A$3:$M$3,0))</f>
        <v>Dutch</v>
      </c>
      <c r="M48" s="4" t="str">
        <f t="shared" si="1"/>
        <v>eliserotteveel@gmail.com</v>
      </c>
      <c r="N48" s="36">
        <v>61.8</v>
      </c>
      <c r="O48" s="2" t="s">
        <v>218</v>
      </c>
      <c r="P48" s="2" t="s">
        <v>212</v>
      </c>
      <c r="Q48" t="str">
        <f>INDEX(SPORT!$A$1:$B$33,MATCH($R48,SPORT!$B$1:$B$33,0),1)</f>
        <v>OUTDOOR</v>
      </c>
      <c r="R48" s="2" t="s">
        <v>195</v>
      </c>
      <c r="S48" s="38">
        <v>90478</v>
      </c>
    </row>
    <row r="49" spans="1:19" x14ac:dyDescent="0.3">
      <c r="A49" s="35">
        <v>48</v>
      </c>
      <c r="B49" s="3" t="str">
        <f t="shared" si="0"/>
        <v>FRU.MIRJAMSODERBERG</v>
      </c>
      <c r="C49" s="2" t="s">
        <v>126</v>
      </c>
      <c r="D49" s="2" t="s">
        <v>127</v>
      </c>
      <c r="E49" s="2"/>
      <c r="F49" s="2" t="s">
        <v>128</v>
      </c>
      <c r="G49" s="39">
        <v>35567</v>
      </c>
      <c r="H49" s="2" t="s">
        <v>20</v>
      </c>
      <c r="I49" s="2" t="s">
        <v>138</v>
      </c>
      <c r="J49" s="4" t="s">
        <v>168</v>
      </c>
      <c r="K49" s="4" t="str">
        <f>HLOOKUP($J49,LOCATION!$A$2:$M$3,2,0)</f>
        <v>SWEDEN</v>
      </c>
      <c r="L49" s="4" t="str">
        <f>INDEX(LOCATION!$A$1:$M$3,MATCH($L$1,LOCATION!$A$1:$A$3,0),MATCH($K49,LOCATION!$A$3:$M$3,0))</f>
        <v>Swedish</v>
      </c>
      <c r="M49" s="4" t="str">
        <f t="shared" si="1"/>
        <v>mirjamsoderberg@gmail.com</v>
      </c>
      <c r="N49" s="36">
        <v>50</v>
      </c>
      <c r="O49" s="2" t="s">
        <v>213</v>
      </c>
      <c r="P49" s="2" t="s">
        <v>217</v>
      </c>
      <c r="Q49" t="str">
        <f>INDEX(SPORT!$A$1:$B$33,MATCH($R49,SPORT!$B$1:$B$33,0),1)</f>
        <v>OUTDOOR</v>
      </c>
      <c r="R49" s="2" t="s">
        <v>177</v>
      </c>
      <c r="S49" s="38">
        <v>38965</v>
      </c>
    </row>
    <row r="50" spans="1:19" x14ac:dyDescent="0.3">
      <c r="A50" s="35">
        <v>49</v>
      </c>
      <c r="B50" s="3" t="str">
        <f t="shared" si="0"/>
        <v>H.BERNDTPALSSON</v>
      </c>
      <c r="C50" s="2" t="s">
        <v>129</v>
      </c>
      <c r="D50" s="2" t="s">
        <v>130</v>
      </c>
      <c r="E50" s="2"/>
      <c r="F50" s="2" t="s">
        <v>131</v>
      </c>
      <c r="G50" s="39">
        <v>31832</v>
      </c>
      <c r="H50" s="2" t="s">
        <v>53</v>
      </c>
      <c r="I50" s="2" t="s">
        <v>142</v>
      </c>
      <c r="J50" s="4" t="s">
        <v>168</v>
      </c>
      <c r="K50" s="4" t="str">
        <f>HLOOKUP($J50,LOCATION!$A$2:$M$3,2,0)</f>
        <v>SWEDEN</v>
      </c>
      <c r="L50" s="4" t="str">
        <f>INDEX(LOCATION!$A$1:$M$3,MATCH($L$1,LOCATION!$A$1:$A$3,0),MATCH($K50,LOCATION!$A$3:$M$3,0))</f>
        <v>Swedish</v>
      </c>
      <c r="M50" s="4" t="str">
        <f t="shared" si="1"/>
        <v>berndtpalsson@gmail.com</v>
      </c>
      <c r="N50" s="36">
        <v>45.9</v>
      </c>
      <c r="O50" s="2" t="s">
        <v>214</v>
      </c>
      <c r="P50" s="2" t="s">
        <v>210</v>
      </c>
      <c r="Q50" t="str">
        <f>INDEX(SPORT!$A$1:$B$33,MATCH($R50,SPORT!$B$1:$B$33,0),1)</f>
        <v>OUTDOOR</v>
      </c>
      <c r="R50" s="2" t="s">
        <v>205</v>
      </c>
      <c r="S50" s="38">
        <v>35387</v>
      </c>
    </row>
    <row r="51" spans="1:19" x14ac:dyDescent="0.3">
      <c r="A51" s="35">
        <v>50</v>
      </c>
      <c r="B51" s="3" t="str">
        <f t="shared" si="0"/>
        <v>SR.ADRIANOSOBRINHO</v>
      </c>
      <c r="C51" s="2" t="s">
        <v>13</v>
      </c>
      <c r="D51" s="2" t="s">
        <v>132</v>
      </c>
      <c r="E51" s="2" t="s">
        <v>133</v>
      </c>
      <c r="F51" s="2" t="s">
        <v>134</v>
      </c>
      <c r="G51" s="39">
        <v>34178</v>
      </c>
      <c r="H51" s="2" t="s">
        <v>30</v>
      </c>
      <c r="I51" s="2" t="s">
        <v>142</v>
      </c>
      <c r="J51" s="4" t="s">
        <v>169</v>
      </c>
      <c r="K51" s="4" t="str">
        <f>HLOOKUP($J51,LOCATION!$A$2:$M$3,2,0)</f>
        <v>BRAZIL</v>
      </c>
      <c r="L51" s="4" t="str">
        <f>INDEX(LOCATION!$A$1:$M$3,MATCH($L$1,LOCATION!$A$1:$A$3,0),MATCH($K51,LOCATION!$A$3:$M$3,0))</f>
        <v>Portuguese</v>
      </c>
      <c r="M51" s="4" t="str">
        <f t="shared" si="1"/>
        <v>adrianosobrinho@gmail.com</v>
      </c>
      <c r="N51" s="36">
        <v>92.5</v>
      </c>
      <c r="O51" s="2" t="s">
        <v>209</v>
      </c>
      <c r="P51" s="2" t="s">
        <v>216</v>
      </c>
      <c r="Q51" t="str">
        <f>INDEX(SPORT!$A$1:$B$33,MATCH($R51,SPORT!$B$1:$B$33,0),1)</f>
        <v>INDOOR</v>
      </c>
      <c r="R51" s="2" t="s">
        <v>206</v>
      </c>
      <c r="S51" s="38">
        <v>20532</v>
      </c>
    </row>
  </sheetData>
  <conditionalFormatting sqref="M2:M51">
    <cfRule type="expression" priority="1">
      <formula>IF($L1048529="English",UPPER($M1048529),LOWER($M1048529))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J4" sqref="J4"/>
    </sheetView>
  </sheetViews>
  <sheetFormatPr defaultRowHeight="14.4" x14ac:dyDescent="0.3"/>
  <cols>
    <col min="1" max="1" width="15.5546875" bestFit="1" customWidth="1"/>
    <col min="2" max="2" width="24" bestFit="1" customWidth="1"/>
    <col min="3" max="3" width="23.109375" customWidth="1"/>
    <col min="4" max="4" width="30.77734375"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conditionalFormatting sqref="A2:A17">
    <cfRule type="containsText" priority="2" operator="containsText" text="&quot;INDOOR&quot;">
      <formula>NOT(ISERROR(SEARCH("""INDOOR""",A2)))</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6" sqref="B6"/>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Question 1</vt:lpstr>
      <vt:lpstr>Question 2</vt:lpstr>
      <vt:lpstr>Question 3</vt:lpstr>
      <vt:lpstr>ANALYSIS</vt:lpstr>
      <vt:lpstr>REPORT</vt:lpstr>
      <vt:lpstr>SPORTSMEN</vt:lpstr>
      <vt:lpstr>SPORT</vt:lpstr>
      <vt:lpstr>LOCATION</vt:lpstr>
      <vt:lpstr>rangeB3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2019-05-28T07:07:38Z</dcterms:created>
  <dcterms:modified xsi:type="dcterms:W3CDTF">2022-10-04T07:57:06Z</dcterms:modified>
</cp:coreProperties>
</file>