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unya_Kemal_WP\"/>
    </mc:Choice>
  </mc:AlternateContent>
  <xr:revisionPtr revIDLastSave="0" documentId="13_ncr:1_{AFC34D28-CDB1-4947-AA19-4D496D353BFA}" xr6:coauthVersionLast="45" xr6:coauthVersionMax="47" xr10:uidLastSave="{00000000-0000-0000-0000-000000000000}"/>
  <bookViews>
    <workbookView xWindow="-120" yWindow="-120" windowWidth="20730" windowHeight="11040" xr2:uid="{E719C8C8-8F3A-4410-AC65-8EEF6B1205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9" i="1" l="1"/>
  <c r="F80" i="1"/>
  <c r="F81" i="1"/>
  <c r="F82" i="1"/>
  <c r="F83" i="1"/>
  <c r="J62" i="1"/>
  <c r="F74" i="1"/>
  <c r="F68" i="1"/>
  <c r="F75" i="1" s="1"/>
  <c r="F67" i="1"/>
  <c r="F62" i="1"/>
  <c r="L44" i="1"/>
  <c r="K43" i="1"/>
  <c r="L43" i="1"/>
  <c r="K44" i="1"/>
  <c r="F64" i="1"/>
  <c r="L45" i="1"/>
  <c r="L46" i="1"/>
  <c r="L47" i="1"/>
  <c r="K48" i="1"/>
  <c r="K52" i="1"/>
  <c r="K45" i="1"/>
  <c r="K46" i="1"/>
  <c r="K47" i="1"/>
  <c r="F52" i="1"/>
  <c r="F49" i="1"/>
  <c r="I52" i="1" l="1"/>
  <c r="J52" i="1"/>
  <c r="H52" i="1"/>
  <c r="G52" i="1"/>
  <c r="G62" i="1" s="1"/>
  <c r="F103" i="1"/>
  <c r="F112" i="1" s="1"/>
  <c r="G103" i="1"/>
  <c r="G112" i="1" s="1"/>
  <c r="H103" i="1"/>
  <c r="H112" i="1" s="1"/>
  <c r="I103" i="1"/>
  <c r="I112" i="1" s="1"/>
  <c r="J103" i="1"/>
  <c r="J112" i="1" s="1"/>
  <c r="F104" i="1"/>
  <c r="F113" i="1" s="1"/>
  <c r="G104" i="1"/>
  <c r="G113" i="1" s="1"/>
  <c r="H104" i="1"/>
  <c r="H113" i="1" s="1"/>
  <c r="I104" i="1"/>
  <c r="I113" i="1" s="1"/>
  <c r="J104" i="1"/>
  <c r="J113" i="1" s="1"/>
  <c r="F105" i="1"/>
  <c r="F114" i="1" s="1"/>
  <c r="G105" i="1"/>
  <c r="G114" i="1" s="1"/>
  <c r="H105" i="1"/>
  <c r="H114" i="1" s="1"/>
  <c r="I105" i="1"/>
  <c r="I114" i="1" s="1"/>
  <c r="J105" i="1"/>
  <c r="J114" i="1" s="1"/>
  <c r="G102" i="1"/>
  <c r="G111" i="1" s="1"/>
  <c r="H102" i="1"/>
  <c r="H111" i="1" s="1"/>
  <c r="I102" i="1"/>
  <c r="I111" i="1" s="1"/>
  <c r="J102" i="1"/>
  <c r="J111" i="1" s="1"/>
  <c r="F102" i="1"/>
  <c r="F111" i="1" s="1"/>
  <c r="K111" i="1" s="1"/>
  <c r="K114" i="1" l="1"/>
  <c r="K113" i="1"/>
  <c r="K112" i="1"/>
  <c r="H62" i="1"/>
  <c r="I62" i="1"/>
  <c r="F65" i="1" l="1"/>
  <c r="F66" i="1"/>
  <c r="F69" i="1" l="1"/>
  <c r="F73" i="1" s="1"/>
  <c r="F71" i="1" l="1"/>
  <c r="F72" i="1"/>
  <c r="F76" i="1" l="1"/>
</calcChain>
</file>

<file path=xl/sharedStrings.xml><?xml version="1.0" encoding="utf-8"?>
<sst xmlns="http://schemas.openxmlformats.org/spreadsheetml/2006/main" count="215" uniqueCount="90">
  <si>
    <t>TABLE 1</t>
  </si>
  <si>
    <t>Kriteria</t>
  </si>
  <si>
    <t>Keterangan</t>
  </si>
  <si>
    <t>Bobot</t>
  </si>
  <si>
    <t>Sifat</t>
  </si>
  <si>
    <t>C1</t>
  </si>
  <si>
    <t>C2</t>
  </si>
  <si>
    <t>C3</t>
  </si>
  <si>
    <t>C4</t>
  </si>
  <si>
    <t>C5</t>
  </si>
  <si>
    <t>Kelengkapan Barang</t>
  </si>
  <si>
    <t>Lama Kadaluarsa</t>
  </si>
  <si>
    <t>Harga Rata-rata</t>
  </si>
  <si>
    <t>Jarak Supplier</t>
  </si>
  <si>
    <t>Akses Transportasi</t>
  </si>
  <si>
    <t>Benefit</t>
  </si>
  <si>
    <t>Cost</t>
  </si>
  <si>
    <t>TABLE 2</t>
  </si>
  <si>
    <t>Sangat Lengkap</t>
  </si>
  <si>
    <t>Lengkap</t>
  </si>
  <si>
    <t>Kurang Lengkap</t>
  </si>
  <si>
    <t>Kriteria nilai bobot dan sifat kriteria</t>
  </si>
  <si>
    <t>Range Nilai Kriteria Kelengkapan Barang</t>
  </si>
  <si>
    <t>TABLE 3</t>
  </si>
  <si>
    <t>Range Nilai Kriteria Lama Kadaluarsa</t>
  </si>
  <si>
    <t xml:space="preserve">Keterangan </t>
  </si>
  <si>
    <t>3 Tahun</t>
  </si>
  <si>
    <t>2 Tahun</t>
  </si>
  <si>
    <t>1 Tahun</t>
  </si>
  <si>
    <t>TABLE 4</t>
  </si>
  <si>
    <t>Range Nilai Kriteria Harga Rata-Rata</t>
  </si>
  <si>
    <t>Mahal</t>
  </si>
  <si>
    <t>Murah</t>
  </si>
  <si>
    <t>Sangat Murah</t>
  </si>
  <si>
    <t>TABLE 5</t>
  </si>
  <si>
    <t>Range Nilai Kriteria Jarak Supplier</t>
  </si>
  <si>
    <t>Diatas 15 Km</t>
  </si>
  <si>
    <t>Diatas 10 Km</t>
  </si>
  <si>
    <t>Dibawah 10 Km</t>
  </si>
  <si>
    <t>TABLE 6</t>
  </si>
  <si>
    <t>Range Nilai Kriteria Akses Transportasi</t>
  </si>
  <si>
    <t>Sangat Mudah</t>
  </si>
  <si>
    <t>Mudah</t>
  </si>
  <si>
    <t>Sulit</t>
  </si>
  <si>
    <t xml:space="preserve">TABLE 7 </t>
  </si>
  <si>
    <t>Alternatif dan nilainya</t>
  </si>
  <si>
    <t xml:space="preserve">Alternatif </t>
  </si>
  <si>
    <t>Toko M C A1</t>
  </si>
  <si>
    <t>Toko F C A2</t>
  </si>
  <si>
    <t>Toko D C A3</t>
  </si>
  <si>
    <t xml:space="preserve">C5 </t>
  </si>
  <si>
    <t>Jumlah</t>
  </si>
  <si>
    <t>Bobot/Kriteria</t>
  </si>
  <si>
    <t>Bobot Kepentingan</t>
  </si>
  <si>
    <t>alternatif/kriteria</t>
  </si>
  <si>
    <t>A1</t>
  </si>
  <si>
    <t>A2</t>
  </si>
  <si>
    <t>A3</t>
  </si>
  <si>
    <t>A4</t>
  </si>
  <si>
    <t>Toko G C A4</t>
  </si>
  <si>
    <t xml:space="preserve"> wj</t>
  </si>
  <si>
    <t>Pangkat</t>
  </si>
  <si>
    <t>2. melakukan perhitungan nilai relatif bobot awal (wj). Di mana wj = 1</t>
  </si>
  <si>
    <t>3. membuat matriks perbandingan alternatif dan kriteria</t>
  </si>
  <si>
    <t>alternatif</t>
  </si>
  <si>
    <t>S</t>
  </si>
  <si>
    <t>4.  melakukan perhitunagn nilai vektor s</t>
  </si>
  <si>
    <t>V</t>
  </si>
  <si>
    <t>jumlah</t>
  </si>
  <si>
    <t>5. melakukan perhitungan nilai preferensi relatif Vektor V</t>
  </si>
  <si>
    <t>ranking</t>
  </si>
  <si>
    <t>6. Meranking altefmatif</t>
  </si>
  <si>
    <t>METODE WP</t>
  </si>
  <si>
    <t>1.</t>
  </si>
  <si>
    <t>METODE SAW</t>
  </si>
  <si>
    <t>NORMALISASI MATRIKS -R-</t>
  </si>
  <si>
    <t>MENGHITUNG NILAI PREFERENSI ( V )</t>
  </si>
  <si>
    <t>R</t>
  </si>
  <si>
    <t>HASIL</t>
  </si>
  <si>
    <t>RANKING</t>
  </si>
  <si>
    <t>2.</t>
  </si>
  <si>
    <t xml:space="preserve">3. </t>
  </si>
  <si>
    <t>HASIL PERBANDINGAN 2 METODE</t>
  </si>
  <si>
    <t>WP</t>
  </si>
  <si>
    <t>SAW</t>
  </si>
  <si>
    <t>NAMA</t>
  </si>
  <si>
    <t>NPM</t>
  </si>
  <si>
    <t>: MUHAMMAD TAAJ ROFIIF KEMAL</t>
  </si>
  <si>
    <t>: 2010010473</t>
  </si>
  <si>
    <t>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</si>
</sst>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0" xfId="0" applyFill="1"/>
    <xf numFmtId="0" fontId="0" fillId="3" borderId="0" xfId="0" applyFill="1"/>
    <xf numFmtId="0" fontId="0" fillId="3" borderId="0" xfId="0" applyFill="1" applyAlignment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0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8" borderId="0" xfId="0" applyFill="1"/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9" borderId="0" xfId="0" applyFill="1"/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0" xfId="0" applyFill="1" applyAlignment="1">
      <alignment horizontal="left"/>
    </xf>
    <xf numFmtId="0" fontId="0" fillId="0" borderId="1" xfId="0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8" borderId="0" xfId="0" applyFill="1" applyBorder="1" applyAlignment="1">
      <alignment horizontal="center"/>
    </xf>
    <xf numFmtId="0" fontId="0" fillId="8" borderId="6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B669A-92AB-42BF-B1C2-4339D4AF8A75}">
  <dimension ref="C3:R127"/>
  <sheetViews>
    <sheetView tabSelected="1" topLeftCell="A66" zoomScale="85" zoomScaleNormal="85" workbookViewId="0">
      <selection activeCell="K72" sqref="K72"/>
    </sheetView>
  </sheetViews>
  <sheetFormatPr defaultRowHeight="15" x14ac:dyDescent="0.25"/>
  <cols>
    <col min="4" max="4" width="12.7109375" customWidth="1"/>
    <col min="5" max="5" width="17.7109375" customWidth="1"/>
    <col min="6" max="6" width="23" customWidth="1"/>
    <col min="7" max="7" width="12" bestFit="1" customWidth="1"/>
    <col min="8" max="8" width="12.7109375" bestFit="1" customWidth="1"/>
    <col min="9" max="9" width="13" customWidth="1"/>
    <col min="10" max="10" width="13.7109375" customWidth="1"/>
    <col min="11" max="11" width="12.7109375" customWidth="1"/>
    <col min="12" max="12" width="22.140625" bestFit="1" customWidth="1"/>
  </cols>
  <sheetData>
    <row r="3" spans="4:13" x14ac:dyDescent="0.25">
      <c r="D3" s="28" t="s">
        <v>85</v>
      </c>
      <c r="E3" s="33" t="s">
        <v>87</v>
      </c>
      <c r="F3" s="33"/>
      <c r="G3" s="33"/>
    </row>
    <row r="4" spans="4:13" x14ac:dyDescent="0.25">
      <c r="D4" s="28" t="s">
        <v>86</v>
      </c>
      <c r="E4" s="28" t="s">
        <v>88</v>
      </c>
      <c r="F4" s="28"/>
      <c r="G4" s="28"/>
    </row>
    <row r="9" spans="4:13" x14ac:dyDescent="0.25">
      <c r="D9" s="6" t="s">
        <v>0</v>
      </c>
      <c r="E9" s="36" t="s">
        <v>21</v>
      </c>
      <c r="F9" s="36"/>
      <c r="G9" s="36"/>
      <c r="I9" s="6" t="s">
        <v>23</v>
      </c>
      <c r="J9" s="37" t="s">
        <v>24</v>
      </c>
      <c r="K9" s="37"/>
      <c r="L9" s="37"/>
      <c r="M9" s="37"/>
    </row>
    <row r="10" spans="4:13" x14ac:dyDescent="0.25">
      <c r="D10" s="8" t="s">
        <v>1</v>
      </c>
      <c r="E10" s="8" t="s">
        <v>2</v>
      </c>
      <c r="F10" s="8" t="s">
        <v>3</v>
      </c>
      <c r="G10" s="8" t="s">
        <v>4</v>
      </c>
      <c r="J10" s="8" t="s">
        <v>25</v>
      </c>
      <c r="K10" s="8" t="s">
        <v>3</v>
      </c>
    </row>
    <row r="11" spans="4:13" x14ac:dyDescent="0.25">
      <c r="D11" s="3" t="s">
        <v>5</v>
      </c>
      <c r="E11" s="4" t="s">
        <v>10</v>
      </c>
      <c r="F11" s="3">
        <v>5</v>
      </c>
      <c r="G11" s="4" t="s">
        <v>15</v>
      </c>
      <c r="I11" t="s">
        <v>6</v>
      </c>
      <c r="J11" s="1" t="s">
        <v>26</v>
      </c>
      <c r="K11" s="1">
        <v>3</v>
      </c>
    </row>
    <row r="12" spans="4:13" x14ac:dyDescent="0.25">
      <c r="D12" s="3" t="s">
        <v>6</v>
      </c>
      <c r="E12" s="4" t="s">
        <v>11</v>
      </c>
      <c r="F12" s="3">
        <v>4</v>
      </c>
      <c r="G12" s="4" t="s">
        <v>15</v>
      </c>
      <c r="J12" s="1" t="s">
        <v>27</v>
      </c>
      <c r="K12" s="1">
        <v>2</v>
      </c>
    </row>
    <row r="13" spans="4:13" x14ac:dyDescent="0.25">
      <c r="D13" s="3" t="s">
        <v>7</v>
      </c>
      <c r="E13" s="4" t="s">
        <v>12</v>
      </c>
      <c r="F13" s="3">
        <v>3</v>
      </c>
      <c r="G13" s="4" t="s">
        <v>16</v>
      </c>
      <c r="J13" s="1" t="s">
        <v>28</v>
      </c>
      <c r="K13" s="1">
        <v>1</v>
      </c>
    </row>
    <row r="14" spans="4:13" x14ac:dyDescent="0.25">
      <c r="D14" s="3" t="s">
        <v>8</v>
      </c>
      <c r="E14" s="4" t="s">
        <v>13</v>
      </c>
      <c r="F14" s="3">
        <v>2</v>
      </c>
      <c r="G14" s="4" t="s">
        <v>16</v>
      </c>
    </row>
    <row r="15" spans="4:13" x14ac:dyDescent="0.25">
      <c r="D15" s="3" t="s">
        <v>9</v>
      </c>
      <c r="E15" s="4" t="s">
        <v>14</v>
      </c>
      <c r="F15" s="3">
        <v>3</v>
      </c>
      <c r="G15" s="4" t="s">
        <v>15</v>
      </c>
    </row>
    <row r="17" spans="4:13" x14ac:dyDescent="0.25">
      <c r="D17" s="7" t="s">
        <v>17</v>
      </c>
      <c r="E17" s="37" t="s">
        <v>22</v>
      </c>
      <c r="F17" s="37"/>
      <c r="G17" s="37"/>
      <c r="I17" s="6" t="s">
        <v>29</v>
      </c>
      <c r="J17" s="37" t="s">
        <v>30</v>
      </c>
      <c r="K17" s="37"/>
      <c r="L17" s="37"/>
      <c r="M17" s="37"/>
    </row>
    <row r="18" spans="4:13" x14ac:dyDescent="0.25">
      <c r="E18" s="8" t="s">
        <v>2</v>
      </c>
      <c r="F18" s="8" t="s">
        <v>3</v>
      </c>
      <c r="J18" s="9" t="s">
        <v>2</v>
      </c>
      <c r="K18" s="9" t="s">
        <v>3</v>
      </c>
    </row>
    <row r="19" spans="4:13" x14ac:dyDescent="0.25">
      <c r="D19" s="29" t="s">
        <v>5</v>
      </c>
      <c r="E19" s="4" t="s">
        <v>18</v>
      </c>
      <c r="F19" s="3">
        <v>3</v>
      </c>
      <c r="I19" t="s">
        <v>7</v>
      </c>
      <c r="J19" s="1" t="s">
        <v>31</v>
      </c>
      <c r="K19" s="1">
        <v>3</v>
      </c>
    </row>
    <row r="20" spans="4:13" x14ac:dyDescent="0.25">
      <c r="E20" s="4" t="s">
        <v>19</v>
      </c>
      <c r="F20" s="3">
        <v>2</v>
      </c>
      <c r="J20" s="1" t="s">
        <v>32</v>
      </c>
      <c r="K20" s="1">
        <v>2</v>
      </c>
    </row>
    <row r="21" spans="4:13" x14ac:dyDescent="0.25">
      <c r="E21" s="4" t="s">
        <v>20</v>
      </c>
      <c r="F21" s="3">
        <v>1</v>
      </c>
      <c r="J21" s="1" t="s">
        <v>33</v>
      </c>
      <c r="K21" s="1">
        <v>1</v>
      </c>
    </row>
    <row r="24" spans="4:13" x14ac:dyDescent="0.25">
      <c r="D24" s="6" t="s">
        <v>34</v>
      </c>
      <c r="E24" s="38" t="s">
        <v>35</v>
      </c>
      <c r="F24" s="38"/>
      <c r="G24" s="38"/>
      <c r="I24" s="6" t="s">
        <v>39</v>
      </c>
      <c r="J24" s="38" t="s">
        <v>40</v>
      </c>
      <c r="K24" s="38"/>
      <c r="L24" s="38"/>
    </row>
    <row r="25" spans="4:13" x14ac:dyDescent="0.25">
      <c r="E25" s="9" t="s">
        <v>2</v>
      </c>
      <c r="F25" s="9" t="s">
        <v>3</v>
      </c>
      <c r="J25" s="9" t="s">
        <v>2</v>
      </c>
      <c r="K25" s="9" t="s">
        <v>3</v>
      </c>
    </row>
    <row r="26" spans="4:13" x14ac:dyDescent="0.25">
      <c r="D26" t="s">
        <v>8</v>
      </c>
      <c r="E26" s="1" t="s">
        <v>36</v>
      </c>
      <c r="F26" s="1">
        <v>3</v>
      </c>
      <c r="I26" t="s">
        <v>9</v>
      </c>
      <c r="J26" s="1" t="s">
        <v>41</v>
      </c>
      <c r="K26" s="1">
        <v>3</v>
      </c>
    </row>
    <row r="27" spans="4:13" x14ac:dyDescent="0.25">
      <c r="E27" s="1" t="s">
        <v>37</v>
      </c>
      <c r="F27" s="1">
        <v>2</v>
      </c>
      <c r="J27" s="1" t="s">
        <v>42</v>
      </c>
      <c r="K27" s="1">
        <v>2</v>
      </c>
    </row>
    <row r="28" spans="4:13" x14ac:dyDescent="0.25">
      <c r="E28" s="1" t="s">
        <v>38</v>
      </c>
      <c r="F28" s="1">
        <v>1</v>
      </c>
      <c r="J28" s="1" t="s">
        <v>43</v>
      </c>
      <c r="K28" s="1">
        <v>1</v>
      </c>
    </row>
    <row r="31" spans="4:13" x14ac:dyDescent="0.25">
      <c r="D31" s="6" t="s">
        <v>44</v>
      </c>
      <c r="E31" s="36" t="s">
        <v>45</v>
      </c>
      <c r="F31" s="36"/>
    </row>
    <row r="32" spans="4:13" x14ac:dyDescent="0.25">
      <c r="E32" s="47" t="s">
        <v>46</v>
      </c>
      <c r="F32" s="35" t="s">
        <v>1</v>
      </c>
      <c r="G32" s="35"/>
      <c r="H32" s="35"/>
      <c r="I32" s="35"/>
      <c r="J32" s="35"/>
      <c r="K32" s="35"/>
    </row>
    <row r="33" spans="3:12" x14ac:dyDescent="0.25">
      <c r="E33" s="47"/>
      <c r="F33" s="48" t="s">
        <v>5</v>
      </c>
      <c r="G33" s="48"/>
      <c r="H33" s="8" t="s">
        <v>6</v>
      </c>
      <c r="I33" s="8" t="s">
        <v>7</v>
      </c>
      <c r="J33" s="8" t="s">
        <v>8</v>
      </c>
      <c r="K33" s="8" t="s">
        <v>50</v>
      </c>
    </row>
    <row r="34" spans="3:12" x14ac:dyDescent="0.25">
      <c r="E34" s="1" t="s">
        <v>47</v>
      </c>
      <c r="F34" s="34" t="s">
        <v>18</v>
      </c>
      <c r="G34" s="34"/>
      <c r="H34" s="1" t="s">
        <v>26</v>
      </c>
      <c r="I34" s="1" t="s">
        <v>33</v>
      </c>
      <c r="J34" s="1" t="s">
        <v>37</v>
      </c>
      <c r="K34" s="1" t="s">
        <v>43</v>
      </c>
    </row>
    <row r="35" spans="3:12" x14ac:dyDescent="0.25">
      <c r="E35" s="1" t="s">
        <v>48</v>
      </c>
      <c r="F35" s="34" t="s">
        <v>19</v>
      </c>
      <c r="G35" s="34"/>
      <c r="H35" s="1" t="s">
        <v>27</v>
      </c>
      <c r="I35" s="1" t="s">
        <v>32</v>
      </c>
      <c r="J35" s="1" t="s">
        <v>37</v>
      </c>
      <c r="K35" s="1" t="s">
        <v>42</v>
      </c>
    </row>
    <row r="36" spans="3:12" x14ac:dyDescent="0.25">
      <c r="E36" s="1" t="s">
        <v>49</v>
      </c>
      <c r="F36" s="34" t="s">
        <v>20</v>
      </c>
      <c r="G36" s="34"/>
      <c r="H36" s="1" t="s">
        <v>26</v>
      </c>
      <c r="I36" s="1" t="s">
        <v>33</v>
      </c>
      <c r="J36" s="1" t="s">
        <v>38</v>
      </c>
      <c r="K36" s="1" t="s">
        <v>41</v>
      </c>
    </row>
    <row r="37" spans="3:12" x14ac:dyDescent="0.25">
      <c r="E37" s="1" t="s">
        <v>59</v>
      </c>
      <c r="F37" s="34" t="s">
        <v>20</v>
      </c>
      <c r="G37" s="34"/>
      <c r="H37" s="1" t="s">
        <v>27</v>
      </c>
      <c r="I37" s="1" t="s">
        <v>32</v>
      </c>
      <c r="J37" s="1" t="s">
        <v>36</v>
      </c>
      <c r="K37" s="1" t="s">
        <v>42</v>
      </c>
    </row>
    <row r="41" spans="3:12" x14ac:dyDescent="0.25">
      <c r="C41" t="s">
        <v>73</v>
      </c>
      <c r="D41" s="17" t="s">
        <v>72</v>
      </c>
    </row>
    <row r="43" spans="3:12" x14ac:dyDescent="0.25">
      <c r="D43" s="40">
        <v>1</v>
      </c>
      <c r="E43" s="16" t="s">
        <v>2</v>
      </c>
      <c r="F43" s="16" t="s">
        <v>3</v>
      </c>
      <c r="G43" s="16" t="s">
        <v>4</v>
      </c>
      <c r="H43" s="16" t="s">
        <v>1</v>
      </c>
      <c r="K43">
        <f>F44/$F$49</f>
        <v>0.29411764705882354</v>
      </c>
      <c r="L43">
        <f>K43*$K$48</f>
        <v>0.29411764705882354</v>
      </c>
    </row>
    <row r="44" spans="3:12" x14ac:dyDescent="0.25">
      <c r="D44" s="40"/>
      <c r="E44" s="4" t="s">
        <v>10</v>
      </c>
      <c r="F44" s="3">
        <v>5</v>
      </c>
      <c r="G44" s="4" t="s">
        <v>15</v>
      </c>
      <c r="H44" s="3" t="s">
        <v>5</v>
      </c>
      <c r="K44">
        <f>F45/$F$49</f>
        <v>0.23529411764705882</v>
      </c>
      <c r="L44">
        <f>K44*$K$48</f>
        <v>0.23529411764705882</v>
      </c>
    </row>
    <row r="45" spans="3:12" x14ac:dyDescent="0.25">
      <c r="D45" s="40"/>
      <c r="E45" s="4" t="s">
        <v>11</v>
      </c>
      <c r="F45" s="3">
        <v>4</v>
      </c>
      <c r="G45" s="4" t="s">
        <v>15</v>
      </c>
      <c r="H45" s="3" t="s">
        <v>6</v>
      </c>
      <c r="K45">
        <f t="shared" ref="K44:K48" si="0">F46/$F$49</f>
        <v>0.17647058823529413</v>
      </c>
      <c r="L45">
        <f t="shared" ref="L44:L47" si="1">K45*$K$48</f>
        <v>0.17647058823529413</v>
      </c>
    </row>
    <row r="46" spans="3:12" x14ac:dyDescent="0.25">
      <c r="D46" s="40"/>
      <c r="E46" s="4" t="s">
        <v>12</v>
      </c>
      <c r="F46" s="3">
        <v>3</v>
      </c>
      <c r="G46" s="4" t="s">
        <v>16</v>
      </c>
      <c r="H46" s="3" t="s">
        <v>7</v>
      </c>
      <c r="K46">
        <f t="shared" si="0"/>
        <v>0.11764705882352941</v>
      </c>
      <c r="L46">
        <f t="shared" si="1"/>
        <v>0.11764705882352941</v>
      </c>
    </row>
    <row r="47" spans="3:12" x14ac:dyDescent="0.25">
      <c r="D47" s="40"/>
      <c r="E47" s="4" t="s">
        <v>13</v>
      </c>
      <c r="F47" s="3">
        <v>2</v>
      </c>
      <c r="G47" s="4" t="s">
        <v>16</v>
      </c>
      <c r="H47" s="3" t="s">
        <v>8</v>
      </c>
      <c r="K47">
        <f t="shared" si="0"/>
        <v>0.17647058823529413</v>
      </c>
      <c r="L47">
        <f t="shared" si="1"/>
        <v>0.17647058823529413</v>
      </c>
    </row>
    <row r="48" spans="3:12" x14ac:dyDescent="0.25">
      <c r="D48" s="40"/>
      <c r="E48" s="4" t="s">
        <v>14</v>
      </c>
      <c r="F48" s="3">
        <v>3</v>
      </c>
      <c r="G48" s="4" t="s">
        <v>15</v>
      </c>
      <c r="H48" s="3" t="s">
        <v>9</v>
      </c>
      <c r="K48">
        <f>SUM(K43:K47)</f>
        <v>1</v>
      </c>
    </row>
    <row r="49" spans="4:18" x14ac:dyDescent="0.25">
      <c r="D49" s="40"/>
      <c r="E49" s="11" t="s">
        <v>51</v>
      </c>
      <c r="F49" s="13">
        <f>SUM(F44:F48)</f>
        <v>17</v>
      </c>
      <c r="G49" s="12"/>
      <c r="H49" s="12"/>
    </row>
    <row r="51" spans="4:18" x14ac:dyDescent="0.25">
      <c r="D51" s="40">
        <v>2</v>
      </c>
      <c r="E51" s="15" t="s">
        <v>52</v>
      </c>
      <c r="F51" s="16" t="s">
        <v>5</v>
      </c>
      <c r="G51" s="16" t="s">
        <v>6</v>
      </c>
      <c r="H51" s="16" t="s">
        <v>7</v>
      </c>
      <c r="I51" s="16" t="s">
        <v>8</v>
      </c>
      <c r="J51" s="16" t="s">
        <v>9</v>
      </c>
      <c r="K51" s="16" t="s">
        <v>60</v>
      </c>
      <c r="L51" s="44" t="s">
        <v>62</v>
      </c>
      <c r="M51" s="44"/>
      <c r="N51" s="44"/>
      <c r="O51" s="44"/>
      <c r="P51" s="44"/>
      <c r="Q51" s="44"/>
      <c r="R51" s="44"/>
    </row>
    <row r="52" spans="4:18" x14ac:dyDescent="0.25">
      <c r="D52" s="40"/>
      <c r="E52" s="10" t="s">
        <v>53</v>
      </c>
      <c r="F52" s="1">
        <f>F44/$F$49</f>
        <v>0.29411764705882354</v>
      </c>
      <c r="G52" s="1">
        <f>F45/F49</f>
        <v>0.23529411764705882</v>
      </c>
      <c r="H52" s="1">
        <f>F46/F49</f>
        <v>0.17647058823529413</v>
      </c>
      <c r="I52" s="1">
        <f>F47/F49</f>
        <v>0.11764705882352941</v>
      </c>
      <c r="J52" s="1">
        <f>F48/F49</f>
        <v>0.17647058823529413</v>
      </c>
      <c r="K52" s="3">
        <f>SUM(F52:J52)</f>
        <v>1</v>
      </c>
    </row>
    <row r="53" spans="4:18" x14ac:dyDescent="0.25">
      <c r="F53" s="1"/>
    </row>
    <row r="54" spans="4:18" x14ac:dyDescent="0.25">
      <c r="D54" s="41">
        <v>3</v>
      </c>
      <c r="E54" s="18" t="s">
        <v>54</v>
      </c>
      <c r="F54" s="19" t="s">
        <v>5</v>
      </c>
      <c r="G54" s="19" t="s">
        <v>6</v>
      </c>
      <c r="H54" s="19" t="s">
        <v>7</v>
      </c>
      <c r="I54" s="19" t="s">
        <v>8</v>
      </c>
      <c r="J54" s="19" t="s">
        <v>9</v>
      </c>
      <c r="L54" s="45" t="s">
        <v>63</v>
      </c>
      <c r="M54" s="46"/>
      <c r="N54" s="46"/>
      <c r="O54" s="46"/>
      <c r="P54" s="46"/>
      <c r="Q54" s="46"/>
    </row>
    <row r="55" spans="4:18" x14ac:dyDescent="0.25">
      <c r="D55" s="42"/>
      <c r="E55" s="3" t="s">
        <v>55</v>
      </c>
      <c r="F55" s="20">
        <v>3</v>
      </c>
      <c r="G55" s="20">
        <v>3</v>
      </c>
      <c r="H55" s="20">
        <v>1</v>
      </c>
      <c r="I55" s="20">
        <v>2</v>
      </c>
      <c r="J55" s="20">
        <v>1</v>
      </c>
    </row>
    <row r="56" spans="4:18" x14ac:dyDescent="0.25">
      <c r="D56" s="42"/>
      <c r="E56" s="3" t="s">
        <v>56</v>
      </c>
      <c r="F56" s="20">
        <v>5</v>
      </c>
      <c r="G56" s="20">
        <v>5</v>
      </c>
      <c r="H56" s="20">
        <v>5</v>
      </c>
      <c r="I56" s="20">
        <v>5</v>
      </c>
      <c r="J56" s="20">
        <v>5</v>
      </c>
    </row>
    <row r="57" spans="4:18" x14ac:dyDescent="0.25">
      <c r="D57" s="42"/>
      <c r="E57" s="3" t="s">
        <v>57</v>
      </c>
      <c r="F57" s="20">
        <v>1</v>
      </c>
      <c r="G57" s="20">
        <v>3</v>
      </c>
      <c r="H57" s="20">
        <v>1</v>
      </c>
      <c r="I57" s="20">
        <v>1</v>
      </c>
      <c r="J57" s="20">
        <v>3</v>
      </c>
    </row>
    <row r="58" spans="4:18" x14ac:dyDescent="0.25">
      <c r="D58" s="43"/>
      <c r="E58" s="3" t="s">
        <v>58</v>
      </c>
      <c r="F58" s="20">
        <v>1</v>
      </c>
      <c r="G58" s="20">
        <v>2</v>
      </c>
      <c r="H58" s="20">
        <v>2</v>
      </c>
      <c r="I58" s="20">
        <v>3</v>
      </c>
      <c r="J58" s="20">
        <v>2</v>
      </c>
    </row>
    <row r="59" spans="4:18" x14ac:dyDescent="0.25">
      <c r="E59" s="49" t="s">
        <v>89</v>
      </c>
      <c r="F59" s="50">
        <v>4</v>
      </c>
      <c r="G59" s="50">
        <v>4</v>
      </c>
      <c r="H59" s="50">
        <v>4</v>
      </c>
      <c r="I59" s="50">
        <v>4</v>
      </c>
      <c r="J59" s="50">
        <v>4</v>
      </c>
    </row>
    <row r="62" spans="4:18" x14ac:dyDescent="0.25">
      <c r="D62" s="40">
        <v>4</v>
      </c>
      <c r="E62" s="1" t="s">
        <v>61</v>
      </c>
      <c r="F62" s="1">
        <f>F52*1</f>
        <v>0.29411764705882354</v>
      </c>
      <c r="G62" s="1">
        <f>G52*1</f>
        <v>0.23529411764705882</v>
      </c>
      <c r="H62" s="1">
        <f>H52*-1</f>
        <v>-0.17647058823529413</v>
      </c>
      <c r="I62" s="1">
        <f>I52*-1</f>
        <v>-0.11764705882352941</v>
      </c>
      <c r="J62" s="1">
        <f>J52*1</f>
        <v>0.17647058823529413</v>
      </c>
    </row>
    <row r="63" spans="4:18" x14ac:dyDescent="0.25">
      <c r="D63" s="40"/>
      <c r="E63" s="16" t="s">
        <v>64</v>
      </c>
      <c r="F63" s="16" t="s">
        <v>65</v>
      </c>
      <c r="L63" s="39" t="s">
        <v>66</v>
      </c>
      <c r="M63" s="39"/>
      <c r="N63" s="39"/>
      <c r="O63" s="39"/>
    </row>
    <row r="64" spans="4:18" x14ac:dyDescent="0.25">
      <c r="D64" s="40"/>
      <c r="E64" s="3" t="s">
        <v>55</v>
      </c>
      <c r="F64" s="3">
        <f>(F55^$F$62)*(G55^$G$62)*(H55^$H$62)*(I55^$I$62)*(J55^$J$62)</f>
        <v>1.6488392299570818</v>
      </c>
    </row>
    <row r="65" spans="4:17" x14ac:dyDescent="0.25">
      <c r="D65" s="40"/>
      <c r="E65" s="3" t="s">
        <v>56</v>
      </c>
      <c r="F65" s="3">
        <f>(F56^$F$62)*(G56^$G$62)*(H56^$H$62)*(I56^$I$62)*(J56^$J$62)</f>
        <v>1.9400422062728606</v>
      </c>
    </row>
    <row r="66" spans="4:17" x14ac:dyDescent="0.25">
      <c r="D66" s="40"/>
      <c r="E66" s="3" t="s">
        <v>57</v>
      </c>
      <c r="F66" s="3">
        <f t="shared" ref="F65:F68" si="2">(F57^$F$62)*(G57^$G$62)*(H57^$H$62)*(I57^$I$62)*(J57^$J$62)</f>
        <v>1.5720331253996194</v>
      </c>
    </row>
    <row r="67" spans="4:17" x14ac:dyDescent="0.25">
      <c r="D67" s="40"/>
      <c r="E67" s="3" t="s">
        <v>58</v>
      </c>
      <c r="F67" s="3">
        <f>(F58^$F$62)*(G58^$G$62)*(H58^$H$62)*(I58^$I$62)*(J58^$J$62)</f>
        <v>1.0344242065100584</v>
      </c>
    </row>
    <row r="68" spans="4:17" x14ac:dyDescent="0.25">
      <c r="D68" s="40"/>
      <c r="E68" s="49" t="s">
        <v>89</v>
      </c>
      <c r="F68" s="3">
        <f>(F59^$F$62)*(G59^$G$62)*(H59^$H$62)*(I59^$I$62)*(J59^$J$62)</f>
        <v>1.7697301721873238</v>
      </c>
    </row>
    <row r="69" spans="4:17" x14ac:dyDescent="0.25">
      <c r="E69" s="14" t="s">
        <v>51</v>
      </c>
      <c r="F69" s="3">
        <f>SUM(F64:F67)</f>
        <v>6.1953387681396208</v>
      </c>
    </row>
    <row r="70" spans="4:17" x14ac:dyDescent="0.25">
      <c r="D70" s="40">
        <v>5</v>
      </c>
      <c r="E70" s="19" t="s">
        <v>64</v>
      </c>
      <c r="F70" s="19" t="s">
        <v>67</v>
      </c>
      <c r="L70" s="39" t="s">
        <v>69</v>
      </c>
      <c r="M70" s="39"/>
      <c r="N70" s="39"/>
      <c r="O70" s="39"/>
      <c r="P70" s="39"/>
      <c r="Q70" s="39"/>
    </row>
    <row r="71" spans="4:17" x14ac:dyDescent="0.25">
      <c r="D71" s="40"/>
      <c r="E71" s="21" t="s">
        <v>55</v>
      </c>
      <c r="F71" s="20">
        <f>F64/$F$69</f>
        <v>0.26614189984839304</v>
      </c>
    </row>
    <row r="72" spans="4:17" x14ac:dyDescent="0.25">
      <c r="D72" s="40"/>
      <c r="E72" s="21" t="s">
        <v>56</v>
      </c>
      <c r="F72" s="30">
        <f>F65/$F$69</f>
        <v>0.31314545965586155</v>
      </c>
    </row>
    <row r="73" spans="4:17" x14ac:dyDescent="0.25">
      <c r="D73" s="40"/>
      <c r="E73" s="21" t="s">
        <v>57</v>
      </c>
      <c r="F73" s="30">
        <f>F66/$F$69</f>
        <v>0.25374449795772513</v>
      </c>
    </row>
    <row r="74" spans="4:17" x14ac:dyDescent="0.25">
      <c r="D74" s="40"/>
      <c r="E74" s="21" t="s">
        <v>58</v>
      </c>
      <c r="F74" s="30">
        <f>F67/$F$69</f>
        <v>0.16696814253802014</v>
      </c>
    </row>
    <row r="75" spans="4:17" x14ac:dyDescent="0.25">
      <c r="D75" s="40"/>
      <c r="E75" s="50" t="s">
        <v>89</v>
      </c>
      <c r="F75" s="30">
        <f>F68/$F$69</f>
        <v>0.28565510917472403</v>
      </c>
    </row>
    <row r="76" spans="4:17" x14ac:dyDescent="0.25">
      <c r="E76" s="20" t="s">
        <v>68</v>
      </c>
      <c r="F76" s="20">
        <f>SUM(F71:F74)</f>
        <v>0.99999999999999989</v>
      </c>
    </row>
    <row r="78" spans="4:17" x14ac:dyDescent="0.25">
      <c r="D78" s="40">
        <v>6</v>
      </c>
      <c r="E78" s="19" t="s">
        <v>64</v>
      </c>
      <c r="F78" s="16" t="s">
        <v>70</v>
      </c>
      <c r="L78" s="17" t="s">
        <v>71</v>
      </c>
      <c r="M78" s="17"/>
      <c r="N78" s="17"/>
    </row>
    <row r="79" spans="4:17" x14ac:dyDescent="0.25">
      <c r="D79" s="40"/>
      <c r="E79" s="3" t="s">
        <v>55</v>
      </c>
      <c r="F79" s="3">
        <f>RANK(F71,$F$71:$F$75,0)</f>
        <v>3</v>
      </c>
    </row>
    <row r="80" spans="4:17" x14ac:dyDescent="0.25">
      <c r="D80" s="40"/>
      <c r="E80" s="3" t="s">
        <v>56</v>
      </c>
      <c r="F80" s="3">
        <f t="shared" ref="F80:F83" si="3">RANK(F72,$F$71:$F$75,0)</f>
        <v>1</v>
      </c>
    </row>
    <row r="81" spans="3:10" x14ac:dyDescent="0.25">
      <c r="D81" s="40"/>
      <c r="E81" s="3" t="s">
        <v>57</v>
      </c>
      <c r="F81" s="3">
        <f t="shared" si="3"/>
        <v>4</v>
      </c>
    </row>
    <row r="82" spans="3:10" x14ac:dyDescent="0.25">
      <c r="D82" s="40"/>
      <c r="E82" s="3" t="s">
        <v>58</v>
      </c>
      <c r="F82" s="3">
        <f t="shared" si="3"/>
        <v>5</v>
      </c>
    </row>
    <row r="83" spans="3:10" x14ac:dyDescent="0.25">
      <c r="E83" s="3" t="s">
        <v>89</v>
      </c>
      <c r="F83" s="3">
        <f t="shared" si="3"/>
        <v>2</v>
      </c>
    </row>
    <row r="89" spans="3:10" x14ac:dyDescent="0.25">
      <c r="C89" t="s">
        <v>80</v>
      </c>
      <c r="D89" s="5" t="s">
        <v>74</v>
      </c>
    </row>
    <row r="92" spans="3:10" x14ac:dyDescent="0.25">
      <c r="E92" s="22" t="s">
        <v>54</v>
      </c>
      <c r="F92" s="23" t="s">
        <v>5</v>
      </c>
      <c r="G92" s="23" t="s">
        <v>6</v>
      </c>
      <c r="H92" s="23" t="s">
        <v>7</v>
      </c>
      <c r="I92" s="23" t="s">
        <v>8</v>
      </c>
      <c r="J92" s="23" t="s">
        <v>9</v>
      </c>
    </row>
    <row r="93" spans="3:10" x14ac:dyDescent="0.25">
      <c r="E93" s="3" t="s">
        <v>55</v>
      </c>
      <c r="F93" s="20">
        <v>3</v>
      </c>
      <c r="G93" s="20">
        <v>3</v>
      </c>
      <c r="H93" s="20">
        <v>1</v>
      </c>
      <c r="I93" s="20">
        <v>2</v>
      </c>
      <c r="J93" s="20">
        <v>1</v>
      </c>
    </row>
    <row r="94" spans="3:10" x14ac:dyDescent="0.25">
      <c r="E94" s="3" t="s">
        <v>56</v>
      </c>
      <c r="F94" s="20">
        <v>2</v>
      </c>
      <c r="G94" s="20">
        <v>2</v>
      </c>
      <c r="H94" s="20">
        <v>2</v>
      </c>
      <c r="I94" s="20">
        <v>2</v>
      </c>
      <c r="J94" s="20">
        <v>2</v>
      </c>
    </row>
    <row r="95" spans="3:10" x14ac:dyDescent="0.25">
      <c r="E95" s="3" t="s">
        <v>57</v>
      </c>
      <c r="F95" s="20">
        <v>1</v>
      </c>
      <c r="G95" s="20">
        <v>3</v>
      </c>
      <c r="H95" s="20">
        <v>1</v>
      </c>
      <c r="I95" s="20">
        <v>1</v>
      </c>
      <c r="J95" s="20">
        <v>3</v>
      </c>
    </row>
    <row r="96" spans="3:10" x14ac:dyDescent="0.25">
      <c r="E96" s="3" t="s">
        <v>58</v>
      </c>
      <c r="F96" s="20">
        <v>1</v>
      </c>
      <c r="G96" s="20">
        <v>2</v>
      </c>
      <c r="H96" s="20">
        <v>2</v>
      </c>
      <c r="I96" s="20">
        <v>3</v>
      </c>
      <c r="J96" s="20">
        <v>2</v>
      </c>
    </row>
    <row r="97" spans="5:12" x14ac:dyDescent="0.25">
      <c r="F97" s="3" t="s">
        <v>15</v>
      </c>
      <c r="G97" s="3" t="s">
        <v>15</v>
      </c>
      <c r="H97" s="3" t="s">
        <v>16</v>
      </c>
      <c r="I97" s="3" t="s">
        <v>16</v>
      </c>
      <c r="J97" s="3" t="s">
        <v>15</v>
      </c>
    </row>
    <row r="100" spans="5:12" x14ac:dyDescent="0.25">
      <c r="E100" t="s">
        <v>75</v>
      </c>
    </row>
    <row r="101" spans="5:12" x14ac:dyDescent="0.25">
      <c r="E101" s="3" t="s">
        <v>77</v>
      </c>
      <c r="F101" s="23" t="s">
        <v>5</v>
      </c>
      <c r="G101" s="23" t="s">
        <v>6</v>
      </c>
      <c r="H101" s="23" t="s">
        <v>7</v>
      </c>
      <c r="I101" s="23" t="s">
        <v>8</v>
      </c>
      <c r="J101" s="23" t="s">
        <v>9</v>
      </c>
    </row>
    <row r="102" spans="5:12" x14ac:dyDescent="0.25">
      <c r="E102" s="24" t="s">
        <v>55</v>
      </c>
      <c r="F102" s="1">
        <f>IF(F$97="Benefit",F93/MAX(F$93:F$96),MIN(F$93:F$96)/F93)</f>
        <v>1</v>
      </c>
      <c r="G102" s="1">
        <f t="shared" ref="G102:J102" si="4">IF(G$97="Benefit",G93/MAX(G$93:G$96),MIN(G$93:G$96)/G93)</f>
        <v>1</v>
      </c>
      <c r="H102" s="1">
        <f t="shared" si="4"/>
        <v>1</v>
      </c>
      <c r="I102" s="1">
        <f t="shared" si="4"/>
        <v>0.5</v>
      </c>
      <c r="J102" s="1">
        <f t="shared" si="4"/>
        <v>0.33333333333333331</v>
      </c>
    </row>
    <row r="103" spans="5:12" x14ac:dyDescent="0.25">
      <c r="E103" s="25" t="s">
        <v>56</v>
      </c>
      <c r="F103" s="1">
        <f t="shared" ref="F103:J103" si="5">IF(F$97="Benefit",F94/MAX(F$93:F$96),MIN(F$93:F$96)/F94)</f>
        <v>0.66666666666666663</v>
      </c>
      <c r="G103" s="1">
        <f t="shared" si="5"/>
        <v>0.66666666666666663</v>
      </c>
      <c r="H103" s="1">
        <f t="shared" si="5"/>
        <v>0.5</v>
      </c>
      <c r="I103" s="1">
        <f t="shared" si="5"/>
        <v>0.5</v>
      </c>
      <c r="J103" s="1">
        <f t="shared" si="5"/>
        <v>0.66666666666666663</v>
      </c>
    </row>
    <row r="104" spans="5:12" x14ac:dyDescent="0.25">
      <c r="E104" s="25" t="s">
        <v>57</v>
      </c>
      <c r="F104" s="1">
        <f t="shared" ref="F104:J104" si="6">IF(F$97="Benefit",F95/MAX(F$93:F$96),MIN(F$93:F$96)/F95)</f>
        <v>0.33333333333333331</v>
      </c>
      <c r="G104" s="1">
        <f t="shared" si="6"/>
        <v>1</v>
      </c>
      <c r="H104" s="1">
        <f t="shared" si="6"/>
        <v>1</v>
      </c>
      <c r="I104" s="1">
        <f t="shared" si="6"/>
        <v>1</v>
      </c>
      <c r="J104" s="1">
        <f t="shared" si="6"/>
        <v>1</v>
      </c>
    </row>
    <row r="105" spans="5:12" x14ac:dyDescent="0.25">
      <c r="E105" s="26" t="s">
        <v>58</v>
      </c>
      <c r="F105" s="1">
        <f t="shared" ref="F105:J105" si="7">IF(F$97="Benefit",F96/MAX(F$93:F$96),MIN(F$93:F$96)/F96)</f>
        <v>0.33333333333333331</v>
      </c>
      <c r="G105" s="1">
        <f t="shared" si="7"/>
        <v>0.66666666666666663</v>
      </c>
      <c r="H105" s="1">
        <f t="shared" si="7"/>
        <v>0.5</v>
      </c>
      <c r="I105" s="1">
        <f t="shared" si="7"/>
        <v>0.33333333333333331</v>
      </c>
      <c r="J105" s="1">
        <f t="shared" si="7"/>
        <v>0.66666666666666663</v>
      </c>
    </row>
    <row r="106" spans="5:12" x14ac:dyDescent="0.25">
      <c r="E106" s="1" t="s">
        <v>3</v>
      </c>
      <c r="F106" s="1">
        <v>5</v>
      </c>
      <c r="G106" s="1">
        <v>4</v>
      </c>
      <c r="H106" s="1">
        <v>3</v>
      </c>
      <c r="I106" s="1">
        <v>2</v>
      </c>
      <c r="J106" s="1">
        <v>3</v>
      </c>
    </row>
    <row r="109" spans="5:12" x14ac:dyDescent="0.25">
      <c r="E109" t="s">
        <v>76</v>
      </c>
    </row>
    <row r="110" spans="5:12" x14ac:dyDescent="0.25">
      <c r="E110" s="3" t="s">
        <v>67</v>
      </c>
      <c r="F110" s="23" t="s">
        <v>5</v>
      </c>
      <c r="G110" s="23" t="s">
        <v>6</v>
      </c>
      <c r="H110" s="23" t="s">
        <v>7</v>
      </c>
      <c r="I110" s="23" t="s">
        <v>8</v>
      </c>
      <c r="J110" s="23" t="s">
        <v>9</v>
      </c>
      <c r="K110" s="23" t="s">
        <v>78</v>
      </c>
      <c r="L110" s="22" t="s">
        <v>79</v>
      </c>
    </row>
    <row r="111" spans="5:12" x14ac:dyDescent="0.25">
      <c r="E111" s="3" t="s">
        <v>55</v>
      </c>
      <c r="F111" s="1">
        <f>F102*F$106</f>
        <v>5</v>
      </c>
      <c r="G111" s="1">
        <f t="shared" ref="G111:J111" si="8">G102*G$106</f>
        <v>4</v>
      </c>
      <c r="H111" s="1">
        <f t="shared" si="8"/>
        <v>3</v>
      </c>
      <c r="I111" s="1">
        <f t="shared" si="8"/>
        <v>1</v>
      </c>
      <c r="J111" s="1">
        <f t="shared" si="8"/>
        <v>1</v>
      </c>
      <c r="K111" s="1">
        <f>SUM(F111:J111)</f>
        <v>14</v>
      </c>
      <c r="L111" s="3">
        <v>1</v>
      </c>
    </row>
    <row r="112" spans="5:12" x14ac:dyDescent="0.25">
      <c r="E112" s="3" t="s">
        <v>56</v>
      </c>
      <c r="F112" s="1">
        <f t="shared" ref="F112:J112" si="9">F103*F$106</f>
        <v>3.333333333333333</v>
      </c>
      <c r="G112" s="1">
        <f t="shared" si="9"/>
        <v>2.6666666666666665</v>
      </c>
      <c r="H112" s="1">
        <f t="shared" si="9"/>
        <v>1.5</v>
      </c>
      <c r="I112" s="1">
        <f t="shared" si="9"/>
        <v>1</v>
      </c>
      <c r="J112" s="1">
        <f t="shared" si="9"/>
        <v>2</v>
      </c>
      <c r="K112" s="1">
        <f t="shared" ref="K112:K114" si="10">SUM(F112:J112)</f>
        <v>10.5</v>
      </c>
      <c r="L112" s="3">
        <v>3</v>
      </c>
    </row>
    <row r="113" spans="4:12" x14ac:dyDescent="0.25">
      <c r="E113" s="3" t="s">
        <v>57</v>
      </c>
      <c r="F113" s="1">
        <f t="shared" ref="F113:J113" si="11">F104*F$106</f>
        <v>1.6666666666666665</v>
      </c>
      <c r="G113" s="1">
        <f t="shared" si="11"/>
        <v>4</v>
      </c>
      <c r="H113" s="1">
        <f t="shared" si="11"/>
        <v>3</v>
      </c>
      <c r="I113" s="1">
        <f t="shared" si="11"/>
        <v>2</v>
      </c>
      <c r="J113" s="1">
        <f t="shared" si="11"/>
        <v>3</v>
      </c>
      <c r="K113" s="1">
        <f t="shared" si="10"/>
        <v>13.666666666666666</v>
      </c>
      <c r="L113" s="3">
        <v>2</v>
      </c>
    </row>
    <row r="114" spans="4:12" x14ac:dyDescent="0.25">
      <c r="E114" s="3" t="s">
        <v>58</v>
      </c>
      <c r="F114" s="1">
        <f t="shared" ref="F114:J114" si="12">F105*F$106</f>
        <v>1.6666666666666665</v>
      </c>
      <c r="G114" s="1">
        <f t="shared" si="12"/>
        <v>2.6666666666666665</v>
      </c>
      <c r="H114" s="1">
        <f t="shared" si="12"/>
        <v>1.5</v>
      </c>
      <c r="I114" s="1">
        <f t="shared" si="12"/>
        <v>0.66666666666666663</v>
      </c>
      <c r="J114" s="1">
        <f t="shared" si="12"/>
        <v>2</v>
      </c>
      <c r="K114" s="1">
        <f t="shared" si="10"/>
        <v>8.5</v>
      </c>
      <c r="L114" s="3">
        <v>4</v>
      </c>
    </row>
    <row r="115" spans="4:12" x14ac:dyDescent="0.25">
      <c r="L115" s="2"/>
    </row>
    <row r="121" spans="4:12" x14ac:dyDescent="0.25">
      <c r="D121" t="s">
        <v>81</v>
      </c>
      <c r="E121" s="32" t="s">
        <v>82</v>
      </c>
      <c r="F121" s="32"/>
      <c r="G121" s="32"/>
    </row>
    <row r="122" spans="4:12" x14ac:dyDescent="0.25">
      <c r="E122" s="27" t="s">
        <v>83</v>
      </c>
      <c r="F122" s="31" t="s">
        <v>84</v>
      </c>
      <c r="G122" s="31"/>
    </row>
    <row r="123" spans="4:12" x14ac:dyDescent="0.25">
      <c r="E123" s="32" t="s">
        <v>79</v>
      </c>
      <c r="F123" s="32"/>
      <c r="G123" s="32"/>
    </row>
    <row r="124" spans="4:12" x14ac:dyDescent="0.25">
      <c r="E124" s="27">
        <v>1</v>
      </c>
      <c r="F124" s="31">
        <v>1</v>
      </c>
      <c r="G124" s="31"/>
    </row>
    <row r="125" spans="4:12" x14ac:dyDescent="0.25">
      <c r="E125" s="27">
        <v>3</v>
      </c>
      <c r="F125" s="31">
        <v>3</v>
      </c>
      <c r="G125" s="31"/>
    </row>
    <row r="126" spans="4:12" x14ac:dyDescent="0.25">
      <c r="E126" s="27">
        <v>2</v>
      </c>
      <c r="F126" s="31">
        <v>2</v>
      </c>
      <c r="G126" s="31"/>
    </row>
    <row r="127" spans="4:12" x14ac:dyDescent="0.25">
      <c r="E127" s="27">
        <v>4</v>
      </c>
      <c r="F127" s="31">
        <v>4</v>
      </c>
      <c r="G127" s="31"/>
    </row>
  </sheetData>
  <mergeCells count="32">
    <mergeCell ref="F34:G34"/>
    <mergeCell ref="E9:G9"/>
    <mergeCell ref="J9:M9"/>
    <mergeCell ref="J17:M17"/>
    <mergeCell ref="E32:E33"/>
    <mergeCell ref="F33:G33"/>
    <mergeCell ref="D43:D49"/>
    <mergeCell ref="D51:D52"/>
    <mergeCell ref="D54:D58"/>
    <mergeCell ref="L51:R51"/>
    <mergeCell ref="L54:Q54"/>
    <mergeCell ref="L63:O63"/>
    <mergeCell ref="D62:D68"/>
    <mergeCell ref="D70:D75"/>
    <mergeCell ref="L70:Q70"/>
    <mergeCell ref="D78:D82"/>
    <mergeCell ref="F127:G127"/>
    <mergeCell ref="E121:G121"/>
    <mergeCell ref="E3:G3"/>
    <mergeCell ref="F122:G122"/>
    <mergeCell ref="E123:G123"/>
    <mergeCell ref="F124:G124"/>
    <mergeCell ref="F125:G125"/>
    <mergeCell ref="F126:G126"/>
    <mergeCell ref="F35:G35"/>
    <mergeCell ref="F36:G36"/>
    <mergeCell ref="F37:G37"/>
    <mergeCell ref="F32:K32"/>
    <mergeCell ref="E31:F31"/>
    <mergeCell ref="E17:G17"/>
    <mergeCell ref="E24:G24"/>
    <mergeCell ref="J24:L24"/>
  </mergeCells>
  <phoneticPr fontId="1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ACER</cp:lastModifiedBy>
  <dcterms:created xsi:type="dcterms:W3CDTF">2023-06-06T06:26:11Z</dcterms:created>
  <dcterms:modified xsi:type="dcterms:W3CDTF">2023-07-10T19:30:51Z</dcterms:modified>
</cp:coreProperties>
</file>