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iayinhuang/SIT-homework/CS/cs513-homework/hw5-CART/"/>
    </mc:Choice>
  </mc:AlternateContent>
  <xr:revisionPtr revIDLastSave="0" documentId="13_ncr:1_{56C7CF43-81F0-C242-AA1E-322E51DCD8AC}" xr6:coauthVersionLast="47" xr6:coauthVersionMax="47" xr10:uidLastSave="{00000000-0000-0000-0000-000000000000}"/>
  <bookViews>
    <workbookView xWindow="0" yWindow="500" windowWidth="24420" windowHeight="17500" tabRatio="500" xr2:uid="{00000000-000D-0000-FFFF-FFFF00000000}"/>
  </bookViews>
  <sheets>
    <sheet name="Training Dataset" sheetId="1" r:id="rId1"/>
    <sheet name="CART" sheetId="2" r:id="rId2"/>
  </sheets>
  <definedNames>
    <definedName name="_xlnm._FilterDatabase" localSheetId="0" hidden="1">'Training Dataset'!$A$1:$G$12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2" l="1"/>
  <c r="F36" i="2"/>
  <c r="G35" i="2"/>
  <c r="G32" i="2"/>
  <c r="G31" i="2"/>
  <c r="G28" i="2"/>
  <c r="G27" i="2"/>
  <c r="G24" i="2"/>
  <c r="F23" i="2"/>
  <c r="F22" i="2"/>
  <c r="F21" i="2"/>
  <c r="F20" i="2"/>
  <c r="G19" i="2"/>
  <c r="G16" i="2"/>
  <c r="G15" i="2"/>
  <c r="G12" i="2"/>
  <c r="G11" i="2"/>
  <c r="G8" i="2"/>
  <c r="F4" i="2"/>
  <c r="G39" i="2"/>
  <c r="G38" i="2"/>
  <c r="G37" i="2"/>
  <c r="G36" i="2"/>
  <c r="I36" i="2" s="1"/>
  <c r="F37" i="2"/>
  <c r="D36" i="2"/>
  <c r="C36" i="2"/>
  <c r="G34" i="2"/>
  <c r="G33" i="2"/>
  <c r="I32" i="2"/>
  <c r="F34" i="2"/>
  <c r="F33" i="2"/>
  <c r="D32" i="2"/>
  <c r="C32" i="2"/>
  <c r="H36" i="2"/>
  <c r="H32" i="2"/>
  <c r="G30" i="2"/>
  <c r="G29" i="2"/>
  <c r="F31" i="2"/>
  <c r="F30" i="2"/>
  <c r="D28" i="2"/>
  <c r="C28" i="2"/>
  <c r="G26" i="2"/>
  <c r="G25" i="2"/>
  <c r="F26" i="2"/>
  <c r="F25" i="2"/>
  <c r="F24" i="2"/>
  <c r="D24" i="2"/>
  <c r="C24" i="2"/>
  <c r="H24" i="2" s="1"/>
  <c r="G23" i="2"/>
  <c r="G22" i="2"/>
  <c r="G21" i="2"/>
  <c r="D20" i="2"/>
  <c r="C20" i="2"/>
  <c r="H20" i="2" s="1"/>
  <c r="G18" i="2"/>
  <c r="G17" i="2"/>
  <c r="F19" i="2"/>
  <c r="F18" i="2"/>
  <c r="F17" i="2"/>
  <c r="D16" i="2"/>
  <c r="C16" i="2"/>
  <c r="F15" i="2"/>
  <c r="G14" i="2"/>
  <c r="F14" i="2"/>
  <c r="G13" i="2"/>
  <c r="F13" i="2"/>
  <c r="I12" i="2" s="1"/>
  <c r="C12" i="2"/>
  <c r="H12" i="2" s="1"/>
  <c r="D12" i="2"/>
  <c r="G10" i="2"/>
  <c r="G9" i="2"/>
  <c r="F10" i="2"/>
  <c r="F11" i="2"/>
  <c r="F9" i="2"/>
  <c r="D8" i="2"/>
  <c r="C8" i="2"/>
  <c r="H8" i="2" s="1"/>
  <c r="C4" i="2"/>
  <c r="D4" i="2"/>
  <c r="H4" i="2"/>
  <c r="G7" i="2"/>
  <c r="G6" i="2"/>
  <c r="G5" i="2"/>
  <c r="F6" i="2"/>
  <c r="F5" i="2"/>
  <c r="I4" i="2" l="1"/>
  <c r="J4" i="2" s="1"/>
  <c r="I20" i="2"/>
  <c r="J20" i="2" s="1"/>
  <c r="H28" i="2"/>
  <c r="J32" i="2"/>
  <c r="I8" i="2"/>
  <c r="J8" i="2" s="1"/>
  <c r="I28" i="2"/>
  <c r="I24" i="2"/>
  <c r="J24" i="2" s="1"/>
  <c r="I16" i="2"/>
  <c r="J16" i="2" s="1"/>
  <c r="H16" i="2"/>
  <c r="J36" i="2"/>
  <c r="J12" i="2"/>
  <c r="J28" i="2" l="1"/>
</calcChain>
</file>

<file path=xl/sharedStrings.xml><?xml version="1.0" encoding="utf-8"?>
<sst xmlns="http://schemas.openxmlformats.org/spreadsheetml/2006/main" count="123" uniqueCount="45">
  <si>
    <t>ID</t>
  </si>
  <si>
    <t>Occupation</t>
  </si>
  <si>
    <t>Gender</t>
  </si>
  <si>
    <t>Age</t>
  </si>
  <si>
    <t>Age Range</t>
  </si>
  <si>
    <t>Salary</t>
  </si>
  <si>
    <t>Salary Level</t>
  </si>
  <si>
    <t>Service</t>
  </si>
  <si>
    <t>Female</t>
  </si>
  <si>
    <t>Male</t>
  </si>
  <si>
    <t>Management</t>
  </si>
  <si>
    <t>Sales</t>
  </si>
  <si>
    <t>Staff</t>
  </si>
  <si>
    <t>&lt;= 50</t>
  </si>
  <si>
    <t>&lt;= 30</t>
  </si>
  <si>
    <t>&lt;= 40</t>
  </si>
  <si>
    <t>Less than $35,000</t>
  </si>
  <si>
    <t>$35,000 to less than $45,000</t>
  </si>
  <si>
    <t>$45,000 to less than $55,000</t>
  </si>
  <si>
    <t>Above $55,000</t>
  </si>
  <si>
    <t>0 – 30</t>
  </si>
  <si>
    <t>31 - 40</t>
  </si>
  <si>
    <t>Above 40</t>
  </si>
  <si>
    <t>L1</t>
  </si>
  <si>
    <t>L2</t>
  </si>
  <si>
    <t>L3</t>
  </si>
  <si>
    <t>L4</t>
  </si>
  <si>
    <t>Split</t>
  </si>
  <si>
    <t>PL</t>
  </si>
  <si>
    <t>PR</t>
  </si>
  <si>
    <t>Level</t>
  </si>
  <si>
    <t>P(j|TR)</t>
  </si>
  <si>
    <t>P(j|TL)</t>
  </si>
  <si>
    <t>2*PL*PR</t>
  </si>
  <si>
    <t>Q(s|t)</t>
  </si>
  <si>
    <t>Φ(s|t)</t>
  </si>
  <si>
    <t>Age &lt;= 30</t>
  </si>
  <si>
    <t>Age &lt;= 40</t>
  </si>
  <si>
    <t>Age &lt;= 50</t>
  </si>
  <si>
    <t>Occupation = Staff</t>
  </si>
  <si>
    <t>Gender: Female</t>
  </si>
  <si>
    <t>Gender: Male</t>
  </si>
  <si>
    <t>Occupation: Service</t>
  </si>
  <si>
    <t>Occupation:  Management</t>
  </si>
  <si>
    <t>Occupation: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</si>
</sst>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4" fontId="5" fillId="2" borderId="0" xfId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topLeftCell="B1" workbookViewId="0">
      <selection activeCell="F15" sqref="F15"/>
    </sheetView>
  </sheetViews>
  <sheetFormatPr baseColWidth="10" defaultRowHeight="18" x14ac:dyDescent="0.2"/>
  <cols>
    <col min="1" max="1" width="16.1640625" style="5" customWidth="1"/>
    <col min="2" max="2" width="35.33203125" style="5" customWidth="1"/>
    <col min="3" max="3" width="18.83203125" style="5" customWidth="1"/>
    <col min="4" max="4" width="12.5" style="5" customWidth="1"/>
    <col min="5" max="5" width="24.6640625" style="5" customWidth="1"/>
    <col min="6" max="6" width="19.1640625" style="5" customWidth="1"/>
    <col min="7" max="7" width="16.1640625" style="5" bestFit="1" customWidth="1"/>
    <col min="8" max="9" width="10.83203125" style="5"/>
    <col min="10" max="10" width="12.6640625" style="5" bestFit="1" customWidth="1"/>
    <col min="11" max="11" width="14.83203125" style="5" bestFit="1" customWidth="1"/>
    <col min="12" max="12" width="10.83203125" style="5"/>
    <col min="13" max="13" width="35.83203125" style="5" bestFit="1" customWidth="1"/>
    <col min="14" max="14" width="16.1640625" style="5" bestFit="1" customWidth="1"/>
    <col min="15" max="16384" width="10.83203125" style="5"/>
  </cols>
  <sheetData>
    <row r="1" spans="1:14" s="4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J1" s="4" t="s">
        <v>3</v>
      </c>
      <c r="K1" s="4" t="s">
        <v>4</v>
      </c>
      <c r="M1" s="4" t="s">
        <v>5</v>
      </c>
      <c r="N1" s="4" t="s">
        <v>6</v>
      </c>
    </row>
    <row r="2" spans="1:14" x14ac:dyDescent="0.2">
      <c r="A2" s="7">
        <v>1</v>
      </c>
      <c r="B2" s="7" t="s">
        <v>7</v>
      </c>
      <c r="C2" s="7" t="s">
        <v>8</v>
      </c>
      <c r="D2" s="7">
        <v>45</v>
      </c>
      <c r="E2" s="7" t="s">
        <v>13</v>
      </c>
      <c r="F2" s="8">
        <v>48000</v>
      </c>
      <c r="G2" s="7" t="s">
        <v>25</v>
      </c>
      <c r="J2" s="5" t="s">
        <v>20</v>
      </c>
      <c r="K2" s="5" t="s">
        <v>14</v>
      </c>
      <c r="M2" s="5" t="s">
        <v>16</v>
      </c>
      <c r="N2" s="5" t="s">
        <v>23</v>
      </c>
    </row>
    <row r="3" spans="1:14" x14ac:dyDescent="0.2">
      <c r="A3" s="7">
        <v>2</v>
      </c>
      <c r="B3" s="7" t="s">
        <v>7</v>
      </c>
      <c r="C3" s="7" t="s">
        <v>9</v>
      </c>
      <c r="D3" s="7">
        <v>25</v>
      </c>
      <c r="E3" s="7" t="s">
        <v>14</v>
      </c>
      <c r="F3" s="8">
        <v>25000</v>
      </c>
      <c r="G3" s="7" t="s">
        <v>23</v>
      </c>
      <c r="J3" s="5" t="s">
        <v>21</v>
      </c>
      <c r="K3" s="5" t="s">
        <v>15</v>
      </c>
      <c r="M3" s="5" t="s">
        <v>17</v>
      </c>
      <c r="N3" s="5" t="s">
        <v>24</v>
      </c>
    </row>
    <row r="4" spans="1:14" x14ac:dyDescent="0.2">
      <c r="A4" s="7">
        <v>3</v>
      </c>
      <c r="B4" s="7" t="s">
        <v>7</v>
      </c>
      <c r="C4" s="7" t="s">
        <v>9</v>
      </c>
      <c r="D4" s="7">
        <v>33</v>
      </c>
      <c r="E4" s="7" t="s">
        <v>15</v>
      </c>
      <c r="F4" s="8">
        <v>35000</v>
      </c>
      <c r="G4" s="7" t="s">
        <v>24</v>
      </c>
      <c r="J4" s="5" t="s">
        <v>22</v>
      </c>
      <c r="K4" s="5" t="s">
        <v>13</v>
      </c>
      <c r="M4" s="5" t="s">
        <v>18</v>
      </c>
      <c r="N4" s="5" t="s">
        <v>25</v>
      </c>
    </row>
    <row r="5" spans="1:14" x14ac:dyDescent="0.2">
      <c r="A5" s="7">
        <v>4</v>
      </c>
      <c r="B5" s="7" t="s">
        <v>10</v>
      </c>
      <c r="C5" s="7" t="s">
        <v>9</v>
      </c>
      <c r="D5" s="7">
        <v>25</v>
      </c>
      <c r="E5" s="7" t="s">
        <v>14</v>
      </c>
      <c r="F5" s="8">
        <v>45000</v>
      </c>
      <c r="G5" s="7" t="s">
        <v>25</v>
      </c>
      <c r="M5" s="5" t="s">
        <v>19</v>
      </c>
      <c r="N5" s="5" t="s">
        <v>26</v>
      </c>
    </row>
    <row r="6" spans="1:14" x14ac:dyDescent="0.2">
      <c r="A6" s="7">
        <v>5</v>
      </c>
      <c r="B6" s="7" t="s">
        <v>10</v>
      </c>
      <c r="C6" s="7" t="s">
        <v>8</v>
      </c>
      <c r="D6" s="7">
        <v>35</v>
      </c>
      <c r="E6" s="7" t="s">
        <v>15</v>
      </c>
      <c r="F6" s="8">
        <v>65000</v>
      </c>
      <c r="G6" s="7" t="s">
        <v>26</v>
      </c>
    </row>
    <row r="7" spans="1:14" x14ac:dyDescent="0.2">
      <c r="A7" s="7">
        <v>6</v>
      </c>
      <c r="B7" s="7" t="s">
        <v>10</v>
      </c>
      <c r="C7" s="7" t="s">
        <v>9</v>
      </c>
      <c r="D7" s="7">
        <v>26</v>
      </c>
      <c r="E7" s="7" t="s">
        <v>14</v>
      </c>
      <c r="F7" s="8">
        <v>45000</v>
      </c>
      <c r="G7" s="7" t="s">
        <v>25</v>
      </c>
    </row>
    <row r="8" spans="1:14" x14ac:dyDescent="0.2">
      <c r="A8" s="7">
        <v>7</v>
      </c>
      <c r="B8" s="7" t="s">
        <v>10</v>
      </c>
      <c r="C8" s="7" t="s">
        <v>8</v>
      </c>
      <c r="D8" s="7">
        <v>45</v>
      </c>
      <c r="E8" s="7" t="s">
        <v>13</v>
      </c>
      <c r="F8" s="8">
        <v>70000</v>
      </c>
      <c r="G8" s="7" t="s">
        <v>26</v>
      </c>
    </row>
    <row r="9" spans="1:14" x14ac:dyDescent="0.2">
      <c r="A9" s="7">
        <v>8</v>
      </c>
      <c r="B9" s="7" t="s">
        <v>11</v>
      </c>
      <c r="C9" s="7" t="s">
        <v>8</v>
      </c>
      <c r="D9" s="7">
        <v>40</v>
      </c>
      <c r="E9" s="7" t="s">
        <v>15</v>
      </c>
      <c r="F9" s="8">
        <v>50000</v>
      </c>
      <c r="G9" s="7" t="s">
        <v>25</v>
      </c>
    </row>
    <row r="10" spans="1:14" x14ac:dyDescent="0.2">
      <c r="A10" s="7">
        <v>9</v>
      </c>
      <c r="B10" s="7" t="s">
        <v>11</v>
      </c>
      <c r="C10" s="7" t="s">
        <v>9</v>
      </c>
      <c r="D10" s="7">
        <v>30</v>
      </c>
      <c r="E10" s="7" t="s">
        <v>14</v>
      </c>
      <c r="F10" s="8">
        <v>40000</v>
      </c>
      <c r="G10" s="7" t="s">
        <v>24</v>
      </c>
    </row>
    <row r="11" spans="1:14" x14ac:dyDescent="0.2">
      <c r="A11" s="7">
        <v>10</v>
      </c>
      <c r="B11" s="7" t="s">
        <v>12</v>
      </c>
      <c r="C11" s="7" t="s">
        <v>8</v>
      </c>
      <c r="D11" s="7">
        <v>50</v>
      </c>
      <c r="E11" s="7" t="s">
        <v>13</v>
      </c>
      <c r="F11" s="8">
        <v>40000</v>
      </c>
      <c r="G11" s="7" t="s">
        <v>24</v>
      </c>
    </row>
    <row r="12" spans="1:14" x14ac:dyDescent="0.2">
      <c r="A12" s="7">
        <v>11</v>
      </c>
      <c r="B12" s="7" t="s">
        <v>12</v>
      </c>
      <c r="C12" s="7" t="s">
        <v>9</v>
      </c>
      <c r="D12" s="7">
        <v>25</v>
      </c>
      <c r="E12" s="7" t="s">
        <v>14</v>
      </c>
      <c r="F12" s="8">
        <v>25000</v>
      </c>
      <c r="G12" s="7" t="s">
        <v>23</v>
      </c>
    </row>
  </sheetData>
  <autoFilter ref="A1:G1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9"/>
  <sheetViews>
    <sheetView topLeftCell="A13" workbookViewId="0">
      <selection activeCell="M27" sqref="M27"/>
    </sheetView>
  </sheetViews>
  <sheetFormatPr baseColWidth="10" defaultRowHeight="21" x14ac:dyDescent="0.25"/>
  <cols>
    <col min="1" max="1" width="10.83203125" style="1"/>
    <col min="2" max="2" width="46.5" style="1" customWidth="1"/>
    <col min="3" max="10" width="10.83203125" style="1"/>
    <col min="11" max="11" width="10.83203125" style="1" customWidth="1"/>
    <col min="12" max="16384" width="10.83203125" style="1"/>
  </cols>
  <sheetData>
    <row r="3" spans="2:10" x14ac:dyDescent="0.25">
      <c r="B3" s="9" t="s">
        <v>27</v>
      </c>
      <c r="C3" s="9" t="s">
        <v>28</v>
      </c>
      <c r="D3" s="9" t="s">
        <v>29</v>
      </c>
      <c r="E3" s="9" t="s">
        <v>30</v>
      </c>
      <c r="F3" s="9" t="s">
        <v>32</v>
      </c>
      <c r="G3" s="9" t="s">
        <v>31</v>
      </c>
      <c r="H3" s="9" t="s">
        <v>33</v>
      </c>
      <c r="I3" s="9" t="s">
        <v>34</v>
      </c>
      <c r="J3" s="9" t="s">
        <v>35</v>
      </c>
    </row>
    <row r="4" spans="2:10" x14ac:dyDescent="0.25">
      <c r="B4" s="2" t="s">
        <v>36</v>
      </c>
      <c r="C4" s="3">
        <f>5/11</f>
        <v>0.45454545454545453</v>
      </c>
      <c r="D4" s="3">
        <f>6/11</f>
        <v>0.54545454545454541</v>
      </c>
      <c r="E4" s="3" t="s">
        <v>23</v>
      </c>
      <c r="F4" s="3">
        <f>2/5</f>
        <v>0.4</v>
      </c>
      <c r="G4" s="3">
        <v>0</v>
      </c>
      <c r="H4" s="3">
        <f>2*C4*D4</f>
        <v>0.49586776859504128</v>
      </c>
      <c r="I4" s="3">
        <f>ABS(F4-G4)+ABS(F5-G5)+ABS(F6-G6)+ABS(F7-G7)</f>
        <v>0.93333333333333335</v>
      </c>
      <c r="J4" s="3">
        <f>H4*I4</f>
        <v>0.46280991735537186</v>
      </c>
    </row>
    <row r="5" spans="2:10" x14ac:dyDescent="0.25">
      <c r="B5" s="3"/>
      <c r="C5" s="3"/>
      <c r="D5" s="3"/>
      <c r="E5" s="3" t="s">
        <v>24</v>
      </c>
      <c r="F5" s="3">
        <f>1/5</f>
        <v>0.2</v>
      </c>
      <c r="G5" s="3">
        <f>2/6</f>
        <v>0.33333333333333331</v>
      </c>
      <c r="H5" s="3"/>
      <c r="I5" s="3"/>
      <c r="J5" s="3"/>
    </row>
    <row r="6" spans="2:10" x14ac:dyDescent="0.25">
      <c r="B6" s="3"/>
      <c r="C6" s="3"/>
      <c r="D6" s="3"/>
      <c r="E6" s="3" t="s">
        <v>25</v>
      </c>
      <c r="F6" s="3">
        <f>2/5</f>
        <v>0.4</v>
      </c>
      <c r="G6" s="3">
        <f>2/6</f>
        <v>0.33333333333333331</v>
      </c>
      <c r="H6" s="3"/>
      <c r="I6" s="3"/>
      <c r="J6" s="3"/>
    </row>
    <row r="7" spans="2:10" x14ac:dyDescent="0.25">
      <c r="B7" s="3"/>
      <c r="C7" s="3"/>
      <c r="D7" s="3"/>
      <c r="E7" s="3" t="s">
        <v>26</v>
      </c>
      <c r="F7" s="3">
        <v>0</v>
      </c>
      <c r="G7" s="3">
        <f>2/6</f>
        <v>0.33333333333333331</v>
      </c>
      <c r="H7" s="3"/>
      <c r="I7" s="3"/>
      <c r="J7" s="3"/>
    </row>
    <row r="8" spans="2:10" x14ac:dyDescent="0.25">
      <c r="B8" s="2" t="s">
        <v>37</v>
      </c>
      <c r="C8" s="3">
        <f>3/11</f>
        <v>0.27272727272727271</v>
      </c>
      <c r="D8" s="3">
        <f>8/11</f>
        <v>0.72727272727272729</v>
      </c>
      <c r="E8" s="3" t="s">
        <v>23</v>
      </c>
      <c r="F8" s="3">
        <v>0</v>
      </c>
      <c r="G8" s="3">
        <f>2/8</f>
        <v>0.25</v>
      </c>
      <c r="H8" s="3">
        <f>2*C8*D8</f>
        <v>0.39669421487603301</v>
      </c>
      <c r="I8" s="3">
        <f>ABS(F8-G8)+ABS(F9-G9)+ABS(F10-G10)+ABS(F11-G11)</f>
        <v>0.58333333333333326</v>
      </c>
      <c r="J8" s="3">
        <f>H8*I8</f>
        <v>0.2314049586776859</v>
      </c>
    </row>
    <row r="9" spans="2:10" x14ac:dyDescent="0.25">
      <c r="B9" s="3"/>
      <c r="C9" s="3"/>
      <c r="D9" s="3"/>
      <c r="E9" s="3" t="s">
        <v>24</v>
      </c>
      <c r="F9" s="3">
        <f>1/3</f>
        <v>0.33333333333333331</v>
      </c>
      <c r="G9" s="3">
        <f>2/8</f>
        <v>0.25</v>
      </c>
      <c r="H9" s="3"/>
      <c r="I9" s="3"/>
      <c r="J9" s="3"/>
    </row>
    <row r="10" spans="2:10" x14ac:dyDescent="0.25">
      <c r="B10" s="3"/>
      <c r="C10" s="3"/>
      <c r="D10" s="3"/>
      <c r="E10" s="3" t="s">
        <v>25</v>
      </c>
      <c r="F10" s="3">
        <f>1/3</f>
        <v>0.33333333333333331</v>
      </c>
      <c r="G10" s="3">
        <f>3/8</f>
        <v>0.375</v>
      </c>
      <c r="H10" s="3"/>
      <c r="I10" s="3"/>
      <c r="J10" s="3"/>
    </row>
    <row r="11" spans="2:10" x14ac:dyDescent="0.25">
      <c r="B11" s="3"/>
      <c r="C11" s="3"/>
      <c r="D11" s="3"/>
      <c r="E11" s="3" t="s">
        <v>26</v>
      </c>
      <c r="F11" s="3">
        <f>1/3</f>
        <v>0.33333333333333331</v>
      </c>
      <c r="G11" s="3">
        <f>1/8</f>
        <v>0.125</v>
      </c>
      <c r="H11" s="3"/>
      <c r="I11" s="3"/>
      <c r="J11" s="3"/>
    </row>
    <row r="12" spans="2:10" x14ac:dyDescent="0.25">
      <c r="B12" s="2" t="s">
        <v>38</v>
      </c>
      <c r="C12" s="3">
        <f>3/11</f>
        <v>0.27272727272727271</v>
      </c>
      <c r="D12" s="3">
        <f>8/11</f>
        <v>0.72727272727272729</v>
      </c>
      <c r="E12" s="3" t="s">
        <v>23</v>
      </c>
      <c r="F12" s="3">
        <v>0</v>
      </c>
      <c r="G12" s="3">
        <f>2/8</f>
        <v>0.25</v>
      </c>
      <c r="H12" s="3">
        <f>2*C12*D12</f>
        <v>0.39669421487603301</v>
      </c>
      <c r="I12" s="3">
        <f>ABS(F12-G12)+ABS(F13-G13)+ABS(F14-G14)+ABS(F15-G15)</f>
        <v>0.58333333333333326</v>
      </c>
      <c r="J12" s="3">
        <f>H12*I12</f>
        <v>0.2314049586776859</v>
      </c>
    </row>
    <row r="13" spans="2:10" x14ac:dyDescent="0.25">
      <c r="B13" s="3"/>
      <c r="C13" s="3"/>
      <c r="D13" s="3"/>
      <c r="E13" s="3" t="s">
        <v>24</v>
      </c>
      <c r="F13" s="3">
        <f>1/3</f>
        <v>0.33333333333333331</v>
      </c>
      <c r="G13" s="3">
        <f>2/8</f>
        <v>0.25</v>
      </c>
      <c r="H13" s="3"/>
      <c r="I13" s="3"/>
      <c r="J13" s="3"/>
    </row>
    <row r="14" spans="2:10" x14ac:dyDescent="0.25">
      <c r="B14" s="3"/>
      <c r="C14" s="3"/>
      <c r="D14" s="3"/>
      <c r="E14" s="3" t="s">
        <v>25</v>
      </c>
      <c r="F14" s="3">
        <f>1/3</f>
        <v>0.33333333333333331</v>
      </c>
      <c r="G14" s="3">
        <f>3/8</f>
        <v>0.375</v>
      </c>
      <c r="H14" s="3"/>
      <c r="I14" s="3"/>
      <c r="J14" s="3"/>
    </row>
    <row r="15" spans="2:10" x14ac:dyDescent="0.25">
      <c r="B15" s="3"/>
      <c r="C15" s="3"/>
      <c r="D15" s="3"/>
      <c r="E15" s="3" t="s">
        <v>26</v>
      </c>
      <c r="F15" s="3">
        <f>1/3</f>
        <v>0.33333333333333331</v>
      </c>
      <c r="G15" s="3">
        <f>1/8</f>
        <v>0.125</v>
      </c>
      <c r="H15" s="3"/>
      <c r="I15" s="3"/>
      <c r="J15" s="3"/>
    </row>
    <row r="16" spans="2:10" x14ac:dyDescent="0.25">
      <c r="B16" s="2" t="s">
        <v>40</v>
      </c>
      <c r="C16" s="3">
        <f>5/11</f>
        <v>0.45454545454545453</v>
      </c>
      <c r="D16" s="3">
        <f>6/11</f>
        <v>0.54545454545454541</v>
      </c>
      <c r="E16" s="3" t="s">
        <v>23</v>
      </c>
      <c r="F16" s="3">
        <v>0</v>
      </c>
      <c r="G16" s="3">
        <f>2/6</f>
        <v>0.33333333333333331</v>
      </c>
      <c r="H16" s="3">
        <f>2*C16*D16</f>
        <v>0.49586776859504128</v>
      </c>
      <c r="I16" s="3">
        <f>ABS(F16-G16)+ABS(F17-G17)+ABS(F18-G18)+ABS(F19-G19)</f>
        <v>0.93333333333333335</v>
      </c>
      <c r="J16" s="3">
        <f>H16*I16</f>
        <v>0.46280991735537186</v>
      </c>
    </row>
    <row r="17" spans="2:10" x14ac:dyDescent="0.25">
      <c r="B17" s="3"/>
      <c r="C17" s="3"/>
      <c r="D17" s="3"/>
      <c r="E17" s="3" t="s">
        <v>24</v>
      </c>
      <c r="F17" s="3">
        <f>1/5</f>
        <v>0.2</v>
      </c>
      <c r="G17" s="3">
        <f>2/6</f>
        <v>0.33333333333333331</v>
      </c>
      <c r="H17" s="3"/>
      <c r="I17" s="3"/>
      <c r="J17" s="3"/>
    </row>
    <row r="18" spans="2:10" x14ac:dyDescent="0.25">
      <c r="B18" s="3"/>
      <c r="C18" s="3"/>
      <c r="D18" s="3"/>
      <c r="E18" s="3" t="s">
        <v>25</v>
      </c>
      <c r="F18" s="3">
        <f>2/5</f>
        <v>0.4</v>
      </c>
      <c r="G18" s="3">
        <f>2/6</f>
        <v>0.33333333333333331</v>
      </c>
      <c r="H18" s="3"/>
      <c r="I18" s="3"/>
      <c r="J18" s="3"/>
    </row>
    <row r="19" spans="2:10" x14ac:dyDescent="0.25">
      <c r="B19" s="3"/>
      <c r="C19" s="3"/>
      <c r="D19" s="3"/>
      <c r="E19" s="3" t="s">
        <v>26</v>
      </c>
      <c r="F19" s="3">
        <f>2/5</f>
        <v>0.4</v>
      </c>
      <c r="G19" s="3">
        <f>0/6</f>
        <v>0</v>
      </c>
      <c r="H19" s="3"/>
      <c r="I19" s="3"/>
      <c r="J19" s="3"/>
    </row>
    <row r="20" spans="2:10" x14ac:dyDescent="0.25">
      <c r="B20" s="2" t="s">
        <v>41</v>
      </c>
      <c r="C20" s="3">
        <f>6/11</f>
        <v>0.54545454545454541</v>
      </c>
      <c r="D20" s="3">
        <f>5/11</f>
        <v>0.45454545454545453</v>
      </c>
      <c r="E20" s="3" t="s">
        <v>23</v>
      </c>
      <c r="F20" s="3">
        <f>2/6</f>
        <v>0.33333333333333331</v>
      </c>
      <c r="G20" s="3">
        <v>0</v>
      </c>
      <c r="H20" s="3">
        <f>2*C20*D20</f>
        <v>0.49586776859504128</v>
      </c>
      <c r="I20" s="3">
        <f>ABS(F20-G20)+ABS(F21-G21)+ABS(F22-G22)+ABS(F23-G23)</f>
        <v>0.93333333333333335</v>
      </c>
      <c r="J20" s="3">
        <f>H20*I20</f>
        <v>0.46280991735537186</v>
      </c>
    </row>
    <row r="21" spans="2:10" x14ac:dyDescent="0.25">
      <c r="B21" s="3"/>
      <c r="C21" s="3"/>
      <c r="D21" s="3"/>
      <c r="E21" s="3" t="s">
        <v>24</v>
      </c>
      <c r="F21" s="3">
        <f>2/6</f>
        <v>0.33333333333333331</v>
      </c>
      <c r="G21" s="3">
        <f>1/5</f>
        <v>0.2</v>
      </c>
      <c r="H21" s="3"/>
      <c r="I21" s="3"/>
      <c r="J21" s="3"/>
    </row>
    <row r="22" spans="2:10" x14ac:dyDescent="0.25">
      <c r="B22" s="3"/>
      <c r="C22" s="3"/>
      <c r="D22" s="3"/>
      <c r="E22" s="3" t="s">
        <v>25</v>
      </c>
      <c r="F22" s="3">
        <f>2/6</f>
        <v>0.33333333333333331</v>
      </c>
      <c r="G22" s="3">
        <f>2/5</f>
        <v>0.4</v>
      </c>
      <c r="H22" s="3"/>
      <c r="I22" s="3"/>
      <c r="J22" s="3"/>
    </row>
    <row r="23" spans="2:10" x14ac:dyDescent="0.25">
      <c r="B23" s="3"/>
      <c r="C23" s="3"/>
      <c r="D23" s="3"/>
      <c r="E23" s="3" t="s">
        <v>26</v>
      </c>
      <c r="F23" s="3">
        <f>0/6</f>
        <v>0</v>
      </c>
      <c r="G23" s="3">
        <f>2/5</f>
        <v>0.4</v>
      </c>
      <c r="H23" s="3"/>
      <c r="I23" s="3"/>
      <c r="J23" s="3"/>
    </row>
    <row r="24" spans="2:10" x14ac:dyDescent="0.25">
      <c r="B24" s="2" t="s">
        <v>42</v>
      </c>
      <c r="C24" s="3">
        <f>3/11</f>
        <v>0.27272727272727271</v>
      </c>
      <c r="D24" s="3">
        <f>8/11</f>
        <v>0.72727272727272729</v>
      </c>
      <c r="E24" s="3" t="s">
        <v>23</v>
      </c>
      <c r="F24" s="3">
        <f>1/3</f>
        <v>0.33333333333333331</v>
      </c>
      <c r="G24" s="3">
        <f>1/8</f>
        <v>0.125</v>
      </c>
      <c r="H24" s="3">
        <f>2*C24*D24</f>
        <v>0.39669421487603301</v>
      </c>
      <c r="I24" s="3">
        <f>ABS(F24-G24)+ABS(F25-G25)+ABS(F26-G26)+ABS(F27-G27)</f>
        <v>0.58333333333333326</v>
      </c>
      <c r="J24" s="3">
        <f>H24*I24</f>
        <v>0.2314049586776859</v>
      </c>
    </row>
    <row r="25" spans="2:10" x14ac:dyDescent="0.25">
      <c r="B25" s="2"/>
      <c r="C25" s="3"/>
      <c r="D25" s="3"/>
      <c r="E25" s="3" t="s">
        <v>24</v>
      </c>
      <c r="F25" s="3">
        <f>1/3</f>
        <v>0.33333333333333331</v>
      </c>
      <c r="G25" s="3">
        <f>2/8</f>
        <v>0.25</v>
      </c>
      <c r="H25" s="3"/>
      <c r="I25" s="3"/>
      <c r="J25" s="3"/>
    </row>
    <row r="26" spans="2:10" x14ac:dyDescent="0.25">
      <c r="B26" s="2"/>
      <c r="C26" s="3"/>
      <c r="D26" s="3"/>
      <c r="E26" s="3" t="s">
        <v>25</v>
      </c>
      <c r="F26" s="3">
        <f>1/3</f>
        <v>0.33333333333333331</v>
      </c>
      <c r="G26" s="3">
        <f>3/8</f>
        <v>0.375</v>
      </c>
      <c r="H26" s="3"/>
      <c r="I26" s="3"/>
      <c r="J26" s="3"/>
    </row>
    <row r="27" spans="2:10" x14ac:dyDescent="0.25">
      <c r="B27" s="2"/>
      <c r="C27" s="3"/>
      <c r="D27" s="3"/>
      <c r="E27" s="3" t="s">
        <v>26</v>
      </c>
      <c r="F27" s="3">
        <v>0</v>
      </c>
      <c r="G27" s="3">
        <f>2/8</f>
        <v>0.25</v>
      </c>
      <c r="H27" s="3"/>
      <c r="I27" s="3"/>
      <c r="J27" s="3"/>
    </row>
    <row r="28" spans="2:10" x14ac:dyDescent="0.25">
      <c r="B28" s="2" t="s">
        <v>43</v>
      </c>
      <c r="C28" s="3">
        <f>4/11</f>
        <v>0.36363636363636365</v>
      </c>
      <c r="D28" s="3">
        <f>7/11</f>
        <v>0.63636363636363635</v>
      </c>
      <c r="E28" s="3" t="s">
        <v>23</v>
      </c>
      <c r="F28" s="3">
        <v>0</v>
      </c>
      <c r="G28" s="3">
        <f>2/7</f>
        <v>0.2857142857142857</v>
      </c>
      <c r="H28" s="3">
        <f>2*C28*D28</f>
        <v>0.46280991735537191</v>
      </c>
      <c r="I28" s="3">
        <f>ABS(F28-G28)+ABS(F29-G29)+ABS(F30-G30)+ABS(F31-G31)</f>
        <v>1.4285714285714284</v>
      </c>
      <c r="J28" s="3">
        <f>H28*I28</f>
        <v>0.66115702479338834</v>
      </c>
    </row>
    <row r="29" spans="2:10" x14ac:dyDescent="0.25">
      <c r="B29" s="2"/>
      <c r="C29" s="3"/>
      <c r="D29" s="3"/>
      <c r="E29" s="3" t="s">
        <v>24</v>
      </c>
      <c r="F29" s="3">
        <v>0</v>
      </c>
      <c r="G29" s="3">
        <f>3/7</f>
        <v>0.42857142857142855</v>
      </c>
      <c r="H29" s="3"/>
      <c r="I29" s="3"/>
      <c r="J29" s="3"/>
    </row>
    <row r="30" spans="2:10" x14ac:dyDescent="0.25">
      <c r="B30" s="2"/>
      <c r="C30" s="3"/>
      <c r="D30" s="3"/>
      <c r="E30" s="3" t="s">
        <v>25</v>
      </c>
      <c r="F30" s="3">
        <f>2/4</f>
        <v>0.5</v>
      </c>
      <c r="G30" s="3">
        <f>2/7</f>
        <v>0.2857142857142857</v>
      </c>
      <c r="H30" s="3"/>
      <c r="I30" s="3"/>
      <c r="J30" s="3"/>
    </row>
    <row r="31" spans="2:10" x14ac:dyDescent="0.25">
      <c r="B31" s="2"/>
      <c r="C31" s="3"/>
      <c r="D31" s="3"/>
      <c r="E31" s="3" t="s">
        <v>26</v>
      </c>
      <c r="F31" s="3">
        <f>2/4</f>
        <v>0.5</v>
      </c>
      <c r="G31" s="3">
        <f>0/7</f>
        <v>0</v>
      </c>
      <c r="H31" s="3"/>
      <c r="I31" s="3"/>
      <c r="J31" s="3"/>
    </row>
    <row r="32" spans="2:10" x14ac:dyDescent="0.25">
      <c r="B32" s="2" t="s">
        <v>44</v>
      </c>
      <c r="C32" s="3">
        <f>2/11</f>
        <v>0.18181818181818182</v>
      </c>
      <c r="D32" s="3">
        <f>9/11</f>
        <v>0.81818181818181823</v>
      </c>
      <c r="E32" s="3" t="s">
        <v>23</v>
      </c>
      <c r="F32" s="3">
        <v>0</v>
      </c>
      <c r="G32" s="3">
        <f>2/9</f>
        <v>0.22222222222222221</v>
      </c>
      <c r="H32" s="3">
        <f>2*C32*D32</f>
        <v>0.2975206611570248</v>
      </c>
      <c r="I32" s="3">
        <f>ABS(F32-G32)+ABS(F33-G33)+ABS(F34-G34)+ABS(F35-G35)</f>
        <v>0.88888888888888895</v>
      </c>
      <c r="J32" s="3">
        <f>H32*I32</f>
        <v>0.26446280991735538</v>
      </c>
    </row>
    <row r="33" spans="2:10" x14ac:dyDescent="0.25">
      <c r="B33" s="2"/>
      <c r="C33" s="3"/>
      <c r="D33" s="3"/>
      <c r="E33" s="3" t="s">
        <v>24</v>
      </c>
      <c r="F33" s="3">
        <f>1/2</f>
        <v>0.5</v>
      </c>
      <c r="G33" s="3">
        <f>2/9</f>
        <v>0.22222222222222221</v>
      </c>
      <c r="H33" s="3"/>
      <c r="I33" s="3"/>
      <c r="J33" s="3"/>
    </row>
    <row r="34" spans="2:10" x14ac:dyDescent="0.25">
      <c r="B34" s="2"/>
      <c r="C34" s="3"/>
      <c r="D34" s="3"/>
      <c r="E34" s="3" t="s">
        <v>25</v>
      </c>
      <c r="F34" s="3">
        <f>1/2</f>
        <v>0.5</v>
      </c>
      <c r="G34" s="3">
        <f>3/9</f>
        <v>0.33333333333333331</v>
      </c>
      <c r="H34" s="3"/>
      <c r="I34" s="3"/>
      <c r="J34" s="3"/>
    </row>
    <row r="35" spans="2:10" x14ac:dyDescent="0.25">
      <c r="B35" s="2"/>
      <c r="C35" s="3"/>
      <c r="D35" s="3"/>
      <c r="E35" s="3" t="s">
        <v>26</v>
      </c>
      <c r="F35" s="3">
        <v>0</v>
      </c>
      <c r="G35" s="3">
        <f>2/9</f>
        <v>0.22222222222222221</v>
      </c>
      <c r="H35" s="3"/>
      <c r="I35" s="3"/>
      <c r="J35" s="3"/>
    </row>
    <row r="36" spans="2:10" x14ac:dyDescent="0.25">
      <c r="B36" s="2" t="s">
        <v>39</v>
      </c>
      <c r="C36" s="3">
        <f>2/11</f>
        <v>0.18181818181818182</v>
      </c>
      <c r="D36" s="3">
        <f>9/11</f>
        <v>0.81818181818181823</v>
      </c>
      <c r="E36" s="3" t="s">
        <v>23</v>
      </c>
      <c r="F36" s="3">
        <f>1/2</f>
        <v>0.5</v>
      </c>
      <c r="G36" s="3">
        <f>1/9</f>
        <v>0.1111111111111111</v>
      </c>
      <c r="H36" s="3">
        <f>2*C36*D36</f>
        <v>0.2975206611570248</v>
      </c>
      <c r="I36" s="3">
        <f>ABS(F36-G36)+ABS(F37-G37)+ABS(F38-G38)+ABS(F39-G39)</f>
        <v>1.3333333333333335</v>
      </c>
      <c r="J36" s="3">
        <f>H36*I36</f>
        <v>0.39669421487603312</v>
      </c>
    </row>
    <row r="37" spans="2:10" x14ac:dyDescent="0.25">
      <c r="B37" s="3"/>
      <c r="C37" s="3"/>
      <c r="D37" s="3"/>
      <c r="E37" s="3" t="s">
        <v>24</v>
      </c>
      <c r="F37" s="3">
        <f>1/2</f>
        <v>0.5</v>
      </c>
      <c r="G37" s="3">
        <f>2/9</f>
        <v>0.22222222222222221</v>
      </c>
      <c r="H37" s="3"/>
      <c r="I37" s="3"/>
      <c r="J37" s="3"/>
    </row>
    <row r="38" spans="2:10" x14ac:dyDescent="0.25">
      <c r="B38" s="3"/>
      <c r="C38" s="3"/>
      <c r="D38" s="3"/>
      <c r="E38" s="3" t="s">
        <v>25</v>
      </c>
      <c r="F38" s="3">
        <v>0</v>
      </c>
      <c r="G38" s="3">
        <f>4/9</f>
        <v>0.44444444444444442</v>
      </c>
      <c r="H38" s="3"/>
      <c r="I38" s="3"/>
      <c r="J38" s="3"/>
    </row>
    <row r="39" spans="2:10" x14ac:dyDescent="0.25">
      <c r="B39" s="3"/>
      <c r="C39" s="3"/>
      <c r="D39" s="3"/>
      <c r="E39" s="3" t="s">
        <v>26</v>
      </c>
      <c r="F39" s="3">
        <f>0/2</f>
        <v>0</v>
      </c>
      <c r="G39" s="3">
        <f>2/9</f>
        <v>0.22222222222222221</v>
      </c>
      <c r="H39" s="3"/>
      <c r="I39" s="3"/>
      <c r="J39" s="3"/>
    </row>
  </sheetData>
  <pageMargins left="0.7" right="0.7" top="0.75" bottom="0.75" header="0.3" footer="0.3"/>
  <ignoredErrors>
    <ignoredError sqref="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Dataset</vt:lpstr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2018-10-16T06:35:49Z</dcterms:created>
  <dcterms:modified xsi:type="dcterms:W3CDTF">2023-04-04T04:18:38Z</dcterms:modified>
</cp:coreProperties>
</file>