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iayinhuang/SIT-homework/CS/cs513-homework/hw5-CART/"/>
    </mc:Choice>
  </mc:AlternateContent>
  <xr:revisionPtr revIDLastSave="0" documentId="13_ncr:1_{BD591818-6C7D-E347-8C76-7725A9326031}" xr6:coauthVersionLast="47" xr6:coauthVersionMax="47" xr10:uidLastSave="{00000000-0000-0000-0000-000000000000}"/>
  <bookViews>
    <workbookView xWindow="0" yWindow="500" windowWidth="24420" windowHeight="17500" tabRatio="500" activeTab="1" xr2:uid="{00000000-000D-0000-FFFF-FFFF00000000}"/>
  </bookViews>
  <sheets>
    <sheet name="Training Dataset" sheetId="1" r:id="rId1"/>
    <sheet name="C4.5" sheetId="3" r:id="rId2"/>
  </sheets>
  <definedNames>
    <definedName name="_xlnm._FilterDatabase" localSheetId="0" hidden="1">'Training Dataset'!$A$1:$G$12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3" l="1"/>
  <c r="D36" i="3"/>
  <c r="E24" i="3"/>
  <c r="F24" i="3" s="1"/>
  <c r="K24" i="3" s="1"/>
  <c r="M24" i="3" s="1"/>
  <c r="I25" i="3"/>
  <c r="C25" i="3"/>
  <c r="K14" i="3"/>
  <c r="C14" i="3"/>
  <c r="I14" i="3"/>
  <c r="D7" i="3"/>
  <c r="D8" i="3"/>
  <c r="D5" i="3"/>
  <c r="E36" i="3"/>
  <c r="F36" i="3"/>
  <c r="L36" i="3"/>
  <c r="K35" i="3"/>
  <c r="M35" i="3" s="1"/>
  <c r="H35" i="3"/>
  <c r="F35" i="3"/>
  <c r="G35" i="3"/>
  <c r="E35" i="3"/>
  <c r="L35" i="3"/>
  <c r="M34" i="3"/>
  <c r="K34" i="3"/>
  <c r="J34" i="3"/>
  <c r="H34" i="3"/>
  <c r="I34" i="3"/>
  <c r="G34" i="3"/>
  <c r="L34" i="3"/>
  <c r="L33" i="3"/>
  <c r="G33" i="3"/>
  <c r="E33" i="3"/>
  <c r="D33" i="3"/>
  <c r="C33" i="3"/>
  <c r="F33" i="3"/>
  <c r="H33" i="3"/>
  <c r="K33" i="3"/>
  <c r="M33" i="3"/>
  <c r="L37" i="3"/>
  <c r="G25" i="3"/>
  <c r="E25" i="3"/>
  <c r="D25" i="3"/>
  <c r="I24" i="3"/>
  <c r="G24" i="3"/>
  <c r="L25" i="3"/>
  <c r="L24" i="3"/>
  <c r="H24" i="3"/>
  <c r="J24" i="3"/>
  <c r="F25" i="3"/>
  <c r="H25" i="3"/>
  <c r="L26" i="3"/>
  <c r="E5" i="3"/>
  <c r="E9" i="3" s="1"/>
  <c r="D6" i="3"/>
  <c r="E6" i="3"/>
  <c r="E7" i="3"/>
  <c r="E8" i="3"/>
  <c r="D14" i="3"/>
  <c r="E14" i="3"/>
  <c r="F14" i="3"/>
  <c r="G14" i="3"/>
  <c r="H14" i="3"/>
  <c r="L14" i="3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L17" i="3"/>
  <c r="K36" i="3" l="1"/>
  <c r="M36" i="3" s="1"/>
  <c r="M37" i="3" s="1"/>
  <c r="M38" i="3" s="1"/>
  <c r="K25" i="3"/>
  <c r="M25" i="3" s="1"/>
  <c r="M26" i="3" s="1"/>
  <c r="M27" i="3" s="1"/>
  <c r="M14" i="3"/>
  <c r="M17" i="3" s="1"/>
  <c r="M18" i="3"/>
</calcChain>
</file>

<file path=xl/sharedStrings.xml><?xml version="1.0" encoding="utf-8"?>
<sst xmlns="http://schemas.openxmlformats.org/spreadsheetml/2006/main" count="141" uniqueCount="48">
  <si>
    <t>ID</t>
  </si>
  <si>
    <t>Occupation</t>
  </si>
  <si>
    <t>Gender</t>
  </si>
  <si>
    <t>Age</t>
  </si>
  <si>
    <t>Age Range</t>
  </si>
  <si>
    <t>Salary</t>
  </si>
  <si>
    <t>Salary Level</t>
  </si>
  <si>
    <t>Service</t>
  </si>
  <si>
    <t>Female</t>
  </si>
  <si>
    <t>Male</t>
  </si>
  <si>
    <t>Management</t>
  </si>
  <si>
    <t>Sales</t>
  </si>
  <si>
    <t>Staff</t>
  </si>
  <si>
    <t>&lt;= 50</t>
  </si>
  <si>
    <t>&lt;= 30</t>
  </si>
  <si>
    <t>&lt;= 40</t>
  </si>
  <si>
    <t>Less than $35,000</t>
  </si>
  <si>
    <t>$35,000 to less than $45,000</t>
  </si>
  <si>
    <t>$45,000 to less than $55,000</t>
  </si>
  <si>
    <t>Above $55,000</t>
  </si>
  <si>
    <t>0 – 30</t>
  </si>
  <si>
    <t>31 - 40</t>
  </si>
  <si>
    <t>Above 40</t>
  </si>
  <si>
    <t>L1</t>
  </si>
  <si>
    <t>L2</t>
  </si>
  <si>
    <t>L3</t>
  </si>
  <si>
    <t>L4</t>
  </si>
  <si>
    <t>Split</t>
  </si>
  <si>
    <t>Age &lt;= 30</t>
  </si>
  <si>
    <t>Age &lt;= 40</t>
  </si>
  <si>
    <t>Age &lt;= 50</t>
  </si>
  <si>
    <t>Gender = Female</t>
  </si>
  <si>
    <t>Gender = Male</t>
  </si>
  <si>
    <t>Occupation = Service</t>
  </si>
  <si>
    <t>Occupation = Management</t>
  </si>
  <si>
    <t>Occupation = Sales</t>
  </si>
  <si>
    <t>Occupation = Staff</t>
  </si>
  <si>
    <t>None</t>
  </si>
  <si>
    <t>Pj</t>
  </si>
  <si>
    <t>-  (Pj* log(Pj)</t>
  </si>
  <si>
    <t>Total Entropy</t>
  </si>
  <si>
    <t>Levels</t>
  </si>
  <si>
    <t>-  (Pj* log(Pj))</t>
  </si>
  <si>
    <t>Row Total</t>
  </si>
  <si>
    <t>Percent</t>
  </si>
  <si>
    <t xml:space="preserve">Pct * Row total </t>
  </si>
  <si>
    <t>Net Gain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</si>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</sst>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6" fillId="3" borderId="0" xfId="1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opLeftCell="C1" workbookViewId="0">
      <selection activeCell="J17" sqref="J17"/>
    </sheetView>
  </sheetViews>
  <sheetFormatPr baseColWidth="10" defaultRowHeight="18" x14ac:dyDescent="0.2"/>
  <cols>
    <col min="1" max="1" width="16.1640625" style="13" customWidth="1"/>
    <col min="2" max="2" width="35.33203125" style="13" customWidth="1"/>
    <col min="3" max="3" width="18.83203125" style="13" customWidth="1"/>
    <col min="4" max="4" width="12.5" style="13" customWidth="1"/>
    <col min="5" max="5" width="24.6640625" style="13" customWidth="1"/>
    <col min="6" max="6" width="19.1640625" style="13" customWidth="1"/>
    <col min="7" max="7" width="16.1640625" style="13" bestFit="1" customWidth="1"/>
    <col min="8" max="9" width="10.83203125" style="13"/>
    <col min="10" max="10" width="12.6640625" style="13" bestFit="1" customWidth="1"/>
    <col min="11" max="11" width="14.83203125" style="13" bestFit="1" customWidth="1"/>
    <col min="12" max="12" width="10.83203125" style="13"/>
    <col min="13" max="13" width="35.83203125" style="13" bestFit="1" customWidth="1"/>
    <col min="14" max="14" width="16.1640625" style="13" bestFit="1" customWidth="1"/>
    <col min="15" max="16384" width="10.83203125" style="13"/>
  </cols>
  <sheetData>
    <row r="1" spans="1:14" s="12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J1" s="12" t="s">
        <v>3</v>
      </c>
      <c r="K1" s="12" t="s">
        <v>4</v>
      </c>
      <c r="M1" s="12" t="s">
        <v>5</v>
      </c>
      <c r="N1" s="12" t="s">
        <v>6</v>
      </c>
    </row>
    <row r="2" spans="1:14" x14ac:dyDescent="0.2">
      <c r="A2" s="15">
        <v>1</v>
      </c>
      <c r="B2" s="15" t="s">
        <v>7</v>
      </c>
      <c r="C2" s="15" t="s">
        <v>8</v>
      </c>
      <c r="D2" s="15">
        <v>45</v>
      </c>
      <c r="E2" s="15" t="s">
        <v>13</v>
      </c>
      <c r="F2" s="16">
        <v>48000</v>
      </c>
      <c r="G2" s="15" t="s">
        <v>25</v>
      </c>
      <c r="J2" s="13" t="s">
        <v>20</v>
      </c>
      <c r="K2" s="13" t="s">
        <v>14</v>
      </c>
      <c r="M2" s="13" t="s">
        <v>16</v>
      </c>
      <c r="N2" s="13" t="s">
        <v>23</v>
      </c>
    </row>
    <row r="3" spans="1:14" x14ac:dyDescent="0.2">
      <c r="A3" s="15">
        <v>2</v>
      </c>
      <c r="B3" s="15" t="s">
        <v>7</v>
      </c>
      <c r="C3" s="15" t="s">
        <v>9</v>
      </c>
      <c r="D3" s="15">
        <v>25</v>
      </c>
      <c r="E3" s="15" t="s">
        <v>14</v>
      </c>
      <c r="F3" s="16">
        <v>25000</v>
      </c>
      <c r="G3" s="15" t="s">
        <v>23</v>
      </c>
      <c r="J3" s="13" t="s">
        <v>21</v>
      </c>
      <c r="K3" s="13" t="s">
        <v>15</v>
      </c>
      <c r="M3" s="13" t="s">
        <v>17</v>
      </c>
      <c r="N3" s="13" t="s">
        <v>24</v>
      </c>
    </row>
    <row r="4" spans="1:14" x14ac:dyDescent="0.2">
      <c r="A4" s="15">
        <v>3</v>
      </c>
      <c r="B4" s="15" t="s">
        <v>7</v>
      </c>
      <c r="C4" s="15" t="s">
        <v>9</v>
      </c>
      <c r="D4" s="15">
        <v>33</v>
      </c>
      <c r="E4" s="15" t="s">
        <v>15</v>
      </c>
      <c r="F4" s="16">
        <v>35000</v>
      </c>
      <c r="G4" s="15" t="s">
        <v>24</v>
      </c>
      <c r="J4" s="13" t="s">
        <v>22</v>
      </c>
      <c r="K4" s="13" t="s">
        <v>13</v>
      </c>
      <c r="M4" s="13" t="s">
        <v>18</v>
      </c>
      <c r="N4" s="13" t="s">
        <v>25</v>
      </c>
    </row>
    <row r="5" spans="1:14" x14ac:dyDescent="0.2">
      <c r="A5" s="15">
        <v>4</v>
      </c>
      <c r="B5" s="15" t="s">
        <v>10</v>
      </c>
      <c r="C5" s="15" t="s">
        <v>9</v>
      </c>
      <c r="D5" s="15">
        <v>25</v>
      </c>
      <c r="E5" s="15" t="s">
        <v>14</v>
      </c>
      <c r="F5" s="16">
        <v>45000</v>
      </c>
      <c r="G5" s="15" t="s">
        <v>25</v>
      </c>
      <c r="M5" s="13" t="s">
        <v>19</v>
      </c>
      <c r="N5" s="13" t="s">
        <v>26</v>
      </c>
    </row>
    <row r="6" spans="1:14" x14ac:dyDescent="0.2">
      <c r="A6" s="15">
        <v>5</v>
      </c>
      <c r="B6" s="15" t="s">
        <v>10</v>
      </c>
      <c r="C6" s="15" t="s">
        <v>8</v>
      </c>
      <c r="D6" s="15">
        <v>35</v>
      </c>
      <c r="E6" s="15" t="s">
        <v>15</v>
      </c>
      <c r="F6" s="16">
        <v>65000</v>
      </c>
      <c r="G6" s="15" t="s">
        <v>26</v>
      </c>
    </row>
    <row r="7" spans="1:14" x14ac:dyDescent="0.2">
      <c r="A7" s="15">
        <v>6</v>
      </c>
      <c r="B7" s="15" t="s">
        <v>10</v>
      </c>
      <c r="C7" s="15" t="s">
        <v>9</v>
      </c>
      <c r="D7" s="15">
        <v>26</v>
      </c>
      <c r="E7" s="15" t="s">
        <v>14</v>
      </c>
      <c r="F7" s="16">
        <v>45000</v>
      </c>
      <c r="G7" s="15" t="s">
        <v>25</v>
      </c>
    </row>
    <row r="8" spans="1:14" x14ac:dyDescent="0.2">
      <c r="A8" s="15">
        <v>7</v>
      </c>
      <c r="B8" s="15" t="s">
        <v>10</v>
      </c>
      <c r="C8" s="15" t="s">
        <v>8</v>
      </c>
      <c r="D8" s="15">
        <v>45</v>
      </c>
      <c r="E8" s="15" t="s">
        <v>13</v>
      </c>
      <c r="F8" s="16">
        <v>70000</v>
      </c>
      <c r="G8" s="15" t="s">
        <v>26</v>
      </c>
    </row>
    <row r="9" spans="1:14" x14ac:dyDescent="0.2">
      <c r="A9" s="15">
        <v>8</v>
      </c>
      <c r="B9" s="15" t="s">
        <v>11</v>
      </c>
      <c r="C9" s="15" t="s">
        <v>8</v>
      </c>
      <c r="D9" s="15">
        <v>40</v>
      </c>
      <c r="E9" s="15" t="s">
        <v>15</v>
      </c>
      <c r="F9" s="16">
        <v>50000</v>
      </c>
      <c r="G9" s="15" t="s">
        <v>25</v>
      </c>
    </row>
    <row r="10" spans="1:14" x14ac:dyDescent="0.2">
      <c r="A10" s="15">
        <v>9</v>
      </c>
      <c r="B10" s="15" t="s">
        <v>11</v>
      </c>
      <c r="C10" s="15" t="s">
        <v>9</v>
      </c>
      <c r="D10" s="15">
        <v>30</v>
      </c>
      <c r="E10" s="15" t="s">
        <v>14</v>
      </c>
      <c r="F10" s="16">
        <v>40000</v>
      </c>
      <c r="G10" s="15" t="s">
        <v>24</v>
      </c>
    </row>
    <row r="11" spans="1:14" x14ac:dyDescent="0.2">
      <c r="A11" s="15">
        <v>10</v>
      </c>
      <c r="B11" s="15" t="s">
        <v>12</v>
      </c>
      <c r="C11" s="15" t="s">
        <v>8</v>
      </c>
      <c r="D11" s="15">
        <v>50</v>
      </c>
      <c r="E11" s="15" t="s">
        <v>13</v>
      </c>
      <c r="F11" s="16">
        <v>40000</v>
      </c>
      <c r="G11" s="15" t="s">
        <v>24</v>
      </c>
    </row>
    <row r="12" spans="1:14" x14ac:dyDescent="0.2">
      <c r="A12" s="15">
        <v>11</v>
      </c>
      <c r="B12" s="15" t="s">
        <v>12</v>
      </c>
      <c r="C12" s="15" t="s">
        <v>9</v>
      </c>
      <c r="D12" s="15">
        <v>25</v>
      </c>
      <c r="E12" s="15" t="s">
        <v>14</v>
      </c>
      <c r="F12" s="16">
        <v>25000</v>
      </c>
      <c r="G12" s="15" t="s">
        <v>23</v>
      </c>
    </row>
  </sheetData>
  <autoFilter ref="A1:G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38"/>
  <sheetViews>
    <sheetView tabSelected="1" topLeftCell="A7" workbookViewId="0">
      <selection activeCell="J9" sqref="J9"/>
    </sheetView>
  </sheetViews>
  <sheetFormatPr baseColWidth="10" defaultRowHeight="21" x14ac:dyDescent="0.25"/>
  <cols>
    <col min="1" max="1" width="10.83203125" style="1"/>
    <col min="2" max="2" width="31.1640625" style="1" bestFit="1" customWidth="1"/>
    <col min="3" max="3" width="7.83203125" style="1" bestFit="1" customWidth="1"/>
    <col min="4" max="6" width="15.83203125" style="1" bestFit="1" customWidth="1"/>
    <col min="7" max="7" width="14.83203125" style="1" customWidth="1"/>
    <col min="8" max="8" width="15.83203125" style="1" bestFit="1" customWidth="1"/>
    <col min="9" max="9" width="14.83203125" style="1" customWidth="1"/>
    <col min="10" max="12" width="15.83203125" style="1" bestFit="1" customWidth="1"/>
    <col min="13" max="13" width="19.5" style="1" bestFit="1" customWidth="1"/>
    <col min="14" max="16384" width="10.83203125" style="1"/>
  </cols>
  <sheetData>
    <row r="3" spans="2:13" x14ac:dyDescent="0.25">
      <c r="C3" s="3"/>
    </row>
    <row r="4" spans="2:13" x14ac:dyDescent="0.25">
      <c r="B4" s="18" t="s">
        <v>27</v>
      </c>
      <c r="C4" s="18" t="s">
        <v>41</v>
      </c>
      <c r="D4" s="17" t="s">
        <v>38</v>
      </c>
      <c r="E4" s="19" t="s">
        <v>42</v>
      </c>
    </row>
    <row r="5" spans="2:13" x14ac:dyDescent="0.25">
      <c r="B5" s="8" t="s">
        <v>37</v>
      </c>
      <c r="C5" s="9" t="s">
        <v>23</v>
      </c>
      <c r="D5" s="7">
        <f>2/11</f>
        <v>0.18181818181818182</v>
      </c>
      <c r="E5" s="7">
        <f>-(D5*LOG(D5,2))</f>
        <v>0.44716938520678134</v>
      </c>
    </row>
    <row r="6" spans="2:13" x14ac:dyDescent="0.25">
      <c r="B6" s="8"/>
      <c r="C6" s="9" t="s">
        <v>24</v>
      </c>
      <c r="D6" s="7">
        <f>3/11</f>
        <v>0.27272727272727271</v>
      </c>
      <c r="E6" s="7">
        <f t="shared" ref="E6:E8" si="0">-(D6*LOG(D6,2))</f>
        <v>0.51121885034076575</v>
      </c>
    </row>
    <row r="7" spans="2:13" x14ac:dyDescent="0.25">
      <c r="B7" s="8"/>
      <c r="C7" s="9" t="s">
        <v>25</v>
      </c>
      <c r="D7" s="7">
        <f>4/11</f>
        <v>0.36363636363636365</v>
      </c>
      <c r="E7" s="7">
        <f t="shared" si="0"/>
        <v>0.53070240677719904</v>
      </c>
    </row>
    <row r="8" spans="2:13" x14ac:dyDescent="0.25">
      <c r="B8" s="8"/>
      <c r="C8" s="9" t="s">
        <v>26</v>
      </c>
      <c r="D8" s="7">
        <f>2/11</f>
        <v>0.18181818181818182</v>
      </c>
      <c r="E8" s="7">
        <f t="shared" si="0"/>
        <v>0.44716938520678134</v>
      </c>
    </row>
    <row r="9" spans="2:13" x14ac:dyDescent="0.25">
      <c r="B9" s="30" t="s">
        <v>40</v>
      </c>
      <c r="C9" s="30"/>
      <c r="D9" s="30"/>
      <c r="E9" s="10">
        <f>SUM(E5:E8)</f>
        <v>1.9362600275315274</v>
      </c>
    </row>
    <row r="11" spans="2:13" x14ac:dyDescent="0.25">
      <c r="B11" s="4"/>
    </row>
    <row r="12" spans="2:13" x14ac:dyDescent="0.25">
      <c r="B12" s="20"/>
      <c r="C12" s="21"/>
      <c r="D12" s="22" t="s">
        <v>39</v>
      </c>
      <c r="E12" s="21"/>
      <c r="F12" s="22" t="s">
        <v>39</v>
      </c>
      <c r="G12" s="21"/>
      <c r="H12" s="22" t="s">
        <v>39</v>
      </c>
      <c r="I12" s="21"/>
      <c r="J12" s="22" t="s">
        <v>39</v>
      </c>
      <c r="K12" s="26" t="s">
        <v>43</v>
      </c>
      <c r="L12" s="26" t="s">
        <v>44</v>
      </c>
      <c r="M12" s="26" t="s">
        <v>45</v>
      </c>
    </row>
    <row r="13" spans="2:13" x14ac:dyDescent="0.25">
      <c r="B13" s="20"/>
      <c r="C13" s="23" t="s">
        <v>23</v>
      </c>
      <c r="D13" s="21" t="s">
        <v>23</v>
      </c>
      <c r="E13" s="21" t="s">
        <v>24</v>
      </c>
      <c r="F13" s="21" t="s">
        <v>24</v>
      </c>
      <c r="G13" s="21" t="s">
        <v>25</v>
      </c>
      <c r="H13" s="21" t="s">
        <v>25</v>
      </c>
      <c r="I13" s="21" t="s">
        <v>26</v>
      </c>
      <c r="J13" s="21" t="s">
        <v>26</v>
      </c>
      <c r="K13" s="26"/>
      <c r="L13" s="26"/>
      <c r="M13" s="26"/>
    </row>
    <row r="14" spans="2:13" x14ac:dyDescent="0.25">
      <c r="B14" s="5" t="s">
        <v>28</v>
      </c>
      <c r="C14" s="6">
        <f>2/5</f>
        <v>0.4</v>
      </c>
      <c r="D14" s="7">
        <f>-(C14*LOG(C14,2))</f>
        <v>0.52877123795494485</v>
      </c>
      <c r="E14" s="6">
        <f>1/5</f>
        <v>0.2</v>
      </c>
      <c r="F14" s="7">
        <f>-(E14*LOG(E14,2))</f>
        <v>0.46438561897747244</v>
      </c>
      <c r="G14" s="6">
        <f>2/5</f>
        <v>0.4</v>
      </c>
      <c r="H14" s="7">
        <f>-(G14*LOG(G14,2))</f>
        <v>0.52877123795494485</v>
      </c>
      <c r="I14" s="6">
        <f>0/5</f>
        <v>0</v>
      </c>
      <c r="J14" s="7">
        <v>0</v>
      </c>
      <c r="K14" s="6">
        <f>D14+F14+H14</f>
        <v>1.5219280948873621</v>
      </c>
      <c r="L14" s="6">
        <f>5/11</f>
        <v>0.45454545454545453</v>
      </c>
      <c r="M14" s="6">
        <f>K14*L14</f>
        <v>0.69178549767607367</v>
      </c>
    </row>
    <row r="15" spans="2:13" x14ac:dyDescent="0.25">
      <c r="B15" s="5" t="s">
        <v>29</v>
      </c>
      <c r="C15" s="6">
        <v>0</v>
      </c>
      <c r="D15" s="6">
        <v>0</v>
      </c>
      <c r="E15" s="6">
        <f>1/3</f>
        <v>0.33333333333333331</v>
      </c>
      <c r="F15" s="7">
        <f>-(E15*LOG(E15,2))</f>
        <v>0.52832083357371873</v>
      </c>
      <c r="G15" s="6">
        <f>1/3</f>
        <v>0.33333333333333331</v>
      </c>
      <c r="H15" s="7">
        <f>-(G15*LOG(G15,2))</f>
        <v>0.52832083357371873</v>
      </c>
      <c r="I15" s="6">
        <f>1/3</f>
        <v>0.33333333333333331</v>
      </c>
      <c r="J15" s="7">
        <f>-(I15*LOG(I15,2))</f>
        <v>0.52832083357371873</v>
      </c>
      <c r="K15" s="6">
        <f>D15+F15+H15+J15</f>
        <v>1.5849625007211561</v>
      </c>
      <c r="L15" s="6">
        <f>3/11</f>
        <v>0.27272727272727271</v>
      </c>
      <c r="M15" s="6">
        <f>K15*L15</f>
        <v>0.43226250019667889</v>
      </c>
    </row>
    <row r="16" spans="2:13" x14ac:dyDescent="0.25">
      <c r="B16" s="5" t="s">
        <v>30</v>
      </c>
      <c r="C16" s="6">
        <v>0</v>
      </c>
      <c r="D16" s="6">
        <v>0</v>
      </c>
      <c r="E16" s="6">
        <f>1/3</f>
        <v>0.33333333333333331</v>
      </c>
      <c r="F16" s="7">
        <f>-(E16*LOG(E16,2))</f>
        <v>0.52832083357371873</v>
      </c>
      <c r="G16" s="6">
        <f>1/3</f>
        <v>0.33333333333333331</v>
      </c>
      <c r="H16" s="7">
        <f>-(G16*LOG(G16,2))</f>
        <v>0.52832083357371873</v>
      </c>
      <c r="I16" s="6">
        <f>1/3</f>
        <v>0.33333333333333331</v>
      </c>
      <c r="J16" s="7">
        <f>-(I16*LOG(I16,2))</f>
        <v>0.52832083357371873</v>
      </c>
      <c r="K16" s="6">
        <f>D16+F16+H16+J16</f>
        <v>1.5849625007211561</v>
      </c>
      <c r="L16" s="6">
        <f>3/11</f>
        <v>0.27272727272727271</v>
      </c>
      <c r="M16" s="6">
        <f>K16*L16</f>
        <v>0.43226250019667889</v>
      </c>
    </row>
    <row r="17" spans="2:13" x14ac:dyDescent="0.25">
      <c r="B17" s="24" t="s">
        <v>47</v>
      </c>
      <c r="C17" s="27"/>
      <c r="D17" s="28"/>
      <c r="E17" s="28"/>
      <c r="F17" s="28"/>
      <c r="G17" s="28"/>
      <c r="H17" s="28"/>
      <c r="I17" s="28"/>
      <c r="J17" s="28"/>
      <c r="K17" s="29"/>
      <c r="L17" s="6">
        <f>SUM(L14:L16)</f>
        <v>1</v>
      </c>
      <c r="M17" s="6">
        <f>SUM(M14:M16)</f>
        <v>1.5563104980694313</v>
      </c>
    </row>
    <row r="18" spans="2:13" x14ac:dyDescent="0.25">
      <c r="B18" s="25" t="s">
        <v>46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11">
        <f>E9-M17</f>
        <v>0.37994952946209604</v>
      </c>
    </row>
    <row r="22" spans="2:13" x14ac:dyDescent="0.25">
      <c r="B22" s="26" t="s">
        <v>27</v>
      </c>
      <c r="C22" s="21"/>
      <c r="D22" s="22" t="s">
        <v>39</v>
      </c>
      <c r="E22" s="21"/>
      <c r="F22" s="22" t="s">
        <v>39</v>
      </c>
      <c r="G22" s="21"/>
      <c r="H22" s="22" t="s">
        <v>39</v>
      </c>
      <c r="I22" s="21"/>
      <c r="J22" s="22" t="s">
        <v>39</v>
      </c>
      <c r="K22" s="26" t="s">
        <v>43</v>
      </c>
      <c r="L22" s="26" t="s">
        <v>44</v>
      </c>
      <c r="M22" s="26" t="s">
        <v>45</v>
      </c>
    </row>
    <row r="23" spans="2:13" x14ac:dyDescent="0.25">
      <c r="B23" s="26"/>
      <c r="C23" s="23" t="s">
        <v>23</v>
      </c>
      <c r="D23" s="21" t="s">
        <v>23</v>
      </c>
      <c r="E23" s="21" t="s">
        <v>24</v>
      </c>
      <c r="F23" s="21" t="s">
        <v>24</v>
      </c>
      <c r="G23" s="21" t="s">
        <v>25</v>
      </c>
      <c r="H23" s="21" t="s">
        <v>25</v>
      </c>
      <c r="I23" s="21" t="s">
        <v>26</v>
      </c>
      <c r="J23" s="21" t="s">
        <v>26</v>
      </c>
      <c r="K23" s="26"/>
      <c r="L23" s="26"/>
      <c r="M23" s="26"/>
    </row>
    <row r="24" spans="2:13" x14ac:dyDescent="0.25">
      <c r="B24" s="5" t="s">
        <v>31</v>
      </c>
      <c r="C24" s="6">
        <v>0</v>
      </c>
      <c r="D24" s="7">
        <v>0</v>
      </c>
      <c r="E24" s="6">
        <f>1/5</f>
        <v>0.2</v>
      </c>
      <c r="F24" s="7">
        <f>-(E24*LOG(E24,2))</f>
        <v>0.46438561897747244</v>
      </c>
      <c r="G24" s="6">
        <f>2/5</f>
        <v>0.4</v>
      </c>
      <c r="H24" s="7">
        <f>-(G24*LOG(G24,2))</f>
        <v>0.52877123795494485</v>
      </c>
      <c r="I24" s="6">
        <f>2/5</f>
        <v>0.4</v>
      </c>
      <c r="J24" s="7">
        <f>-(I24*LOG(I24,2))</f>
        <v>0.52877123795494485</v>
      </c>
      <c r="K24" s="6">
        <f>D24+F24+H24+J24</f>
        <v>1.5219280948873621</v>
      </c>
      <c r="L24" s="6">
        <f>5/11</f>
        <v>0.45454545454545453</v>
      </c>
      <c r="M24" s="6">
        <f>K24*L24</f>
        <v>0.69178549767607367</v>
      </c>
    </row>
    <row r="25" spans="2:13" x14ac:dyDescent="0.25">
      <c r="B25" s="5" t="s">
        <v>32</v>
      </c>
      <c r="C25" s="6">
        <f>2/6</f>
        <v>0.33333333333333331</v>
      </c>
      <c r="D25" s="7">
        <f>-(C25*LOG(C25,2))</f>
        <v>0.52832083357371873</v>
      </c>
      <c r="E25" s="6">
        <f>2/6</f>
        <v>0.33333333333333331</v>
      </c>
      <c r="F25" s="7">
        <f>-(E25*LOG(E25,2))</f>
        <v>0.52832083357371873</v>
      </c>
      <c r="G25" s="6">
        <f>2/6</f>
        <v>0.33333333333333331</v>
      </c>
      <c r="H25" s="7">
        <f>-(G25*LOG(G25,2))</f>
        <v>0.52832083357371873</v>
      </c>
      <c r="I25" s="6">
        <f>0/6</f>
        <v>0</v>
      </c>
      <c r="J25" s="7">
        <v>0</v>
      </c>
      <c r="K25" s="6">
        <f>D25+F25+H25+J25</f>
        <v>1.5849625007211561</v>
      </c>
      <c r="L25" s="6">
        <f>6/11</f>
        <v>0.54545454545454541</v>
      </c>
      <c r="M25" s="6">
        <f>K25*L25</f>
        <v>0.86452500039335778</v>
      </c>
    </row>
    <row r="26" spans="2:13" x14ac:dyDescent="0.25">
      <c r="B26" s="25" t="s">
        <v>47</v>
      </c>
      <c r="C26" s="25"/>
      <c r="D26" s="25"/>
      <c r="E26" s="25"/>
      <c r="F26" s="25"/>
      <c r="G26" s="25"/>
      <c r="H26" s="25"/>
      <c r="I26" s="25"/>
      <c r="J26" s="25"/>
      <c r="K26" s="25"/>
      <c r="L26" s="6">
        <f>SUM(L24:L25)</f>
        <v>1</v>
      </c>
      <c r="M26" s="6">
        <f>SUM(M24:M25)</f>
        <v>1.5563104980694313</v>
      </c>
    </row>
    <row r="27" spans="2:13" x14ac:dyDescent="0.25">
      <c r="B27" s="25" t="s">
        <v>46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11">
        <f>$E$9-M26</f>
        <v>0.37994952946209604</v>
      </c>
    </row>
    <row r="31" spans="2:13" x14ac:dyDescent="0.25">
      <c r="B31" s="26" t="s">
        <v>27</v>
      </c>
      <c r="C31" s="21"/>
      <c r="D31" s="22" t="s">
        <v>39</v>
      </c>
      <c r="E31" s="21"/>
      <c r="F31" s="22" t="s">
        <v>39</v>
      </c>
      <c r="G31" s="21"/>
      <c r="H31" s="22" t="s">
        <v>39</v>
      </c>
      <c r="I31" s="21"/>
      <c r="J31" s="22" t="s">
        <v>39</v>
      </c>
      <c r="K31" s="26" t="s">
        <v>43</v>
      </c>
      <c r="L31" s="26" t="s">
        <v>44</v>
      </c>
      <c r="M31" s="26" t="s">
        <v>45</v>
      </c>
    </row>
    <row r="32" spans="2:13" x14ac:dyDescent="0.25">
      <c r="B32" s="26"/>
      <c r="C32" s="23" t="s">
        <v>23</v>
      </c>
      <c r="D32" s="21" t="s">
        <v>23</v>
      </c>
      <c r="E32" s="21" t="s">
        <v>24</v>
      </c>
      <c r="F32" s="21" t="s">
        <v>24</v>
      </c>
      <c r="G32" s="21" t="s">
        <v>25</v>
      </c>
      <c r="H32" s="21" t="s">
        <v>25</v>
      </c>
      <c r="I32" s="21" t="s">
        <v>26</v>
      </c>
      <c r="J32" s="21" t="s">
        <v>26</v>
      </c>
      <c r="K32" s="26"/>
      <c r="L32" s="26"/>
      <c r="M32" s="26"/>
    </row>
    <row r="33" spans="2:13" x14ac:dyDescent="0.25">
      <c r="B33" s="2" t="s">
        <v>33</v>
      </c>
      <c r="C33" s="6">
        <f>1/3</f>
        <v>0.33333333333333331</v>
      </c>
      <c r="D33" s="7">
        <f>-(C33*LOG(C33,2))</f>
        <v>0.52832083357371873</v>
      </c>
      <c r="E33" s="6">
        <f>1/3</f>
        <v>0.33333333333333331</v>
      </c>
      <c r="F33" s="7">
        <f>-(E33*LOG(E33,2))</f>
        <v>0.52832083357371873</v>
      </c>
      <c r="G33" s="6">
        <f>1/3</f>
        <v>0.33333333333333331</v>
      </c>
      <c r="H33" s="7">
        <f>-(G33*LOG(G33,2))</f>
        <v>0.52832083357371873</v>
      </c>
      <c r="I33" s="6">
        <v>0</v>
      </c>
      <c r="J33" s="7">
        <v>0</v>
      </c>
      <c r="K33" s="6">
        <f>D33+F33+H33+J33</f>
        <v>1.5849625007211561</v>
      </c>
      <c r="L33" s="6">
        <f>3/11</f>
        <v>0.27272727272727271</v>
      </c>
      <c r="M33" s="6">
        <f>K33*L33</f>
        <v>0.43226250019667889</v>
      </c>
    </row>
    <row r="34" spans="2:13" x14ac:dyDescent="0.25">
      <c r="B34" s="2" t="s">
        <v>34</v>
      </c>
      <c r="C34" s="6">
        <v>0</v>
      </c>
      <c r="D34" s="7">
        <v>0</v>
      </c>
      <c r="E34" s="6">
        <v>0</v>
      </c>
      <c r="F34" s="7">
        <v>0</v>
      </c>
      <c r="G34" s="6">
        <f>2/4</f>
        <v>0.5</v>
      </c>
      <c r="H34" s="7">
        <f>-(G34*LOG(G34,2))</f>
        <v>0.5</v>
      </c>
      <c r="I34" s="6">
        <f>2/4</f>
        <v>0.5</v>
      </c>
      <c r="J34" s="7">
        <f>-(I34*LOG(I34,2))</f>
        <v>0.5</v>
      </c>
      <c r="K34" s="6">
        <f>D34+F34+H34+J34</f>
        <v>1</v>
      </c>
      <c r="L34" s="6">
        <f>4/11</f>
        <v>0.36363636363636365</v>
      </c>
      <c r="M34" s="6">
        <f>K34*L34</f>
        <v>0.36363636363636365</v>
      </c>
    </row>
    <row r="35" spans="2:13" x14ac:dyDescent="0.25">
      <c r="B35" s="2" t="s">
        <v>35</v>
      </c>
      <c r="C35" s="6">
        <v>0</v>
      </c>
      <c r="D35" s="7">
        <v>0</v>
      </c>
      <c r="E35" s="6">
        <f>1/2</f>
        <v>0.5</v>
      </c>
      <c r="F35" s="7">
        <f>-(E35*LOG(E35,2))</f>
        <v>0.5</v>
      </c>
      <c r="G35" s="6">
        <f>1/2</f>
        <v>0.5</v>
      </c>
      <c r="H35" s="7">
        <f>-(G35*LOG(G35,2))</f>
        <v>0.5</v>
      </c>
      <c r="I35" s="6">
        <v>0</v>
      </c>
      <c r="J35" s="7">
        <v>0</v>
      </c>
      <c r="K35" s="6">
        <f>D35+F35+H35+J35</f>
        <v>1</v>
      </c>
      <c r="L35" s="6">
        <f>2/11</f>
        <v>0.18181818181818182</v>
      </c>
      <c r="M35" s="6">
        <f t="shared" ref="M35:M36" si="1">K35*L35</f>
        <v>0.18181818181818182</v>
      </c>
    </row>
    <row r="36" spans="2:13" x14ac:dyDescent="0.25">
      <c r="B36" s="2" t="s">
        <v>36</v>
      </c>
      <c r="C36" s="6">
        <f>1/2</f>
        <v>0.5</v>
      </c>
      <c r="D36" s="7">
        <f>-(C36*LOG(C36,2))</f>
        <v>0.5</v>
      </c>
      <c r="E36" s="6">
        <f>1/2</f>
        <v>0.5</v>
      </c>
      <c r="F36" s="7">
        <f>-(E36*LOG(E36,2))</f>
        <v>0.5</v>
      </c>
      <c r="G36" s="6">
        <v>0</v>
      </c>
      <c r="H36" s="7">
        <v>0</v>
      </c>
      <c r="I36" s="6">
        <v>0</v>
      </c>
      <c r="J36" s="7">
        <v>0</v>
      </c>
      <c r="K36" s="6">
        <f>D36+F36+H36+J36</f>
        <v>1</v>
      </c>
      <c r="L36" s="6">
        <f>2/11</f>
        <v>0.18181818181818182</v>
      </c>
      <c r="M36" s="6">
        <f t="shared" si="1"/>
        <v>0.18181818181818182</v>
      </c>
    </row>
    <row r="37" spans="2:13" x14ac:dyDescent="0.25">
      <c r="B37" s="25" t="s">
        <v>47</v>
      </c>
      <c r="C37" s="25"/>
      <c r="D37" s="25"/>
      <c r="E37" s="25"/>
      <c r="F37" s="25"/>
      <c r="G37" s="25"/>
      <c r="H37" s="25"/>
      <c r="I37" s="25"/>
      <c r="J37" s="25"/>
      <c r="K37" s="25"/>
      <c r="L37" s="6">
        <f>SUM(L33:L36)</f>
        <v>1</v>
      </c>
      <c r="M37" s="6">
        <f>SUM(M33:M36)</f>
        <v>1.1595352274694062</v>
      </c>
    </row>
    <row r="38" spans="2:13" x14ac:dyDescent="0.25">
      <c r="B38" s="25" t="s">
        <v>46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11">
        <f>$E$9-M37</f>
        <v>0.77672480006212119</v>
      </c>
    </row>
  </sheetData>
  <mergeCells count="18">
    <mergeCell ref="C17:K17"/>
    <mergeCell ref="B9:D9"/>
    <mergeCell ref="M12:M13"/>
    <mergeCell ref="K12:K13"/>
    <mergeCell ref="L12:L13"/>
    <mergeCell ref="M31:M32"/>
    <mergeCell ref="B37:K37"/>
    <mergeCell ref="B18:L18"/>
    <mergeCell ref="B22:B23"/>
    <mergeCell ref="K22:K23"/>
    <mergeCell ref="L22:L23"/>
    <mergeCell ref="M22:M23"/>
    <mergeCell ref="B26:K26"/>
    <mergeCell ref="B38:L38"/>
    <mergeCell ref="B27:L27"/>
    <mergeCell ref="B31:B32"/>
    <mergeCell ref="K31:K32"/>
    <mergeCell ref="L31:L32"/>
  </mergeCells>
  <pageMargins left="0.7" right="0.7" top="0.75" bottom="0.75" header="0.3" footer="0.3"/>
  <ignoredErrors>
    <ignoredError sqref="D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C4.5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2018-10-16T06:35:49Z</dcterms:created>
  <dcterms:modified xsi:type="dcterms:W3CDTF">2023-04-04T04:18:53Z</dcterms:modified>
</cp:coreProperties>
</file>