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34" i="9"/>
  <c r="B33"/>
  <c r="B32"/>
  <c r="B31"/>
  <c r="B18"/>
  <c r="B17"/>
  <c r="B16"/>
  <c r="B15"/>
  <c r="B14"/>
  <c r="B13"/>
  <c r="B12"/>
  <c r="B11"/>
  <c r="B10"/>
  <c r="B26"/>
  <c r="B25"/>
  <c r="B24"/>
  <c r="B7"/>
  <c r="B2"/>
  <c r="C2" s="1"/>
  <c r="B4"/>
  <c r="B43"/>
  <c r="B42"/>
  <c r="B41"/>
  <c r="B40"/>
  <c r="B39"/>
  <c r="B38"/>
  <c r="B22" l="1"/>
  <c r="B19"/>
  <c r="B44"/>
  <c r="C4"/>
  <c r="B3"/>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B23" i="9" s="1"/>
  <c r="B27" l="1"/>
  <c r="B30"/>
  <c r="B35" s="1"/>
  <c r="C18"/>
  <c r="C33"/>
  <c r="C34"/>
  <c r="C31"/>
  <c r="C32"/>
  <c r="C23"/>
  <c r="C10"/>
  <c r="C24"/>
  <c r="C22"/>
  <c r="C25"/>
  <c r="C26"/>
  <c r="C14"/>
  <c r="C3"/>
  <c r="C16"/>
  <c r="C17"/>
  <c r="C12"/>
  <c r="C15"/>
  <c r="C11"/>
  <c r="C13"/>
  <c r="C7"/>
  <c r="C40"/>
  <c r="C43"/>
  <c r="C39"/>
  <c r="C44"/>
  <c r="C42"/>
  <c r="C38"/>
  <c r="C41"/>
  <c r="QM2" i="6"/>
  <c r="QN2" s="1"/>
  <c r="QO2" s="1"/>
  <c r="QP2" s="1"/>
  <c r="QQ2" s="1"/>
  <c r="QR2" s="1"/>
  <c r="QS2" s="1"/>
  <c r="C30" i="9" l="1"/>
  <c r="C35" s="1"/>
  <c r="C19"/>
  <c r="C27"/>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H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7"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<sst xmlns="http://schemas.openxmlformats.org/spreadsheetml/2006/main" count="1534" uniqueCount="584">
  <si>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</si>
  <si>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</si>
  <si>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</si>
  <si>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</si>
  <si>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</si>
  <si>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</si>
  <si>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</si>
  <si>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</si>
  <si>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</si>
  <si>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</si>
  <si>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</si>
  <si>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</si>
  <si>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</si>
  <si>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</si>
  <si>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</si>
  <si>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</si>
  <si>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</si>
  <si>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</si>
  <si>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</si>
  <si>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</si>
  <si>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</si>
  <si>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</si>
  <si>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</si>
  <si>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</si>
  <si>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</si>
  <si>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</si>
  <si>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</si>
  <si>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</si>
  <si>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</si>
  <si>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</si>
  <si>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</si>
  <si>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</si>
  <si>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</si>
  <si>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</si>
  <si>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</si>
  <si>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</si>
  <si>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</si>
  <si>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</si>
  <si>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</si>
  <si>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</si>
  <si>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</si>
  <si>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</si>
  <si>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</si>
  <si>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</si>
  <si>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</si>
  <si>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</si>
  <si>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</si>
  <si>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</si>
  <si>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</si>
  <si>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</si>
  <si>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</si>
  <si>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</si>
  <si>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</si>
  <si>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</si>
  <si>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</si>
  <si>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</si>
  <si>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</si>
  <si>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</si>
  <si>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</si>
  <si>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</si>
  <si>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</si>
  <si>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</si>
  <si>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</si>
  <si>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</si>
  <si>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</si>
  <si>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</si>
  <si>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</si>
  <si>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</si>
  <si>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</si>
  <si>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</si>
  <si>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</si>
  <si>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</si>
  <si>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</si>
  <si>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</si>
  <si>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</si>
  <si>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</si>
  <si>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</si>
  <si>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</si>
  <si>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</si>
  <si>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</si>
  <si>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</si>
  <si>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</si>
  <si>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</si>
  <si>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</si>
  <si>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</si>
  <si>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</si>
  <si>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</si>
  <si>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</si>
  <si>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</si>
  <si>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</si>
  <si>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</si>
  <si>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</si>
  <si>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</si>
  <si>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</si>
  <si>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</si>
  <si>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</si>
  <si>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</si>
  <si>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</si>
  <si>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</si>
  <si>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</si>
  <si>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</si>
  <si>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</si>
  <si>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</si>
  <si>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</si>
  <si>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</si>
  <si>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</si>
  <si>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</si>
  <si>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</si>
  <si>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</si>
  <si>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</si>
  <si>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</si>
  <si>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</si>
  <si>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</si>
  <si>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</si>
  <si>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</si>
  <si>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</si>
  <si>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</si>
  <si>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</si>
  <si>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</si>
  <si>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</si>
  <si>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</si>
  <si>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</si>
  <si>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</si>
  <si>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</si>
  <si>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</si>
  <si>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</si>
  <si>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</si>
  <si>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</si>
  <si>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</si>
  <si>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</si>
  <si>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</si>
  <si>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</si>
  <si>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</si>
  <si>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</si>
  <si>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</si>
  <si>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</si>
  <si>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</si>
  <si>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</si>
  <si>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</si>
  <si>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</si>
  <si>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</si>
  <si>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</si>
  <si>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</si>
  <si>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</si>
  <si>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</si>
  <si>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</si>
  <si>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</si>
  <si>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</si>
  <si>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</si>
  <si>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</si>
  <si>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</si>
  <si>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</si>
  <si>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</si>
  <si>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</si>
  <si>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</si>
  <si>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</si>
  <si>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</si>
  <si>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</si>
  <si>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</si>
  <si>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</si>
  <si>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</si>
  <si>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</si>
  <si>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</si>
  <si>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</si>
  <si>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</si>
  <si>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</si>
  <si>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</si>
  <si>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</si>
  <si>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</si>
  <si>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</si>
  <si>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</si>
  <si>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</si>
  <si>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</si>
  <si>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</si>
  <si>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</si>
  <si>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</si>
  <si>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</si>
  <si>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</si>
  <si>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</si>
  <si>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</si>
  <si>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</si>
  <si>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</si>
  <si>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</si>
  <si>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</si>
  <si>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</si>
  <si>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</si>
  <si>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</si>
  <si>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</si>
  <si>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</si>
  <si>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</si>
  <si>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</si>
  <si>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</si>
  <si>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</si>
  <si>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</si>
  <si>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</si>
  <si>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</si>
  <si>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</si>
  <si>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</si>
  <si>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</si>
  <si>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</si>
  <si>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</si>
  <si>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</si>
  <si>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</si>
  <si>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</si>
  <si>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</si>
  <si>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</si>
  <si>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</si>
  <si>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</si>
  <si>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</si>
  <si>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</si>
  <si>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</si>
  <si>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</si>
  <si>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</si>
  <si>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</si>
  <si>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</si>
  <si>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</si>
  <si>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</si>
  <si>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</si>
  <si>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</si>
  <si>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</si>
  <si>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</si>
  <si>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</si>
  <si>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</si>
  <si>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</si>
  <si>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</si>
  <si>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</si>
  <si>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</si>
  <si>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</si>
  <si>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</si>
  <si>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</si>
  <si>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</si>
  <si>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</si>
  <si>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</si>
  <si>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</si>
  <si>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</si>
  <si>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</si>
  <si>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</si>
  <si>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</si>
  <si>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</si>
  <si>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</si>
  <si>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</si>
  <si>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</si>
  <si>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</si>
  <si>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</si>
  <si>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</si>
  <si>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</si>
  <si>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</si>
  <si>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</si>
  <si>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</si>
  <si>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</si>
  <si>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</si>
  <si>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</si>
  <si>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</si>
  <si>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</si>
  <si>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</si>
  <si>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</si>
  <si>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</si>
  <si>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</si>
  <si>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</si>
  <si>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</si>
  <si>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</si>
  <si>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</si>
  <si>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</si>
  <si>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</si>
  <si>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</si>
  <si>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</si>
  <si>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</si>
  <si>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</si>
  <si>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</si>
  <si>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</si>
  <si>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</si>
  <si>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</si>
  <si>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</si>
  <si>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</si>
  <si>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</si>
  <si>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</si>
  <si>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</si>
  <si>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</si>
  <si>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</si>
  <si>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</si>
  <si>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</si>
  <si>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</si>
  <si>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</si>
  <si>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</si>
  <si>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</si>
  <si>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</si>
  <si>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</si>
  <si>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</si>
  <si>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</si>
  <si>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</si>
  <si>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</si>
  <si>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</si>
  <si>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</si>
  <si>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</si>
  <si>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</si>
  <si>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</si>
  <si>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</si>
  <si>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</si>
  <si>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</si>
  <si>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</si>
  <si>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</si>
  <si>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</si>
  <si>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</si>
  <si>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</si>
  <si>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</si>
  <si>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</si>
  <si>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</si>
  <si>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</si>
  <si>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</si>
  <si>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</si>
  <si>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</si>
  <si>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</si>
  <si>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</si>
  <si>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</si>
  <si>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</si>
  <si>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</si>
  <si>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</si>
  <si>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</si>
  <si>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</si>
  <si>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</si>
  <si>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</si>
  <si>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</si>
  <si>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</si>
  <si>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</si>
  <si>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</si>
  <si>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</si>
  <si>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</si>
  <si>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</si>
  <si>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</si>
  <si>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</si>
  <si>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</si>
  <si>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</si>
  <si>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</si>
  <si>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</si>
  <si>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</si>
  <si>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</si>
  <si>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</si>
  <si>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</si>
  <si>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</si>
  <si>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</si>
  <si>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</si>
  <si>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</si>
  <si>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</si>
  <si>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</si>
  <si>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</si>
  <si>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</si>
  <si>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</si>
  <si>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</si>
  <si>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</si>
  <si>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</si>
  <si>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</si>
  <si>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</si>
  <si>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</si>
  <si>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</si>
  <si>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</si>
  <si>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</si>
  <si>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</si>
  <si>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</si>
  <si>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</si>
  <si>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</si>
  <si>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</si>
  <si>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</si>
  <si>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</si>
  <si>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</si>
  <si>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</si>
  <si>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</si>
  <si>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</si>
  <si>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</si>
  <si>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</si>
  <si>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</si>
  <si>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</si>
  <si>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</si>
  <si>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</si>
  <si>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</si>
  <si>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</si>
  <si>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</si>
  <si>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</si>
  <si>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</si>
  <si>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</si>
  <si>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</si>
  <si>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</si>
  <si>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</si>
  <si>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</si>
  <si>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</si>
  <si>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</si>
  <si>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</si>
  <si>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</si>
  <si>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</si>
  <si>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</si>
  <si>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</si>
  <si>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</si>
  <si>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</si>
  <si>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</si>
  <si>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</si>
  <si>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</si>
  <si>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</si>
  <si>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</si>
  <si>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</si>
  <si>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</si>
  <si>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</si>
  <si>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</si>
  <si>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</si>
  <si>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</si>
  <si>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</si>
  <si>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</si>
  <si>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</si>
  <si>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</si>
  <si>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</si>
  <si>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</si>
  <si>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</si>
  <si>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</si>
  <si>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</si>
  <si>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</si>
  <si>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</si>
  <si>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</si>
  <si>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</si>
  <si>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</si>
  <si>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</si>
  <si>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</si>
  <si>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</si>
  <si>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</si>
  <si>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</si>
  <si>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</si>
  <si>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</si>
  <si>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</si>
  <si>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</si>
  <si>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</si>
  <si>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</si>
  <si>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</si>
  <si>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</si>
  <si>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</si>
  <si>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</si>
  <si>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</si>
  <si>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</si>
  <si>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</si>
  <si>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</si>
  <si>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</si>
  <si>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</si>
  <si>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</si>
  <si>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</si>
  <si>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</si>
  <si>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</si>
  <si>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</si>
  <si>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</si>
  <si>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</si>
  <si>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</si>
  <si>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</si>
  <si>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</si>
  <si>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</si>
  <si>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</si>
  <si>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</si>
  <si>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</si>
  <si>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</si>
  <si>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</si>
  <si>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</si>
  <si>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</si>
  <si>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</si>
  <si>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</si>
  <si>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</si>
  <si>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</si>
  <si>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</si>
  <si>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</si>
  <si>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</si>
  <si>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</si>
  <si>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</si>
  <si>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</si>
  <si>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</si>
  <si>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</si>
  <si>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</si>
  <si>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</si>
  <si>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</si>
  <si>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</si>
  <si>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</si>
  <si>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</si>
  <si>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</si>
  <si>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</si>
  <si>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</si>
  <si>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</si>
  <si>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</si>
  <si>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</si>
  <si>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</si>
  <si>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</si>
  <si>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</si>
  <si>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</si>
  <si>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</si>
  <si>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</si>
  <si>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</si>
  <si>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</si>
  <si>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</si>
  <si>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</si>
  <si>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</si>
  <si>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</si>
  <si>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</si>
  <si>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</si>
  <si>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</si>
  <si>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</si>
  <si>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</si>
  <si>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</si>
  <si>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</si>
  <si>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</si>
  <si>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</si>
  <si>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</si>
  <si>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</si>
  <si>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</si>
  <si>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</si>
  <si>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</si>
  <si>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</si>
  <si>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</si>
  <si>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</si>
  <si>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</si>
  <si>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</si>
  <si>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</si>
  <si>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</si>
  <si>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</si>
  <si>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</si>
  <si>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</si>
  <si>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</si>
  <si>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</si>
  <si>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</si>
  <si>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</si>
  <si>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</si>
  <si>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</si>
  <si>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</si>
  <si>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</si>
  <si>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</si>
  <si>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</si>
  <si>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</si>
  <si>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</si>
  <si>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</si>
  <si>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</si>
  <si>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</si>
  <si>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</si>
  <si>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</si>
  <si>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</si>
  <si>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</si>
  <si>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</si>
  <si>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</si>
  <si>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</si>
  <si>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</si>
  <si>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</si>
  <si>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</si>
  <si>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</si>
  <si>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</si>
  <si>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</si>
  <si>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</si>
  <si>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</si>
  <si>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</si>
  <si>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</si>
  <si>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</si>
  <si>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</si>
  <si>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</si>
  <si>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</si>
  <si>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</si>
  <si>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</si>
  <si>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</si>
  <si>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</si>
  <si>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</si>
  <si>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Gareth Long / Mark Wilcox</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</si>
  <si>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</si>
  <si>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</si>
  <si>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</si>
  <si>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</si>
  <si>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</si>
  <si>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</si>
  <si>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</si>
  <si>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</si>
  <si>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</si>
  <si>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</si>
  <si>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</si>
  <si>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</si>
  <si>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</si>
  <si>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</si>
  <si>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</si>
  <si>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</si>
  <si>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Total APIs</t>
  </si>
  <si>
    <t>Nb total of SHAI APIs to be Withdrawn</t>
  </si>
  <si>
    <t>Nb total of SHAI APIs not considerated any more</t>
  </si>
  <si>
    <t>Tracking table management</t>
  </si>
  <si>
    <t>Public SHAI APIs</t>
  </si>
  <si>
    <t>SHAI APIs repartition amongst the different stages</t>
  </si>
  <si>
    <t>SHAI APIs plannified for each release</t>
  </si>
  <si>
    <t>x</t>
  </si>
  <si>
    <t>Add statistics worksheet &amp; add text in S^? Columns on the worksheet "SHAI APIs status" to help the count</t>
  </si>
  <si>
    <t>SHAI APIs that have completed stages</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</si>
</sst>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
      <patternFill patternType="solid">
        <fgColor theme="0"/>
        <bgColor indexed="64"/>
      </patternFill>
    </fill>
  </fills>
  <borders count="10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55">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0" fillId="8" borderId="20" xfId="0" applyFont="1" applyFill="1" applyBorder="1" applyAlignment="1">
      <alignment horizontal="center"/>
    </xf>
    <xf numFmtId="10" fontId="0" fillId="0" borderId="0" xfId="0" applyNumberFormat="1" applyAlignment="1">
      <alignment horizontal="center"/>
    </xf>
    <xf numFmtId="0" fontId="1" fillId="16" borderId="1" xfId="0" applyFont="1" applyFill="1" applyBorder="1" applyAlignment="1">
      <alignment horizontal="center" vertical="center" wrapText="1"/>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9" xfId="0" applyBorder="1"/>
    <xf numFmtId="0" fontId="0" fillId="0" borderId="100" xfId="0" applyBorder="1" applyAlignment="1">
      <alignment horizontal="center"/>
    </xf>
    <xf numFmtId="10" fontId="0" fillId="0" borderId="101" xfId="0" applyNumberFormat="1"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FDC82F"/>
      <color rgb="FF0A94D6"/>
      <color rgb="FFEA0F6B"/>
      <color rgb="FF00FF00"/>
      <color rgb="FFFF9900"/>
      <color rgb="FF66FF33"/>
      <color rgb="FF3399FF"/>
      <color rgb="FF0066FF"/>
      <color rgb="FF0000FF"/>
      <color rgb="FF79EDAD"/>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Statistics!$B$29</c:f>
              <c:strCache>
                <c:ptCount val="1"/>
                <c:pt idx="0">
                  <c:v>Number</c:v>
                </c:pt>
              </c:strCache>
            </c:strRef>
          </c:tx>
          <c:explosion val="25"/>
          <c:dLbls>
            <c:showCatName val="1"/>
            <c:showPercent val="1"/>
          </c:dLbls>
          <c:cat>
            <c:strRef>
              <c:f>Statistics!$A$30:$A$34</c:f>
              <c:strCache>
                <c:ptCount val="5"/>
                <c:pt idx="0">
                  <c:v>Nb total of SHAI APIs not considerated any more</c:v>
                </c:pt>
                <c:pt idx="1">
                  <c:v>Nb total of SHAI APIs for S^3</c:v>
                </c:pt>
                <c:pt idx="2">
                  <c:v>Nb total of SHAI APIs for S^4</c:v>
                </c:pt>
                <c:pt idx="3">
                  <c:v>Nb total of SHAI APIs for S^5</c:v>
                </c:pt>
                <c:pt idx="4">
                  <c:v>Nb total of SHAI APIs for S^6</c:v>
                </c:pt>
              </c:strCache>
            </c:strRef>
          </c:cat>
          <c:val>
            <c:numRef>
              <c:f>Statistics!$B$30:$B$34</c:f>
              <c:numCache>
                <c:formatCode>General</c:formatCode>
                <c:ptCount val="5"/>
                <c:pt idx="0">
                  <c:v>11</c:v>
                </c:pt>
                <c:pt idx="1">
                  <c:v>2</c:v>
                </c:pt>
                <c:pt idx="2">
                  <c:v>29</c:v>
                </c:pt>
                <c:pt idx="3">
                  <c:v>18</c:v>
                </c:pt>
                <c:pt idx="4">
                  <c:v>0</c:v>
                </c:pt>
              </c:numCache>
            </c:numRef>
          </c:val>
        </c:ser>
        <c:dLbls>
          <c:showCatName val="1"/>
          <c:showPercent val="1"/>
        </c:dLbls>
      </c:pie3DChart>
    </c:plotArea>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Statistics!$B$37</c:f>
              <c:strCache>
                <c:ptCount val="1"/>
                <c:pt idx="0">
                  <c:v>Number</c:v>
                </c:pt>
              </c:strCache>
            </c:strRef>
          </c:tx>
          <c:cat>
            <c:strRef>
              <c:f>Statistics!$A$38:$A$43</c:f>
              <c:strCache>
                <c:ptCount val="6"/>
                <c:pt idx="0">
                  <c:v>Gareth Long / Mark Wilcox</c:v>
                </c:pt>
                <c:pt idx="1">
                  <c:v>Gaurav Katyal</c:v>
                </c:pt>
                <c:pt idx="2">
                  <c:v>Martin Webb</c:v>
                </c:pt>
                <c:pt idx="3">
                  <c:v>Tom Pritchard</c:v>
                </c:pt>
                <c:pt idx="4">
                  <c:v>Craig Heath</c:v>
                </c:pt>
                <c:pt idx="5">
                  <c:v>Unknown</c:v>
                </c:pt>
              </c:strCache>
            </c:strRef>
          </c:cat>
          <c:val>
            <c:numRef>
              <c:f>Statistics!$B$38:$B$43</c:f>
              <c:numCache>
                <c:formatCode>General</c:formatCode>
                <c:ptCount val="6"/>
                <c:pt idx="0">
                  <c:v>21</c:v>
                </c:pt>
                <c:pt idx="1">
                  <c:v>4</c:v>
                </c:pt>
                <c:pt idx="2">
                  <c:v>17</c:v>
                </c:pt>
                <c:pt idx="3">
                  <c:v>13</c:v>
                </c:pt>
                <c:pt idx="4">
                  <c:v>3</c:v>
                </c:pt>
                <c:pt idx="5">
                  <c:v>2</c:v>
                </c:pt>
              </c:numCache>
            </c:numRef>
          </c:val>
        </c:ser>
        <c:axId val="54484992"/>
        <c:axId val="54486528"/>
      </c:barChart>
      <c:catAx>
        <c:axId val="54484992"/>
        <c:scaling>
          <c:orientation val="minMax"/>
        </c:scaling>
        <c:axPos val="b"/>
        <c:tickLblPos val="nextTo"/>
        <c:crossAx val="54486528"/>
        <c:crosses val="autoZero"/>
        <c:auto val="1"/>
        <c:lblAlgn val="ctr"/>
        <c:lblOffset val="100"/>
      </c:catAx>
      <c:valAx>
        <c:axId val="54486528"/>
        <c:scaling>
          <c:orientation val="minMax"/>
        </c:scaling>
        <c:axPos val="l"/>
        <c:majorGridlines/>
        <c:numFmt formatCode="General" sourceLinked="1"/>
        <c:tickLblPos val="nextTo"/>
        <c:crossAx val="54484992"/>
        <c:crosses val="autoZero"/>
        <c:crossBetween val="between"/>
      </c:valAx>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11</c:v>
                </c:pt>
                <c:pt idx="1">
                  <c:v>13</c:v>
                </c:pt>
                <c:pt idx="2">
                  <c:v>34</c:v>
                </c:pt>
                <c:pt idx="3">
                  <c:v>2</c:v>
                </c:pt>
                <c:pt idx="4">
                  <c:v>0</c:v>
                </c:pt>
              </c:numCache>
            </c:numRef>
          </c:val>
        </c:ser>
        <c:dLbls>
          <c:showCatName val="1"/>
          <c:showPercent val="1"/>
        </c:dLbls>
      </c:pie3DChart>
    </c:plotArea>
    <c:plotVisOnly val="1"/>
  </c:chart>
  <c:printSettings>
    <c:headerFooter/>
    <c:pageMargins b="0.75000000000000078" l="0.70000000000000062" r="0.70000000000000062" t="0.75000000000000078"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33</xdr:row>
      <xdr:rowOff>95250</xdr:rowOff>
    </xdr:from>
    <xdr:to>
      <xdr:col>14</xdr:col>
      <xdr:colOff>485775</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38</xdr:row>
      <xdr:rowOff>57150</xdr:rowOff>
    </xdr:from>
    <xdr:to>
      <xdr:col>5</xdr:col>
      <xdr:colOff>123824</xdr:colOff>
      <xdr:row>40</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95250</xdr:colOff>
      <xdr:row>29</xdr:row>
      <xdr:rowOff>0</xdr:rowOff>
    </xdr:from>
    <xdr:to>
      <xdr:col>14</xdr:col>
      <xdr:colOff>571500</xdr:colOff>
      <xdr:row>31</xdr:row>
      <xdr:rowOff>123825</xdr:rowOff>
    </xdr:to>
    <xdr:sp macro="" textlink="">
      <xdr:nvSpPr>
        <xdr:cNvPr id="10" name="Right Arrow 9"/>
        <xdr:cNvSpPr/>
      </xdr:nvSpPr>
      <xdr:spPr>
        <a:xfrm rot="21210134">
          <a:off x="4733925" y="5753100"/>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vmlDrawing" Target="../drawings/vmlDrawing1.vm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7"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comments" Target="../comments1.xm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6" sqref="E16"/>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451</v>
      </c>
    </row>
    <row r="9" spans="1:5">
      <c r="A9" s="6">
        <v>8</v>
      </c>
      <c r="B9" s="363">
        <v>0.8</v>
      </c>
      <c r="C9" s="330" t="s">
        <v>97</v>
      </c>
      <c r="D9" s="3">
        <v>40319</v>
      </c>
      <c r="E9" s="7" t="s">
        <v>453</v>
      </c>
    </row>
    <row r="10" spans="1:5">
      <c r="A10" s="6">
        <v>9</v>
      </c>
      <c r="B10" s="363">
        <v>0.9</v>
      </c>
      <c r="C10" s="330" t="s">
        <v>97</v>
      </c>
      <c r="D10" s="3">
        <v>40322</v>
      </c>
      <c r="E10" s="7" t="s">
        <v>456</v>
      </c>
    </row>
    <row r="11" spans="1:5">
      <c r="A11" s="6">
        <v>10</v>
      </c>
      <c r="B11" s="363" t="s">
        <v>515</v>
      </c>
      <c r="C11" s="361" t="s">
        <v>97</v>
      </c>
      <c r="D11" s="3">
        <v>40333</v>
      </c>
      <c r="E11" s="7" t="s">
        <v>516</v>
      </c>
    </row>
    <row r="12" spans="1:5">
      <c r="A12" s="6">
        <v>11</v>
      </c>
      <c r="B12" s="363" t="s">
        <v>524</v>
      </c>
      <c r="C12" s="366" t="s">
        <v>97</v>
      </c>
      <c r="D12" s="3">
        <v>40339</v>
      </c>
      <c r="E12" s="7" t="s">
        <v>525</v>
      </c>
    </row>
    <row r="13" spans="1:5">
      <c r="A13" s="6">
        <v>12</v>
      </c>
      <c r="B13" s="363" t="s">
        <v>534</v>
      </c>
      <c r="C13" s="372" t="s">
        <v>97</v>
      </c>
      <c r="D13" s="3">
        <v>40359</v>
      </c>
      <c r="E13" s="7" t="s">
        <v>535</v>
      </c>
    </row>
    <row r="14" spans="1:5">
      <c r="A14" s="6">
        <v>13</v>
      </c>
      <c r="B14" s="363" t="s">
        <v>539</v>
      </c>
      <c r="C14" s="376" t="s">
        <v>97</v>
      </c>
      <c r="D14" s="3">
        <v>40368</v>
      </c>
      <c r="E14" s="7" t="s">
        <v>540</v>
      </c>
    </row>
    <row r="15" spans="1:5">
      <c r="A15" s="6">
        <v>14</v>
      </c>
      <c r="B15" s="363" t="s">
        <v>546</v>
      </c>
      <c r="C15" s="378" t="s">
        <v>97</v>
      </c>
      <c r="D15" s="3">
        <v>40381</v>
      </c>
      <c r="E15" s="7" t="s">
        <v>582</v>
      </c>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8400" ySplit="2910" topLeftCell="K14" activePane="bottomRight"/>
      <selection sqref="A1:X1"/>
      <selection pane="topRight" activeCell="O3" sqref="O3"/>
      <selection pane="bottomLeft" activeCell="X4" sqref="X4"/>
      <selection pane="bottomRight" activeCell="X44" sqref="X44"/>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416" t="s">
        <v>154</v>
      </c>
      <c r="B1" s="400"/>
      <c r="C1" s="417"/>
      <c r="D1" s="417"/>
      <c r="E1" s="417"/>
      <c r="F1" s="417"/>
      <c r="G1" s="417"/>
      <c r="H1" s="417"/>
      <c r="I1" s="417"/>
      <c r="J1" s="417"/>
      <c r="K1" s="417"/>
      <c r="L1" s="417"/>
      <c r="M1" s="417"/>
      <c r="N1" s="417"/>
      <c r="O1" s="417"/>
      <c r="P1" s="417"/>
      <c r="Q1" s="417"/>
      <c r="R1" s="417"/>
      <c r="S1" s="417"/>
      <c r="T1" s="417"/>
      <c r="U1" s="401"/>
      <c r="V1" s="401"/>
      <c r="W1" s="401"/>
      <c r="X1" s="401"/>
      <c r="Y1" s="413" t="s">
        <v>122</v>
      </c>
      <c r="Z1" s="414"/>
      <c r="AA1" s="414"/>
      <c r="AB1" s="414"/>
      <c r="AC1" s="414"/>
      <c r="AD1" s="414"/>
      <c r="AE1" s="414"/>
      <c r="AF1" s="414"/>
      <c r="AG1" s="414"/>
      <c r="AH1" s="414"/>
      <c r="AI1" s="414"/>
      <c r="AJ1" s="414"/>
      <c r="AK1" s="414"/>
      <c r="AL1" s="413" t="s">
        <v>123</v>
      </c>
      <c r="AM1" s="414"/>
      <c r="AN1" s="414"/>
      <c r="AO1" s="414"/>
      <c r="AP1" s="414"/>
      <c r="AQ1" s="414"/>
      <c r="AR1" s="414"/>
      <c r="AS1" s="414"/>
      <c r="AT1" s="414"/>
      <c r="AU1" s="414"/>
      <c r="AV1" s="414"/>
      <c r="AW1" s="414"/>
      <c r="AX1" s="414"/>
      <c r="AY1" s="414"/>
      <c r="AZ1" s="414"/>
      <c r="BA1" s="414"/>
      <c r="BB1" s="414"/>
      <c r="BC1" s="414"/>
      <c r="BD1" s="414"/>
      <c r="BE1" s="414"/>
      <c r="BF1" s="414"/>
      <c r="BG1" s="414"/>
      <c r="BH1" s="414"/>
      <c r="BI1" s="414"/>
      <c r="BJ1" s="414"/>
      <c r="BK1" s="414"/>
      <c r="BL1" s="414"/>
      <c r="BM1" s="414"/>
      <c r="BN1" s="414"/>
      <c r="BO1" s="414"/>
      <c r="BP1" s="414"/>
      <c r="BQ1" s="414"/>
      <c r="BR1" s="414"/>
      <c r="BS1" s="414"/>
      <c r="BT1" s="414"/>
      <c r="BU1" s="414"/>
      <c r="BV1" s="415"/>
      <c r="BW1" s="413" t="s">
        <v>130</v>
      </c>
      <c r="BX1" s="414"/>
      <c r="BY1" s="414"/>
      <c r="BZ1" s="414"/>
      <c r="CA1" s="414"/>
      <c r="CB1" s="414"/>
      <c r="CC1" s="414"/>
      <c r="CD1" s="414"/>
      <c r="CE1" s="414"/>
      <c r="CF1" s="414"/>
      <c r="CG1" s="414"/>
      <c r="CH1" s="414"/>
      <c r="CI1" s="414"/>
      <c r="CJ1" s="414"/>
      <c r="CK1" s="415"/>
      <c r="CL1" s="400" t="s">
        <v>149</v>
      </c>
      <c r="CM1" s="401"/>
      <c r="CN1" s="404"/>
    </row>
    <row r="2" spans="1:92" ht="16.5" customHeight="1" thickBot="1">
      <c r="A2" s="36" t="s">
        <v>84</v>
      </c>
      <c r="B2" s="331" t="s">
        <v>455</v>
      </c>
      <c r="C2" s="37" t="s">
        <v>85</v>
      </c>
      <c r="D2" s="37" t="s">
        <v>86</v>
      </c>
      <c r="E2" s="37" t="s">
        <v>119</v>
      </c>
      <c r="F2" s="37" t="s">
        <v>87</v>
      </c>
      <c r="G2" s="37" t="s">
        <v>88</v>
      </c>
      <c r="H2" s="37" t="s">
        <v>89</v>
      </c>
      <c r="I2" s="37" t="s">
        <v>90</v>
      </c>
      <c r="J2" s="109" t="s">
        <v>91</v>
      </c>
      <c r="K2" s="410" t="s">
        <v>536</v>
      </c>
      <c r="L2" s="407"/>
      <c r="M2" s="407"/>
      <c r="N2" s="408"/>
      <c r="O2" s="408"/>
      <c r="P2" s="408"/>
      <c r="Q2" s="409"/>
      <c r="R2" s="419" t="s">
        <v>229</v>
      </c>
      <c r="S2" s="407"/>
      <c r="T2" s="407"/>
      <c r="U2" s="408"/>
      <c r="V2" s="408"/>
      <c r="W2" s="408"/>
      <c r="X2" s="408"/>
      <c r="Y2" s="421" t="s">
        <v>487</v>
      </c>
      <c r="Z2" s="418"/>
      <c r="AA2" s="411" t="s">
        <v>489</v>
      </c>
      <c r="AB2" s="412"/>
      <c r="AC2" s="418"/>
      <c r="AD2" s="411" t="s">
        <v>492</v>
      </c>
      <c r="AE2" s="412"/>
      <c r="AF2" s="418"/>
      <c r="AG2" s="412" t="s">
        <v>494</v>
      </c>
      <c r="AH2" s="412"/>
      <c r="AI2" s="412"/>
      <c r="AJ2" s="412"/>
      <c r="AK2" s="412"/>
      <c r="AL2" s="410" t="s">
        <v>124</v>
      </c>
      <c r="AM2" s="407"/>
      <c r="AN2" s="407"/>
      <c r="AO2" s="407"/>
      <c r="AP2" s="408"/>
      <c r="AQ2" s="406" t="s">
        <v>125</v>
      </c>
      <c r="AR2" s="407"/>
      <c r="AS2" s="407"/>
      <c r="AT2" s="407"/>
      <c r="AU2" s="409"/>
      <c r="AV2" s="419" t="s">
        <v>126</v>
      </c>
      <c r="AW2" s="407"/>
      <c r="AX2" s="407"/>
      <c r="AY2" s="407"/>
      <c r="AZ2" s="408"/>
      <c r="BA2" s="406" t="s">
        <v>127</v>
      </c>
      <c r="BB2" s="407"/>
      <c r="BC2" s="407"/>
      <c r="BD2" s="407"/>
      <c r="BE2" s="407"/>
      <c r="BF2" s="407"/>
      <c r="BG2" s="409"/>
      <c r="BH2" s="406" t="s">
        <v>128</v>
      </c>
      <c r="BI2" s="407"/>
      <c r="BJ2" s="407"/>
      <c r="BK2" s="407"/>
      <c r="BL2" s="407"/>
      <c r="BM2" s="407"/>
      <c r="BN2" s="409"/>
      <c r="BO2" s="406" t="s">
        <v>129</v>
      </c>
      <c r="BP2" s="407"/>
      <c r="BQ2" s="407"/>
      <c r="BR2" s="407"/>
      <c r="BS2" s="407"/>
      <c r="BT2" s="407"/>
      <c r="BU2" s="407"/>
      <c r="BV2" s="420"/>
      <c r="BW2" s="410" t="s">
        <v>124</v>
      </c>
      <c r="BX2" s="407"/>
      <c r="BY2" s="407"/>
      <c r="BZ2" s="407"/>
      <c r="CA2" s="408"/>
      <c r="CB2" s="406" t="s">
        <v>125</v>
      </c>
      <c r="CC2" s="407"/>
      <c r="CD2" s="407"/>
      <c r="CE2" s="408"/>
      <c r="CF2" s="409"/>
      <c r="CG2" s="411" t="s">
        <v>131</v>
      </c>
      <c r="CH2" s="412"/>
      <c r="CI2" s="412"/>
      <c r="CJ2" s="412"/>
      <c r="CK2" s="94" t="s">
        <v>161</v>
      </c>
      <c r="CL2" s="402" t="s">
        <v>132</v>
      </c>
      <c r="CM2" s="403"/>
      <c r="CN2" s="405"/>
    </row>
    <row r="3" spans="1:92" ht="86.25" thickBot="1">
      <c r="A3" s="38" t="s">
        <v>0</v>
      </c>
      <c r="B3" s="334" t="s">
        <v>454</v>
      </c>
      <c r="C3" s="39" t="s">
        <v>1</v>
      </c>
      <c r="D3" s="39" t="s">
        <v>2</v>
      </c>
      <c r="E3" s="39" t="s">
        <v>120</v>
      </c>
      <c r="F3" s="39" t="s">
        <v>3</v>
      </c>
      <c r="G3" s="39" t="s">
        <v>121</v>
      </c>
      <c r="H3" s="39" t="s">
        <v>121</v>
      </c>
      <c r="I3" s="39" t="s">
        <v>121</v>
      </c>
      <c r="J3" s="188" t="s">
        <v>121</v>
      </c>
      <c r="K3" s="191" t="s">
        <v>155</v>
      </c>
      <c r="L3" s="192" t="s">
        <v>156</v>
      </c>
      <c r="M3" s="192" t="s">
        <v>158</v>
      </c>
      <c r="N3" s="252" t="s">
        <v>157</v>
      </c>
      <c r="O3" s="252" t="s">
        <v>537</v>
      </c>
      <c r="P3" s="252" t="s">
        <v>415</v>
      </c>
      <c r="Q3" s="193" t="s">
        <v>416</v>
      </c>
      <c r="R3" s="45" t="s">
        <v>155</v>
      </c>
      <c r="S3" s="40" t="s">
        <v>156</v>
      </c>
      <c r="T3" s="40" t="s">
        <v>158</v>
      </c>
      <c r="U3" s="55" t="s">
        <v>157</v>
      </c>
      <c r="V3" s="252" t="s">
        <v>537</v>
      </c>
      <c r="W3" s="252" t="s">
        <v>415</v>
      </c>
      <c r="X3" s="55" t="s">
        <v>416</v>
      </c>
      <c r="Y3" s="58" t="s">
        <v>498</v>
      </c>
      <c r="Z3" s="48" t="s">
        <v>223</v>
      </c>
      <c r="AA3" s="42" t="s">
        <v>491</v>
      </c>
      <c r="AB3" s="40" t="s">
        <v>495</v>
      </c>
      <c r="AC3" s="48" t="s">
        <v>139</v>
      </c>
      <c r="AD3" s="42" t="s">
        <v>493</v>
      </c>
      <c r="AE3" s="40" t="s">
        <v>496</v>
      </c>
      <c r="AF3" s="48" t="s">
        <v>139</v>
      </c>
      <c r="AG3" s="45" t="s">
        <v>499</v>
      </c>
      <c r="AH3" s="40" t="s">
        <v>137</v>
      </c>
      <c r="AI3" s="40" t="s">
        <v>138</v>
      </c>
      <c r="AJ3" s="40" t="s">
        <v>497</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452</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t="s">
        <v>581</v>
      </c>
      <c r="J4" s="56"/>
      <c r="K4" s="27" t="s">
        <v>202</v>
      </c>
      <c r="L4" s="28" t="s">
        <v>501</v>
      </c>
      <c r="M4" s="28" t="s">
        <v>502</v>
      </c>
      <c r="N4" s="56" t="s">
        <v>437</v>
      </c>
      <c r="O4" s="56" t="s">
        <v>538</v>
      </c>
      <c r="P4" s="56"/>
      <c r="Q4" s="49"/>
      <c r="R4" s="51"/>
      <c r="S4" s="30"/>
      <c r="T4" s="30"/>
      <c r="U4" s="65"/>
      <c r="V4" s="65"/>
      <c r="W4" s="65"/>
      <c r="X4" s="71"/>
      <c r="Y4" s="59" t="s">
        <v>488</v>
      </c>
      <c r="Z4" s="176" t="s">
        <v>202</v>
      </c>
      <c r="AA4" s="43" t="s">
        <v>462</v>
      </c>
      <c r="AB4" s="30"/>
      <c r="AC4" s="53"/>
      <c r="AD4" s="43" t="s">
        <v>109</v>
      </c>
      <c r="AE4" s="46"/>
      <c r="AF4" s="76"/>
      <c r="AG4" s="260" t="s">
        <v>109</v>
      </c>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t="s">
        <v>581</v>
      </c>
      <c r="J5" s="57"/>
      <c r="K5" s="19" t="s">
        <v>202</v>
      </c>
      <c r="L5" s="28" t="s">
        <v>501</v>
      </c>
      <c r="M5" s="28" t="s">
        <v>502</v>
      </c>
      <c r="N5" s="56" t="s">
        <v>437</v>
      </c>
      <c r="O5" s="56" t="s">
        <v>538</v>
      </c>
      <c r="P5" s="57"/>
      <c r="Q5" s="50"/>
      <c r="R5" s="52"/>
      <c r="S5" s="21"/>
      <c r="T5" s="21"/>
      <c r="U5" s="66"/>
      <c r="V5" s="66"/>
      <c r="W5" s="66"/>
      <c r="X5" s="57"/>
      <c r="Y5" s="154" t="s">
        <v>488</v>
      </c>
      <c r="Z5" s="177" t="s">
        <v>202</v>
      </c>
      <c r="AA5" s="44" t="s">
        <v>462</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t="s">
        <v>581</v>
      </c>
      <c r="J6" s="57"/>
      <c r="K6" s="19" t="s">
        <v>202</v>
      </c>
      <c r="L6" s="28" t="s">
        <v>501</v>
      </c>
      <c r="M6" s="28" t="s">
        <v>502</v>
      </c>
      <c r="N6" s="56" t="s">
        <v>437</v>
      </c>
      <c r="O6" s="56" t="s">
        <v>538</v>
      </c>
      <c r="P6" s="57"/>
      <c r="Q6" s="50"/>
      <c r="R6" s="52"/>
      <c r="S6" s="21"/>
      <c r="T6" s="21"/>
      <c r="U6" s="66"/>
      <c r="V6" s="66"/>
      <c r="W6" s="66"/>
      <c r="X6" s="57"/>
      <c r="Y6" s="255" t="s">
        <v>488</v>
      </c>
      <c r="Z6" s="177" t="s">
        <v>202</v>
      </c>
      <c r="AA6" s="44" t="s">
        <v>462</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t="s">
        <v>581</v>
      </c>
      <c r="J7" s="57"/>
      <c r="K7" s="19" t="s">
        <v>202</v>
      </c>
      <c r="L7" s="28" t="s">
        <v>501</v>
      </c>
      <c r="M7" s="28" t="s">
        <v>502</v>
      </c>
      <c r="N7" s="56" t="s">
        <v>437</v>
      </c>
      <c r="O7" s="56" t="s">
        <v>538</v>
      </c>
      <c r="P7" s="57"/>
      <c r="Q7" s="50"/>
      <c r="R7" s="52"/>
      <c r="S7" s="21"/>
      <c r="T7" s="21"/>
      <c r="U7" s="66"/>
      <c r="V7" s="66"/>
      <c r="W7" s="66"/>
      <c r="X7" s="57"/>
      <c r="Y7" s="154" t="s">
        <v>488</v>
      </c>
      <c r="Z7" s="177" t="s">
        <v>202</v>
      </c>
      <c r="AA7" s="44" t="s">
        <v>462</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t="s">
        <v>581</v>
      </c>
      <c r="I8" s="20"/>
      <c r="J8" s="57"/>
      <c r="K8" s="19" t="s">
        <v>202</v>
      </c>
      <c r="L8" s="20" t="s">
        <v>520</v>
      </c>
      <c r="M8" s="20" t="s">
        <v>504</v>
      </c>
      <c r="N8" s="57" t="s">
        <v>437</v>
      </c>
      <c r="O8" s="57" t="s">
        <v>538</v>
      </c>
      <c r="P8" s="57"/>
      <c r="Q8" s="50"/>
      <c r="R8" s="52"/>
      <c r="S8" s="21"/>
      <c r="T8" s="21"/>
      <c r="U8" s="66"/>
      <c r="V8" s="66"/>
      <c r="W8" s="66"/>
      <c r="X8" s="57"/>
      <c r="Y8" s="154" t="s">
        <v>488</v>
      </c>
      <c r="Z8" s="177" t="s">
        <v>202</v>
      </c>
      <c r="AA8" s="44" t="s">
        <v>462</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t="s">
        <v>581</v>
      </c>
      <c r="I9" s="20"/>
      <c r="J9" s="57"/>
      <c r="K9" s="19" t="s">
        <v>202</v>
      </c>
      <c r="L9" s="20" t="s">
        <v>520</v>
      </c>
      <c r="M9" s="20" t="s">
        <v>504</v>
      </c>
      <c r="N9" s="57" t="s">
        <v>437</v>
      </c>
      <c r="O9" s="57" t="s">
        <v>538</v>
      </c>
      <c r="P9" s="57"/>
      <c r="Q9" s="50"/>
      <c r="R9" s="52"/>
      <c r="S9" s="21"/>
      <c r="T9" s="21"/>
      <c r="U9" s="66"/>
      <c r="V9" s="66"/>
      <c r="W9" s="66"/>
      <c r="X9" s="57"/>
      <c r="Y9" s="154" t="s">
        <v>488</v>
      </c>
      <c r="Z9" s="177" t="s">
        <v>202</v>
      </c>
      <c r="AA9" s="44" t="s">
        <v>462</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388"/>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488</v>
      </c>
      <c r="Z10" s="177"/>
      <c r="AA10" s="44" t="s">
        <v>467</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545</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522</v>
      </c>
      <c r="J12" s="57"/>
      <c r="K12" s="19" t="s">
        <v>202</v>
      </c>
      <c r="L12" s="20" t="s">
        <v>500</v>
      </c>
      <c r="M12" s="20"/>
      <c r="N12" s="57"/>
      <c r="O12" s="57" t="s">
        <v>538</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t="s">
        <v>581</v>
      </c>
      <c r="I13" s="22" t="s">
        <v>522</v>
      </c>
      <c r="J13" s="57"/>
      <c r="K13" s="19" t="s">
        <v>202</v>
      </c>
      <c r="L13" s="20" t="s">
        <v>520</v>
      </c>
      <c r="M13" s="20" t="s">
        <v>504</v>
      </c>
      <c r="N13" s="57" t="s">
        <v>437</v>
      </c>
      <c r="O13" s="57" t="s">
        <v>538</v>
      </c>
      <c r="P13" s="57"/>
      <c r="Q13" s="50"/>
      <c r="R13" s="52"/>
      <c r="S13" s="21"/>
      <c r="T13" s="21"/>
      <c r="U13" s="66"/>
      <c r="V13" s="66"/>
      <c r="W13" s="66"/>
      <c r="X13" s="57"/>
      <c r="Y13" s="154" t="s">
        <v>488</v>
      </c>
      <c r="Z13" s="177" t="s">
        <v>202</v>
      </c>
      <c r="AA13" s="44" t="s">
        <v>462</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t="s">
        <v>581</v>
      </c>
      <c r="I14" s="20"/>
      <c r="J14" s="57"/>
      <c r="K14" s="19" t="s">
        <v>202</v>
      </c>
      <c r="L14" s="20" t="s">
        <v>520</v>
      </c>
      <c r="M14" s="20" t="s">
        <v>504</v>
      </c>
      <c r="N14" s="57" t="s">
        <v>437</v>
      </c>
      <c r="O14" s="57" t="s">
        <v>538</v>
      </c>
      <c r="P14" s="57"/>
      <c r="Q14" s="50"/>
      <c r="R14" s="52"/>
      <c r="S14" s="21"/>
      <c r="T14" s="21"/>
      <c r="U14" s="66"/>
      <c r="V14" s="66"/>
      <c r="W14" s="66"/>
      <c r="X14" s="57"/>
      <c r="Y14" s="154" t="s">
        <v>488</v>
      </c>
      <c r="Z14" s="177" t="s">
        <v>202</v>
      </c>
      <c r="AA14" s="44" t="s">
        <v>462</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t="s">
        <v>581</v>
      </c>
      <c r="I15" s="20"/>
      <c r="J15" s="57"/>
      <c r="K15" s="19" t="s">
        <v>202</v>
      </c>
      <c r="L15" s="20" t="s">
        <v>520</v>
      </c>
      <c r="M15" s="20" t="s">
        <v>504</v>
      </c>
      <c r="N15" s="57" t="s">
        <v>437</v>
      </c>
      <c r="O15" s="57" t="s">
        <v>538</v>
      </c>
      <c r="P15" s="57"/>
      <c r="Q15" s="50"/>
      <c r="R15" s="52"/>
      <c r="S15" s="21"/>
      <c r="T15" s="21"/>
      <c r="U15" s="66"/>
      <c r="V15" s="66"/>
      <c r="W15" s="66"/>
      <c r="X15" s="57"/>
      <c r="Y15" s="154" t="s">
        <v>488</v>
      </c>
      <c r="Z15" s="177" t="s">
        <v>202</v>
      </c>
      <c r="AA15" s="44" t="s">
        <v>462</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t="s">
        <v>581</v>
      </c>
      <c r="I18" s="20"/>
      <c r="J18" s="57"/>
      <c r="K18" s="19" t="s">
        <v>202</v>
      </c>
      <c r="L18" s="20" t="s">
        <v>520</v>
      </c>
      <c r="M18" s="20" t="s">
        <v>504</v>
      </c>
      <c r="N18" s="57" t="s">
        <v>437</v>
      </c>
      <c r="O18" s="57" t="s">
        <v>538</v>
      </c>
      <c r="P18" s="57"/>
      <c r="Q18" s="50"/>
      <c r="R18" s="52"/>
      <c r="S18" s="21"/>
      <c r="T18" s="21"/>
      <c r="U18" s="66"/>
      <c r="V18" s="66"/>
      <c r="W18" s="66"/>
      <c r="X18" s="57"/>
      <c r="Y18" s="154" t="s">
        <v>488</v>
      </c>
      <c r="Z18" s="177" t="s">
        <v>202</v>
      </c>
      <c r="AA18" s="44" t="s">
        <v>462</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t="s">
        <v>581</v>
      </c>
      <c r="I19" s="20"/>
      <c r="J19" s="57"/>
      <c r="K19" s="19" t="s">
        <v>202</v>
      </c>
      <c r="L19" s="20" t="s">
        <v>520</v>
      </c>
      <c r="M19" s="20" t="s">
        <v>504</v>
      </c>
      <c r="N19" s="57" t="s">
        <v>437</v>
      </c>
      <c r="O19" s="57" t="s">
        <v>439</v>
      </c>
      <c r="P19" s="57"/>
      <c r="Q19" s="50"/>
      <c r="R19" s="52"/>
      <c r="S19" s="21"/>
      <c r="T19" s="21"/>
      <c r="U19" s="66"/>
      <c r="V19" s="66"/>
      <c r="W19" s="66"/>
      <c r="X19" s="57"/>
      <c r="Y19" s="154" t="s">
        <v>488</v>
      </c>
      <c r="Z19" s="177" t="s">
        <v>202</v>
      </c>
      <c r="AA19" s="44" t="s">
        <v>462</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449</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488</v>
      </c>
      <c r="Z21" s="177"/>
      <c r="AA21" s="44" t="s">
        <v>467</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544</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522</v>
      </c>
      <c r="J22" s="57"/>
      <c r="K22" s="19" t="s">
        <v>202</v>
      </c>
      <c r="L22" s="20" t="s">
        <v>500</v>
      </c>
      <c r="M22" s="20"/>
      <c r="N22" s="57"/>
      <c r="O22" s="57" t="s">
        <v>538</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t="s">
        <v>581</v>
      </c>
      <c r="I23" s="20"/>
      <c r="J23" s="57"/>
      <c r="K23" s="19" t="s">
        <v>202</v>
      </c>
      <c r="L23" s="20" t="s">
        <v>520</v>
      </c>
      <c r="M23" s="20" t="s">
        <v>504</v>
      </c>
      <c r="N23" s="57" t="s">
        <v>437</v>
      </c>
      <c r="O23" s="57" t="s">
        <v>538</v>
      </c>
      <c r="P23" s="57"/>
      <c r="Q23" s="50"/>
      <c r="R23" s="52"/>
      <c r="S23" s="21"/>
      <c r="T23" s="21"/>
      <c r="U23" s="66"/>
      <c r="V23" s="66"/>
      <c r="W23" s="66"/>
      <c r="X23" s="57"/>
      <c r="Y23" s="154" t="s">
        <v>488</v>
      </c>
      <c r="Z23" s="177" t="s">
        <v>202</v>
      </c>
      <c r="AA23" s="44" t="s">
        <v>462</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t="s">
        <v>581</v>
      </c>
      <c r="I24" s="20"/>
      <c r="J24" s="57"/>
      <c r="K24" s="19" t="s">
        <v>202</v>
      </c>
      <c r="L24" s="20" t="s">
        <v>520</v>
      </c>
      <c r="M24" s="20" t="s">
        <v>504</v>
      </c>
      <c r="N24" s="57" t="s">
        <v>437</v>
      </c>
      <c r="O24" s="57" t="s">
        <v>538</v>
      </c>
      <c r="P24" s="57"/>
      <c r="Q24" s="50"/>
      <c r="R24" s="52"/>
      <c r="S24" s="21"/>
      <c r="T24" s="21"/>
      <c r="U24" s="66"/>
      <c r="V24" s="66"/>
      <c r="W24" s="66"/>
      <c r="X24" s="57"/>
      <c r="Y24" s="154" t="s">
        <v>488</v>
      </c>
      <c r="Z24" s="177" t="s">
        <v>202</v>
      </c>
      <c r="AA24" s="44" t="s">
        <v>462</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560</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560</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t="s">
        <v>581</v>
      </c>
      <c r="I29" s="20"/>
      <c r="J29" s="57"/>
      <c r="K29" s="19" t="s">
        <v>202</v>
      </c>
      <c r="L29" s="20" t="s">
        <v>520</v>
      </c>
      <c r="M29" s="20" t="s">
        <v>504</v>
      </c>
      <c r="N29" s="57" t="s">
        <v>437</v>
      </c>
      <c r="O29" s="57" t="s">
        <v>538</v>
      </c>
      <c r="P29" s="57"/>
      <c r="Q29" s="50"/>
      <c r="R29" s="52"/>
      <c r="S29" s="21"/>
      <c r="T29" s="21"/>
      <c r="U29" s="66"/>
      <c r="V29" s="66"/>
      <c r="W29" s="66"/>
      <c r="X29" s="57"/>
      <c r="Y29" s="154" t="s">
        <v>488</v>
      </c>
      <c r="Z29" s="177" t="s">
        <v>202</v>
      </c>
      <c r="AA29" s="44" t="s">
        <v>462</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t="s">
        <v>581</v>
      </c>
      <c r="I30" s="20"/>
      <c r="J30" s="57"/>
      <c r="K30" s="19" t="s">
        <v>202</v>
      </c>
      <c r="L30" s="20" t="s">
        <v>520</v>
      </c>
      <c r="M30" s="20" t="s">
        <v>504</v>
      </c>
      <c r="N30" s="57" t="s">
        <v>437</v>
      </c>
      <c r="O30" s="57" t="s">
        <v>538</v>
      </c>
      <c r="P30" s="57"/>
      <c r="Q30" s="50"/>
      <c r="R30" s="52"/>
      <c r="S30" s="21"/>
      <c r="T30" s="21"/>
      <c r="U30" s="66"/>
      <c r="V30" s="66"/>
      <c r="W30" s="66"/>
      <c r="X30" s="57"/>
      <c r="Y30" s="154" t="s">
        <v>488</v>
      </c>
      <c r="Z30" s="177" t="s">
        <v>202</v>
      </c>
      <c r="AA30" s="44" t="s">
        <v>462</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t="s">
        <v>581</v>
      </c>
      <c r="I31" s="20"/>
      <c r="J31" s="57"/>
      <c r="K31" s="19" t="s">
        <v>202</v>
      </c>
      <c r="L31" s="20" t="s">
        <v>520</v>
      </c>
      <c r="M31" s="20" t="s">
        <v>504</v>
      </c>
      <c r="N31" s="57" t="s">
        <v>437</v>
      </c>
      <c r="O31" s="57" t="s">
        <v>538</v>
      </c>
      <c r="P31" s="57"/>
      <c r="Q31" s="50"/>
      <c r="R31" s="52"/>
      <c r="S31" s="21"/>
      <c r="T31" s="21"/>
      <c r="U31" s="66"/>
      <c r="V31" s="66"/>
      <c r="W31" s="66"/>
      <c r="X31" s="57"/>
      <c r="Y31" s="154" t="s">
        <v>488</v>
      </c>
      <c r="Z31" s="177" t="s">
        <v>202</v>
      </c>
      <c r="AA31" s="44" t="s">
        <v>462</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t="s">
        <v>581</v>
      </c>
      <c r="J32" s="57"/>
      <c r="K32" s="19" t="s">
        <v>202</v>
      </c>
      <c r="L32" s="28" t="s">
        <v>501</v>
      </c>
      <c r="M32" s="28" t="s">
        <v>502</v>
      </c>
      <c r="N32" s="56" t="s">
        <v>437</v>
      </c>
      <c r="O32" s="56" t="s">
        <v>538</v>
      </c>
      <c r="P32" s="57"/>
      <c r="Q32" s="50"/>
      <c r="R32" s="52"/>
      <c r="S32" s="21"/>
      <c r="T32" s="21"/>
      <c r="U32" s="66"/>
      <c r="V32" s="66"/>
      <c r="W32" s="66"/>
      <c r="X32" s="57"/>
      <c r="Y32" s="154" t="s">
        <v>488</v>
      </c>
      <c r="Z32" s="177" t="s">
        <v>202</v>
      </c>
      <c r="AA32" s="44" t="s">
        <v>462</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521</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t="s">
        <v>581</v>
      </c>
      <c r="I34" s="20"/>
      <c r="J34" s="57"/>
      <c r="K34" s="19" t="s">
        <v>202</v>
      </c>
      <c r="L34" s="20" t="s">
        <v>503</v>
      </c>
      <c r="M34" s="20" t="s">
        <v>504</v>
      </c>
      <c r="N34" s="57" t="s">
        <v>437</v>
      </c>
      <c r="O34" s="57" t="s">
        <v>193</v>
      </c>
      <c r="P34" s="57"/>
      <c r="Q34" s="50"/>
      <c r="R34" s="52" t="s">
        <v>202</v>
      </c>
      <c r="S34" s="357" t="s">
        <v>503</v>
      </c>
      <c r="T34" s="357" t="s">
        <v>504</v>
      </c>
      <c r="U34" s="66" t="s">
        <v>437</v>
      </c>
      <c r="V34" s="66"/>
      <c r="W34" s="66"/>
      <c r="X34" s="57"/>
      <c r="Y34" s="154" t="s">
        <v>488</v>
      </c>
      <c r="Z34" s="177" t="s">
        <v>202</v>
      </c>
      <c r="AA34" s="44" t="s">
        <v>462</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t="s">
        <v>581</v>
      </c>
      <c r="I35" s="20"/>
      <c r="J35" s="57"/>
      <c r="K35" s="19" t="s">
        <v>202</v>
      </c>
      <c r="L35" s="20" t="s">
        <v>503</v>
      </c>
      <c r="M35" s="20" t="s">
        <v>504</v>
      </c>
      <c r="N35" s="57" t="s">
        <v>437</v>
      </c>
      <c r="O35" s="57" t="s">
        <v>193</v>
      </c>
      <c r="P35" s="57"/>
      <c r="Q35" s="50"/>
      <c r="R35" s="52" t="s">
        <v>202</v>
      </c>
      <c r="S35" s="357" t="s">
        <v>503</v>
      </c>
      <c r="T35" s="357" t="s">
        <v>504</v>
      </c>
      <c r="U35" s="66" t="s">
        <v>437</v>
      </c>
      <c r="V35" s="66"/>
      <c r="W35" s="66"/>
      <c r="X35" s="57"/>
      <c r="Y35" s="154" t="s">
        <v>488</v>
      </c>
      <c r="Z35" s="177" t="s">
        <v>202</v>
      </c>
      <c r="AA35" s="44" t="s">
        <v>462</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t="s">
        <v>581</v>
      </c>
      <c r="I36" s="20"/>
      <c r="J36" s="57"/>
      <c r="K36" s="19" t="s">
        <v>202</v>
      </c>
      <c r="L36" s="20" t="s">
        <v>503</v>
      </c>
      <c r="M36" s="20" t="s">
        <v>504</v>
      </c>
      <c r="N36" s="57" t="s">
        <v>437</v>
      </c>
      <c r="O36" s="57" t="s">
        <v>193</v>
      </c>
      <c r="P36" s="57"/>
      <c r="Q36" s="50"/>
      <c r="R36" s="52" t="s">
        <v>202</v>
      </c>
      <c r="S36" s="357" t="s">
        <v>503</v>
      </c>
      <c r="T36" s="357" t="s">
        <v>504</v>
      </c>
      <c r="U36" s="66" t="s">
        <v>437</v>
      </c>
      <c r="V36" s="66"/>
      <c r="W36" s="66"/>
      <c r="X36" s="57"/>
      <c r="Y36" s="154" t="s">
        <v>488</v>
      </c>
      <c r="Z36" s="177" t="s">
        <v>202</v>
      </c>
      <c r="AA36" s="44" t="s">
        <v>462</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t="s">
        <v>581</v>
      </c>
      <c r="I37" s="20"/>
      <c r="J37" s="57"/>
      <c r="K37" s="19" t="s">
        <v>202</v>
      </c>
      <c r="L37" s="20" t="s">
        <v>503</v>
      </c>
      <c r="M37" s="20" t="s">
        <v>504</v>
      </c>
      <c r="N37" s="57" t="s">
        <v>437</v>
      </c>
      <c r="O37" s="57" t="s">
        <v>193</v>
      </c>
      <c r="P37" s="57"/>
      <c r="Q37" s="50"/>
      <c r="R37" s="52" t="s">
        <v>202</v>
      </c>
      <c r="S37" s="357" t="s">
        <v>503</v>
      </c>
      <c r="T37" s="357" t="s">
        <v>504</v>
      </c>
      <c r="U37" s="66" t="s">
        <v>437</v>
      </c>
      <c r="V37" s="66"/>
      <c r="W37" s="66"/>
      <c r="X37" s="57"/>
      <c r="Y37" s="154" t="s">
        <v>488</v>
      </c>
      <c r="Z37" s="177" t="s">
        <v>202</v>
      </c>
      <c r="AA37" s="44" t="s">
        <v>462</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t="s">
        <v>581</v>
      </c>
      <c r="I38" s="20"/>
      <c r="J38" s="57"/>
      <c r="K38" s="19" t="s">
        <v>202</v>
      </c>
      <c r="L38" s="20" t="s">
        <v>503</v>
      </c>
      <c r="M38" s="20" t="s">
        <v>504</v>
      </c>
      <c r="N38" s="57" t="s">
        <v>437</v>
      </c>
      <c r="O38" s="57" t="s">
        <v>193</v>
      </c>
      <c r="P38" s="57"/>
      <c r="Q38" s="50"/>
      <c r="R38" s="52" t="s">
        <v>202</v>
      </c>
      <c r="S38" s="357" t="s">
        <v>503</v>
      </c>
      <c r="T38" s="357" t="s">
        <v>504</v>
      </c>
      <c r="U38" s="66" t="s">
        <v>437</v>
      </c>
      <c r="V38" s="66"/>
      <c r="W38" s="66"/>
      <c r="X38" s="57"/>
      <c r="Y38" s="328" t="s">
        <v>488</v>
      </c>
      <c r="Z38" s="177" t="s">
        <v>202</v>
      </c>
      <c r="AA38" s="44" t="s">
        <v>462</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t="s">
        <v>581</v>
      </c>
      <c r="J39" s="57"/>
      <c r="K39" s="19" t="s">
        <v>202</v>
      </c>
      <c r="L39" s="20" t="s">
        <v>505</v>
      </c>
      <c r="M39" s="20"/>
      <c r="N39" s="57"/>
      <c r="O39" s="57" t="s">
        <v>538</v>
      </c>
      <c r="P39" s="57"/>
      <c r="Q39" s="50"/>
      <c r="R39" s="52"/>
      <c r="S39" s="21"/>
      <c r="T39" s="21"/>
      <c r="U39" s="66"/>
      <c r="V39" s="66"/>
      <c r="W39" s="66"/>
      <c r="X39" s="57"/>
      <c r="Y39" s="154" t="s">
        <v>488</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508</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t="s">
        <v>581</v>
      </c>
      <c r="J40" s="115"/>
      <c r="K40" s="19" t="s">
        <v>202</v>
      </c>
      <c r="L40" s="20" t="s">
        <v>506</v>
      </c>
      <c r="M40" s="112" t="s">
        <v>504</v>
      </c>
      <c r="N40" s="115" t="s">
        <v>437</v>
      </c>
      <c r="O40" s="115" t="s">
        <v>538</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t="s">
        <v>581</v>
      </c>
      <c r="J41" s="57"/>
      <c r="K41" s="19" t="s">
        <v>202</v>
      </c>
      <c r="L41" s="20" t="s">
        <v>506</v>
      </c>
      <c r="M41" s="112" t="s">
        <v>504</v>
      </c>
      <c r="N41" s="115" t="s">
        <v>437</v>
      </c>
      <c r="O41" s="115" t="s">
        <v>538</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t="s">
        <v>581</v>
      </c>
      <c r="I42" s="20"/>
      <c r="J42" s="57"/>
      <c r="K42" s="19" t="s">
        <v>202</v>
      </c>
      <c r="L42" s="20" t="s">
        <v>520</v>
      </c>
      <c r="M42" s="20" t="s">
        <v>504</v>
      </c>
      <c r="N42" s="57" t="s">
        <v>437</v>
      </c>
      <c r="O42" s="57" t="s">
        <v>538</v>
      </c>
      <c r="P42" s="57"/>
      <c r="Q42" s="50"/>
      <c r="R42" s="52"/>
      <c r="S42" s="21"/>
      <c r="T42" s="21"/>
      <c r="U42" s="66"/>
      <c r="V42" s="66"/>
      <c r="W42" s="66"/>
      <c r="X42" s="57"/>
      <c r="Y42" s="154" t="s">
        <v>488</v>
      </c>
      <c r="Z42" s="288" t="s">
        <v>202</v>
      </c>
      <c r="AA42" s="44" t="s">
        <v>462</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t="s">
        <v>581</v>
      </c>
      <c r="I44" s="20"/>
      <c r="J44" s="57"/>
      <c r="K44" s="19"/>
      <c r="L44" s="20"/>
      <c r="M44" s="20"/>
      <c r="N44" s="57"/>
      <c r="O44" s="57" t="s">
        <v>538</v>
      </c>
      <c r="P44" s="57"/>
      <c r="Q44" s="50"/>
      <c r="R44" s="52"/>
      <c r="S44" s="21"/>
      <c r="T44" s="21"/>
      <c r="U44" s="66"/>
      <c r="V44" s="66"/>
      <c r="W44" s="66"/>
      <c r="X44" s="57"/>
      <c r="Y44" s="154" t="s">
        <v>457</v>
      </c>
      <c r="Z44" s="365" t="s">
        <v>519</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513</v>
      </c>
      <c r="N45" s="57" t="s">
        <v>205</v>
      </c>
      <c r="O45" s="57"/>
      <c r="P45" s="57" t="s">
        <v>439</v>
      </c>
      <c r="Q45" s="50" t="s">
        <v>514</v>
      </c>
      <c r="R45" s="52" t="s">
        <v>202</v>
      </c>
      <c r="S45" s="20" t="s">
        <v>203</v>
      </c>
      <c r="T45" s="20" t="s">
        <v>204</v>
      </c>
      <c r="U45" s="57" t="s">
        <v>205</v>
      </c>
      <c r="V45" s="57"/>
      <c r="W45" s="57" t="s">
        <v>205</v>
      </c>
      <c r="X45" s="57"/>
      <c r="Y45" s="6" t="s">
        <v>488</v>
      </c>
      <c r="Z45" s="179" t="s">
        <v>429</v>
      </c>
      <c r="AA45" s="384" t="s">
        <v>490</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t="s">
        <v>581</v>
      </c>
      <c r="I46" s="20"/>
      <c r="J46" s="57"/>
      <c r="K46" s="19" t="s">
        <v>202</v>
      </c>
      <c r="L46" s="20" t="s">
        <v>512</v>
      </c>
      <c r="M46" s="20" t="s">
        <v>208</v>
      </c>
      <c r="N46" s="57" t="s">
        <v>209</v>
      </c>
      <c r="O46" s="57"/>
      <c r="P46" s="57"/>
      <c r="Q46" s="50"/>
      <c r="R46" s="52" t="s">
        <v>202</v>
      </c>
      <c r="S46" s="20" t="s">
        <v>207</v>
      </c>
      <c r="T46" s="20" t="s">
        <v>208</v>
      </c>
      <c r="U46" s="57" t="s">
        <v>209</v>
      </c>
      <c r="V46" s="57"/>
      <c r="W46" s="57"/>
      <c r="X46" s="182"/>
      <c r="Y46" s="189" t="s">
        <v>488</v>
      </c>
      <c r="Z46" s="170" t="s">
        <v>429</v>
      </c>
      <c r="AA46" s="384"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t="s">
        <v>581</v>
      </c>
      <c r="J47" s="180"/>
      <c r="K47" s="6" t="s">
        <v>202</v>
      </c>
      <c r="L47" s="358" t="s">
        <v>510</v>
      </c>
      <c r="M47" s="221"/>
      <c r="N47" s="180"/>
      <c r="O47" s="180" t="s">
        <v>538</v>
      </c>
      <c r="P47" s="180"/>
      <c r="Q47" s="156"/>
      <c r="R47" s="189"/>
      <c r="S47" s="2"/>
      <c r="T47" s="2"/>
      <c r="U47" s="180"/>
      <c r="V47" s="180" t="s">
        <v>538</v>
      </c>
      <c r="W47" s="180"/>
      <c r="X47" s="7"/>
      <c r="Y47" s="47" t="s">
        <v>488</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379" t="s">
        <v>543</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86"/>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t="s">
        <v>581</v>
      </c>
      <c r="I49" s="2"/>
      <c r="J49" s="180"/>
      <c r="K49" s="6" t="s">
        <v>202</v>
      </c>
      <c r="L49" s="367" t="s">
        <v>526</v>
      </c>
      <c r="M49" s="367" t="s">
        <v>504</v>
      </c>
      <c r="N49" s="180" t="s">
        <v>437</v>
      </c>
      <c r="O49" s="180" t="s">
        <v>439</v>
      </c>
      <c r="P49" s="180"/>
      <c r="Q49" s="156"/>
      <c r="R49" s="189"/>
      <c r="S49" s="2"/>
      <c r="T49" s="2"/>
      <c r="U49" s="180"/>
      <c r="V49" s="180"/>
      <c r="W49" s="180"/>
      <c r="X49" s="7"/>
      <c r="Y49" s="47" t="s">
        <v>488</v>
      </c>
      <c r="Z49" s="137"/>
      <c r="AA49" s="384" t="s">
        <v>462</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527</v>
      </c>
      <c r="CA49" s="233" t="s">
        <v>528</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t="s">
        <v>581</v>
      </c>
      <c r="J50" s="180"/>
      <c r="K50" s="6" t="s">
        <v>202</v>
      </c>
      <c r="L50" s="367" t="s">
        <v>526</v>
      </c>
      <c r="M50" s="367" t="s">
        <v>504</v>
      </c>
      <c r="N50" s="180" t="s">
        <v>437</v>
      </c>
      <c r="O50" s="180" t="s">
        <v>538</v>
      </c>
      <c r="P50" s="180"/>
      <c r="Q50" s="156"/>
      <c r="R50" s="189"/>
      <c r="S50" s="2"/>
      <c r="T50" s="2"/>
      <c r="U50" s="180"/>
      <c r="V50" s="180"/>
      <c r="W50" s="180"/>
      <c r="X50" s="7"/>
      <c r="Y50" s="47" t="s">
        <v>457</v>
      </c>
      <c r="Z50" s="137"/>
      <c r="AA50" s="384"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t="s">
        <v>581</v>
      </c>
      <c r="J51" s="180"/>
      <c r="K51" s="6" t="s">
        <v>202</v>
      </c>
      <c r="L51" s="367" t="s">
        <v>526</v>
      </c>
      <c r="M51" s="367" t="s">
        <v>504</v>
      </c>
      <c r="N51" s="180" t="s">
        <v>437</v>
      </c>
      <c r="O51" s="180" t="s">
        <v>538</v>
      </c>
      <c r="P51" s="180"/>
      <c r="Q51" s="156"/>
      <c r="R51" s="189"/>
      <c r="S51" s="2"/>
      <c r="T51" s="2"/>
      <c r="U51" s="180"/>
      <c r="V51" s="180"/>
      <c r="W51" s="180"/>
      <c r="X51" s="7"/>
      <c r="Y51" s="47" t="s">
        <v>457</v>
      </c>
      <c r="Z51" s="137"/>
      <c r="AA51" s="384"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t="s">
        <v>581</v>
      </c>
      <c r="I52" s="2"/>
      <c r="J52" s="180"/>
      <c r="K52" s="6" t="s">
        <v>202</v>
      </c>
      <c r="L52" s="367" t="s">
        <v>526</v>
      </c>
      <c r="M52" s="367" t="s">
        <v>504</v>
      </c>
      <c r="N52" s="180" t="s">
        <v>437</v>
      </c>
      <c r="O52" s="180" t="s">
        <v>439</v>
      </c>
      <c r="P52" s="180"/>
      <c r="Q52" s="156"/>
      <c r="R52" s="189"/>
      <c r="S52" s="2"/>
      <c r="T52" s="2"/>
      <c r="U52" s="180"/>
      <c r="V52" s="180"/>
      <c r="W52" s="180"/>
      <c r="X52" s="7"/>
      <c r="Y52" s="47" t="s">
        <v>488</v>
      </c>
      <c r="Z52" s="137"/>
      <c r="AA52" s="384" t="s">
        <v>462</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529</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t="s">
        <v>581</v>
      </c>
      <c r="I53" s="2"/>
      <c r="J53" s="180"/>
      <c r="K53" s="6" t="s">
        <v>202</v>
      </c>
      <c r="L53" s="367" t="s">
        <v>526</v>
      </c>
      <c r="M53" s="367" t="s">
        <v>504</v>
      </c>
      <c r="N53" s="180" t="s">
        <v>437</v>
      </c>
      <c r="O53" s="180" t="s">
        <v>439</v>
      </c>
      <c r="P53" s="180"/>
      <c r="Q53" s="156"/>
      <c r="R53" s="189"/>
      <c r="S53" s="2"/>
      <c r="T53" s="2"/>
      <c r="U53" s="180"/>
      <c r="V53" s="180"/>
      <c r="W53" s="180"/>
      <c r="X53" s="7"/>
      <c r="Y53" s="47" t="s">
        <v>488</v>
      </c>
      <c r="Z53" s="137"/>
      <c r="AA53" s="384" t="s">
        <v>462</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530</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t="s">
        <v>581</v>
      </c>
      <c r="I54" s="2"/>
      <c r="J54" s="180"/>
      <c r="K54" s="6" t="s">
        <v>202</v>
      </c>
      <c r="L54" s="367" t="s">
        <v>526</v>
      </c>
      <c r="M54" s="367" t="s">
        <v>504</v>
      </c>
      <c r="N54" s="180" t="s">
        <v>437</v>
      </c>
      <c r="O54" s="180" t="s">
        <v>439</v>
      </c>
      <c r="P54" s="180"/>
      <c r="Q54" s="156"/>
      <c r="R54" s="189"/>
      <c r="S54" s="2"/>
      <c r="T54" s="2"/>
      <c r="U54" s="180"/>
      <c r="V54" s="180"/>
      <c r="W54" s="180"/>
      <c r="X54" s="7"/>
      <c r="Y54" s="47" t="s">
        <v>488</v>
      </c>
      <c r="Z54" s="137"/>
      <c r="AA54" s="384" t="s">
        <v>462</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t="s">
        <v>581</v>
      </c>
      <c r="I55" s="2"/>
      <c r="J55" s="180"/>
      <c r="K55" s="6" t="s">
        <v>202</v>
      </c>
      <c r="L55" s="367" t="s">
        <v>526</v>
      </c>
      <c r="M55" s="367" t="s">
        <v>504</v>
      </c>
      <c r="N55" s="180" t="s">
        <v>437</v>
      </c>
      <c r="O55" s="180" t="s">
        <v>439</v>
      </c>
      <c r="P55" s="180"/>
      <c r="Q55" s="156"/>
      <c r="R55" s="189"/>
      <c r="S55" s="2"/>
      <c r="T55" s="2"/>
      <c r="U55" s="180"/>
      <c r="V55" s="180"/>
      <c r="W55" s="180"/>
      <c r="X55" s="7"/>
      <c r="Y55" s="47" t="s">
        <v>488</v>
      </c>
      <c r="Z55" s="137"/>
      <c r="AA55" s="384" t="s">
        <v>462</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531</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t="s">
        <v>581</v>
      </c>
      <c r="I56" s="2"/>
      <c r="J56" s="180"/>
      <c r="K56" s="6" t="s">
        <v>202</v>
      </c>
      <c r="L56" s="367" t="s">
        <v>526</v>
      </c>
      <c r="M56" s="367" t="s">
        <v>504</v>
      </c>
      <c r="N56" s="180" t="s">
        <v>437</v>
      </c>
      <c r="O56" s="180" t="s">
        <v>439</v>
      </c>
      <c r="P56" s="180"/>
      <c r="Q56" s="156"/>
      <c r="R56" s="189"/>
      <c r="S56" s="2"/>
      <c r="T56" s="2"/>
      <c r="U56" s="180"/>
      <c r="V56" s="180"/>
      <c r="W56" s="180"/>
      <c r="X56" s="7"/>
      <c r="Y56" s="47" t="s">
        <v>488</v>
      </c>
      <c r="Z56" s="137"/>
      <c r="AA56" s="384" t="s">
        <v>462</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532</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t="s">
        <v>581</v>
      </c>
      <c r="I57" s="2"/>
      <c r="J57" s="180"/>
      <c r="K57" s="6" t="s">
        <v>202</v>
      </c>
      <c r="L57" s="367" t="s">
        <v>526</v>
      </c>
      <c r="M57" s="367" t="s">
        <v>504</v>
      </c>
      <c r="N57" s="180" t="s">
        <v>437</v>
      </c>
      <c r="O57" s="180" t="s">
        <v>439</v>
      </c>
      <c r="P57" s="180"/>
      <c r="Q57" s="156"/>
      <c r="R57" s="189"/>
      <c r="S57" s="2"/>
      <c r="T57" s="2"/>
      <c r="U57" s="180"/>
      <c r="V57" s="180"/>
      <c r="W57" s="180"/>
      <c r="X57" s="7"/>
      <c r="Y57" s="47" t="s">
        <v>488</v>
      </c>
      <c r="Z57" s="137"/>
      <c r="AA57" s="384" t="s">
        <v>462</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t="s">
        <v>581</v>
      </c>
      <c r="I58" s="2"/>
      <c r="J58" s="180"/>
      <c r="K58" s="6" t="s">
        <v>202</v>
      </c>
      <c r="L58" s="367" t="s">
        <v>526</v>
      </c>
      <c r="M58" s="367" t="s">
        <v>504</v>
      </c>
      <c r="N58" s="180" t="s">
        <v>437</v>
      </c>
      <c r="O58" s="180" t="s">
        <v>439</v>
      </c>
      <c r="P58" s="180"/>
      <c r="Q58" s="156"/>
      <c r="R58" s="189"/>
      <c r="S58" s="2"/>
      <c r="T58" s="2"/>
      <c r="U58" s="180"/>
      <c r="V58" s="180"/>
      <c r="W58" s="180"/>
      <c r="X58" s="7"/>
      <c r="Y58" s="47" t="s">
        <v>488</v>
      </c>
      <c r="Z58" s="137"/>
      <c r="AA58" s="384" t="s">
        <v>462</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533</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t="s">
        <v>581</v>
      </c>
      <c r="J59" s="180"/>
      <c r="K59" s="6" t="s">
        <v>202</v>
      </c>
      <c r="L59" s="367" t="s">
        <v>526</v>
      </c>
      <c r="M59" s="367" t="s">
        <v>504</v>
      </c>
      <c r="N59" s="180" t="s">
        <v>437</v>
      </c>
      <c r="O59" s="180" t="s">
        <v>538</v>
      </c>
      <c r="P59" s="180"/>
      <c r="Q59" s="156"/>
      <c r="R59" s="189"/>
      <c r="S59" s="2"/>
      <c r="T59" s="2"/>
      <c r="U59" s="180"/>
      <c r="V59" s="180"/>
      <c r="W59" s="180"/>
      <c r="X59" s="7"/>
      <c r="Y59" s="47" t="s">
        <v>457</v>
      </c>
      <c r="Z59" s="137"/>
      <c r="AA59" s="384"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460</v>
      </c>
      <c r="Z60" s="170" t="s">
        <v>429</v>
      </c>
      <c r="AA60" s="384"/>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450</v>
      </c>
      <c r="D61" s="228" t="s">
        <v>7</v>
      </c>
      <c r="E61" s="228" t="s">
        <v>179</v>
      </c>
      <c r="F61" s="228" t="s">
        <v>387</v>
      </c>
      <c r="G61" s="2"/>
      <c r="H61" s="375"/>
      <c r="I61" s="22" t="s">
        <v>522</v>
      </c>
      <c r="J61" s="180"/>
      <c r="K61" s="19" t="s">
        <v>202</v>
      </c>
      <c r="L61" s="20" t="s">
        <v>500</v>
      </c>
      <c r="M61" s="221"/>
      <c r="N61" s="180"/>
      <c r="O61" s="180" t="s">
        <v>538</v>
      </c>
      <c r="P61" s="180"/>
      <c r="Q61" s="156"/>
      <c r="R61" s="189" t="s">
        <v>507</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518</v>
      </c>
      <c r="CB61" s="152"/>
      <c r="CC61" s="131"/>
      <c r="CD61" s="131"/>
      <c r="CE61" s="137"/>
      <c r="CF61" s="137"/>
      <c r="CG61" s="142"/>
      <c r="CH61" s="131"/>
      <c r="CI61" s="131"/>
      <c r="CJ61" s="143"/>
      <c r="CK61" s="148"/>
      <c r="CL61" s="146"/>
      <c r="CM61" s="134"/>
      <c r="CN61" s="140"/>
    </row>
    <row r="62" spans="1:92" ht="30">
      <c r="A62" s="226">
        <v>59</v>
      </c>
      <c r="B62" s="47"/>
      <c r="C62" s="338" t="s">
        <v>477</v>
      </c>
      <c r="D62" s="338" t="s">
        <v>7</v>
      </c>
      <c r="E62" s="228" t="s">
        <v>172</v>
      </c>
      <c r="F62" s="228" t="s">
        <v>309</v>
      </c>
      <c r="G62" s="2"/>
      <c r="H62" s="2"/>
      <c r="I62" s="22" t="s">
        <v>581</v>
      </c>
      <c r="J62" s="180"/>
      <c r="K62" s="19" t="s">
        <v>202</v>
      </c>
      <c r="L62" s="20" t="s">
        <v>505</v>
      </c>
      <c r="M62" s="221"/>
      <c r="N62" s="180"/>
      <c r="O62" s="180" t="s">
        <v>538</v>
      </c>
      <c r="P62" s="180"/>
      <c r="Q62" s="156"/>
      <c r="R62" s="189"/>
      <c r="S62" s="2"/>
      <c r="T62" s="2"/>
      <c r="U62" s="180"/>
      <c r="V62" s="180"/>
      <c r="W62" s="180"/>
      <c r="X62" s="7"/>
      <c r="Y62" s="47" t="s">
        <v>457</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517</v>
      </c>
      <c r="CB62" s="152"/>
      <c r="CC62" s="131"/>
      <c r="CD62" s="131"/>
      <c r="CE62" s="137"/>
      <c r="CF62" s="137"/>
      <c r="CG62" s="142"/>
      <c r="CH62" s="131"/>
      <c r="CI62" s="131"/>
      <c r="CJ62" s="143"/>
      <c r="CK62" s="148"/>
      <c r="CL62" s="146"/>
      <c r="CM62" s="134"/>
      <c r="CN62" s="140"/>
    </row>
    <row r="63" spans="1:92">
      <c r="A63" s="328">
        <v>60</v>
      </c>
      <c r="B63" s="47"/>
      <c r="C63" s="357" t="s">
        <v>509</v>
      </c>
      <c r="D63" s="357" t="s">
        <v>225</v>
      </c>
      <c r="E63" s="228" t="s">
        <v>171</v>
      </c>
      <c r="F63" s="228"/>
      <c r="G63" s="330"/>
      <c r="H63" s="330"/>
      <c r="I63" s="359" t="s">
        <v>541</v>
      </c>
      <c r="J63" s="180"/>
      <c r="K63" s="6" t="s">
        <v>202</v>
      </c>
      <c r="L63" s="358" t="s">
        <v>511</v>
      </c>
      <c r="M63" s="358" t="s">
        <v>438</v>
      </c>
      <c r="N63" s="180" t="s">
        <v>437</v>
      </c>
      <c r="O63" s="180" t="s">
        <v>538</v>
      </c>
      <c r="P63" s="180"/>
      <c r="Q63" s="156"/>
      <c r="R63" s="189"/>
      <c r="S63" s="330"/>
      <c r="T63" s="330"/>
      <c r="U63" s="180"/>
      <c r="V63" s="180" t="s">
        <v>538</v>
      </c>
      <c r="W63" s="180"/>
      <c r="X63" s="7"/>
      <c r="Y63" s="47" t="s">
        <v>460</v>
      </c>
      <c r="Z63" s="137"/>
      <c r="AA63" s="384"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542</v>
      </c>
      <c r="CB63" s="152"/>
      <c r="CC63" s="131"/>
      <c r="CD63" s="131"/>
      <c r="CE63" s="137"/>
      <c r="CF63" s="137"/>
      <c r="CG63" s="142"/>
      <c r="CH63" s="131"/>
      <c r="CI63" s="131"/>
      <c r="CJ63" s="143"/>
      <c r="CK63" s="148"/>
      <c r="CL63" s="146"/>
      <c r="CM63" s="134"/>
      <c r="CN63" s="140"/>
    </row>
    <row r="64" spans="1:92">
      <c r="A64" s="328">
        <v>61</v>
      </c>
      <c r="B64" s="47"/>
      <c r="C64" s="228" t="s">
        <v>193</v>
      </c>
      <c r="D64" s="228" t="s">
        <v>193</v>
      </c>
      <c r="E64" s="228"/>
      <c r="F64" s="228"/>
      <c r="G64" s="330"/>
      <c r="H64" s="330"/>
      <c r="I64" s="330"/>
      <c r="J64" s="180"/>
      <c r="K64" s="6"/>
      <c r="L64" s="330"/>
      <c r="M64" s="330"/>
      <c r="N64" s="180"/>
      <c r="O64" s="180"/>
      <c r="P64" s="180"/>
      <c r="Q64" s="156"/>
      <c r="R64" s="189"/>
      <c r="S64" s="330"/>
      <c r="T64" s="330"/>
      <c r="U64" s="180"/>
      <c r="V64" s="180"/>
      <c r="W64" s="180"/>
      <c r="X64" s="7"/>
      <c r="Y64" s="47"/>
      <c r="Z64" s="137"/>
      <c r="AA64" s="384"/>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143"/>
      <c r="CB64" s="152"/>
      <c r="CC64" s="131"/>
      <c r="CD64" s="131"/>
      <c r="CE64" s="137"/>
      <c r="CF64" s="137"/>
      <c r="CG64" s="142"/>
      <c r="CH64" s="131"/>
      <c r="CI64" s="131"/>
      <c r="CJ64" s="143"/>
      <c r="CK64" s="148"/>
      <c r="CL64" s="146"/>
      <c r="CM64" s="134"/>
      <c r="CN64" s="140"/>
    </row>
    <row r="65" spans="1:92">
      <c r="A65" s="328">
        <v>62</v>
      </c>
      <c r="B65" s="47"/>
      <c r="C65" s="228" t="s">
        <v>193</v>
      </c>
      <c r="D65" s="228" t="s">
        <v>193</v>
      </c>
      <c r="E65" s="228"/>
      <c r="F65" s="228"/>
      <c r="G65" s="330"/>
      <c r="H65" s="330"/>
      <c r="I65" s="330"/>
      <c r="J65" s="180"/>
      <c r="K65" s="6"/>
      <c r="L65" s="330"/>
      <c r="M65" s="330"/>
      <c r="N65" s="180"/>
      <c r="O65" s="180"/>
      <c r="P65" s="180"/>
      <c r="Q65" s="156"/>
      <c r="R65" s="189"/>
      <c r="S65" s="330"/>
      <c r="T65" s="330"/>
      <c r="U65" s="180"/>
      <c r="V65" s="180"/>
      <c r="W65" s="180"/>
      <c r="X65" s="7"/>
      <c r="Y65" s="47"/>
      <c r="Z65" s="137"/>
      <c r="AA65" s="384"/>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143"/>
      <c r="CB65" s="152"/>
      <c r="CC65" s="131"/>
      <c r="CD65" s="131"/>
      <c r="CE65" s="137"/>
      <c r="CF65" s="137"/>
      <c r="CG65" s="142"/>
      <c r="CH65" s="131"/>
      <c r="CI65" s="131"/>
      <c r="CJ65" s="143"/>
      <c r="CK65" s="148"/>
      <c r="CL65" s="146"/>
      <c r="CM65" s="134"/>
      <c r="CN65" s="140"/>
    </row>
    <row r="66" spans="1:92">
      <c r="A66" s="328">
        <v>63</v>
      </c>
      <c r="B66" s="47"/>
      <c r="C66" s="228" t="s">
        <v>193</v>
      </c>
      <c r="D66" s="228" t="s">
        <v>193</v>
      </c>
      <c r="E66" s="228"/>
      <c r="F66" s="228"/>
      <c r="G66" s="330"/>
      <c r="H66" s="330"/>
      <c r="I66" s="330"/>
      <c r="J66" s="180"/>
      <c r="K66" s="6"/>
      <c r="L66" s="330"/>
      <c r="M66" s="330"/>
      <c r="N66" s="180"/>
      <c r="O66" s="180"/>
      <c r="P66" s="180"/>
      <c r="Q66" s="156"/>
      <c r="R66" s="189"/>
      <c r="S66" s="330"/>
      <c r="T66" s="330"/>
      <c r="U66" s="180"/>
      <c r="V66" s="180"/>
      <c r="W66" s="180"/>
      <c r="X66" s="7"/>
      <c r="Y66" s="47"/>
      <c r="Z66" s="137"/>
      <c r="AA66" s="384"/>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143"/>
      <c r="CB66" s="152"/>
      <c r="CC66" s="131"/>
      <c r="CD66" s="131"/>
      <c r="CE66" s="137"/>
      <c r="CF66" s="137"/>
      <c r="CG66" s="142"/>
      <c r="CH66" s="131"/>
      <c r="CI66" s="131"/>
      <c r="CJ66" s="143"/>
      <c r="CK66" s="148"/>
      <c r="CL66" s="146"/>
      <c r="CM66" s="134"/>
      <c r="CN66" s="140"/>
    </row>
    <row r="67" spans="1:92">
      <c r="A67" s="328">
        <v>64</v>
      </c>
      <c r="B67" s="47"/>
      <c r="C67" s="228" t="s">
        <v>193</v>
      </c>
      <c r="D67" s="228" t="s">
        <v>193</v>
      </c>
      <c r="E67" s="228"/>
      <c r="F67" s="228"/>
      <c r="G67" s="330"/>
      <c r="H67" s="330"/>
      <c r="I67" s="330"/>
      <c r="J67" s="180"/>
      <c r="K67" s="6"/>
      <c r="L67" s="330"/>
      <c r="M67" s="330"/>
      <c r="N67" s="180"/>
      <c r="O67" s="180"/>
      <c r="P67" s="180"/>
      <c r="Q67" s="156"/>
      <c r="R67" s="189"/>
      <c r="S67" s="330"/>
      <c r="T67" s="330"/>
      <c r="U67" s="180"/>
      <c r="V67" s="180"/>
      <c r="W67" s="180"/>
      <c r="X67" s="7"/>
      <c r="Y67" s="47"/>
      <c r="Z67" s="137"/>
      <c r="AA67" s="384"/>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143"/>
      <c r="CB67" s="152"/>
      <c r="CC67" s="131"/>
      <c r="CD67" s="131"/>
      <c r="CE67" s="137"/>
      <c r="CF67" s="137"/>
      <c r="CG67" s="142"/>
      <c r="CH67" s="131"/>
      <c r="CI67" s="131"/>
      <c r="CJ67" s="143"/>
      <c r="CK67" s="148"/>
      <c r="CL67" s="146"/>
      <c r="CM67" s="134"/>
      <c r="CN67" s="140"/>
    </row>
    <row r="68" spans="1:92">
      <c r="A68" s="328">
        <v>65</v>
      </c>
      <c r="B68" s="47"/>
      <c r="C68" s="228" t="s">
        <v>193</v>
      </c>
      <c r="D68" s="228" t="s">
        <v>193</v>
      </c>
      <c r="E68" s="228"/>
      <c r="F68" s="228"/>
      <c r="G68" s="330"/>
      <c r="H68" s="330"/>
      <c r="I68" s="330"/>
      <c r="J68" s="180"/>
      <c r="K68" s="6"/>
      <c r="L68" s="330"/>
      <c r="M68" s="330"/>
      <c r="N68" s="180"/>
      <c r="O68" s="180"/>
      <c r="P68" s="180"/>
      <c r="Q68" s="156"/>
      <c r="R68" s="189"/>
      <c r="S68" s="330"/>
      <c r="T68" s="330"/>
      <c r="U68" s="180"/>
      <c r="V68" s="180"/>
      <c r="W68" s="180"/>
      <c r="X68" s="7"/>
      <c r="Y68" s="47"/>
      <c r="Z68" s="137"/>
      <c r="AA68" s="384"/>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143"/>
      <c r="CB68" s="152"/>
      <c r="CC68" s="131"/>
      <c r="CD68" s="131"/>
      <c r="CE68" s="137"/>
      <c r="CF68" s="137"/>
      <c r="CG68" s="142"/>
      <c r="CH68" s="131"/>
      <c r="CI68" s="131"/>
      <c r="CJ68" s="143"/>
      <c r="CK68" s="148"/>
      <c r="CL68" s="146"/>
      <c r="CM68" s="134"/>
      <c r="CN68" s="140"/>
    </row>
    <row r="69" spans="1:92">
      <c r="A69" s="328">
        <v>66</v>
      </c>
      <c r="B69" s="47"/>
      <c r="C69" s="228" t="s">
        <v>193</v>
      </c>
      <c r="D69" s="228" t="s">
        <v>193</v>
      </c>
      <c r="E69" s="228"/>
      <c r="F69" s="228"/>
      <c r="G69" s="330"/>
      <c r="H69" s="330"/>
      <c r="I69" s="330"/>
      <c r="J69" s="180"/>
      <c r="K69" s="6"/>
      <c r="L69" s="330"/>
      <c r="M69" s="330"/>
      <c r="N69" s="180"/>
      <c r="O69" s="180"/>
      <c r="P69" s="180"/>
      <c r="Q69" s="156"/>
      <c r="R69" s="189"/>
      <c r="S69" s="330"/>
      <c r="T69" s="330"/>
      <c r="U69" s="180"/>
      <c r="V69" s="180"/>
      <c r="W69" s="180"/>
      <c r="X69" s="7"/>
      <c r="Y69" s="47"/>
      <c r="Z69" s="137"/>
      <c r="AA69" s="384"/>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143"/>
      <c r="CB69" s="152"/>
      <c r="CC69" s="131"/>
      <c r="CD69" s="131"/>
      <c r="CE69" s="137"/>
      <c r="CF69" s="137"/>
      <c r="CG69" s="142"/>
      <c r="CH69" s="131"/>
      <c r="CI69" s="131"/>
      <c r="CJ69" s="143"/>
      <c r="CK69" s="148"/>
      <c r="CL69" s="146"/>
      <c r="CM69" s="134"/>
      <c r="CN69" s="140"/>
    </row>
    <row r="70" spans="1:92">
      <c r="A70" s="328">
        <v>67</v>
      </c>
      <c r="B70" s="47"/>
      <c r="C70" s="228" t="s">
        <v>193</v>
      </c>
      <c r="D70" s="228" t="s">
        <v>193</v>
      </c>
      <c r="E70" s="228"/>
      <c r="F70" s="228"/>
      <c r="G70" s="330"/>
      <c r="H70" s="330"/>
      <c r="I70" s="330"/>
      <c r="J70" s="180"/>
      <c r="K70" s="6"/>
      <c r="L70" s="330"/>
      <c r="M70" s="330"/>
      <c r="N70" s="180"/>
      <c r="O70" s="180"/>
      <c r="P70" s="180"/>
      <c r="Q70" s="156"/>
      <c r="R70" s="189"/>
      <c r="S70" s="330"/>
      <c r="T70" s="330"/>
      <c r="U70" s="180"/>
      <c r="V70" s="180"/>
      <c r="W70" s="180"/>
      <c r="X70" s="7"/>
      <c r="Y70" s="47"/>
      <c r="Z70" s="137"/>
      <c r="AA70" s="384"/>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143"/>
      <c r="CB70" s="152"/>
      <c r="CC70" s="131"/>
      <c r="CD70" s="131"/>
      <c r="CE70" s="137"/>
      <c r="CF70" s="137"/>
      <c r="CG70" s="142"/>
      <c r="CH70" s="131"/>
      <c r="CI70" s="131"/>
      <c r="CJ70" s="143"/>
      <c r="CK70" s="148"/>
      <c r="CL70" s="146"/>
      <c r="CM70" s="134"/>
      <c r="CN70" s="140"/>
    </row>
    <row r="71" spans="1:92">
      <c r="A71" s="328">
        <v>68</v>
      </c>
      <c r="B71" s="47"/>
      <c r="C71" s="228" t="s">
        <v>193</v>
      </c>
      <c r="D71" s="228" t="s">
        <v>193</v>
      </c>
      <c r="E71" s="228"/>
      <c r="F71" s="228"/>
      <c r="G71" s="330"/>
      <c r="H71" s="330"/>
      <c r="I71" s="330"/>
      <c r="J71" s="180"/>
      <c r="K71" s="6"/>
      <c r="L71" s="330"/>
      <c r="M71" s="330"/>
      <c r="N71" s="180"/>
      <c r="O71" s="180"/>
      <c r="P71" s="180"/>
      <c r="Q71" s="156"/>
      <c r="R71" s="189"/>
      <c r="S71" s="330"/>
      <c r="T71" s="330"/>
      <c r="U71" s="180"/>
      <c r="V71" s="180"/>
      <c r="W71" s="180"/>
      <c r="X71" s="7"/>
      <c r="Y71" s="47"/>
      <c r="Z71" s="137"/>
      <c r="AA71" s="384"/>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143"/>
      <c r="CB71" s="152"/>
      <c r="CC71" s="131"/>
      <c r="CD71" s="131"/>
      <c r="CE71" s="137"/>
      <c r="CF71" s="137"/>
      <c r="CG71" s="142"/>
      <c r="CH71" s="131"/>
      <c r="CI71" s="131"/>
      <c r="CJ71" s="143"/>
      <c r="CK71" s="148"/>
      <c r="CL71" s="146"/>
      <c r="CM71" s="134"/>
      <c r="CN71" s="140"/>
    </row>
    <row r="72" spans="1:92">
      <c r="A72" s="328">
        <v>69</v>
      </c>
      <c r="B72" s="47"/>
      <c r="C72" s="228" t="s">
        <v>193</v>
      </c>
      <c r="D72" s="228" t="s">
        <v>193</v>
      </c>
      <c r="E72" s="228"/>
      <c r="F72" s="228"/>
      <c r="G72" s="330"/>
      <c r="H72" s="330"/>
      <c r="I72" s="330"/>
      <c r="J72" s="180"/>
      <c r="K72" s="6"/>
      <c r="L72" s="330"/>
      <c r="M72" s="330"/>
      <c r="N72" s="180"/>
      <c r="O72" s="180"/>
      <c r="P72" s="180"/>
      <c r="Q72" s="156"/>
      <c r="R72" s="189"/>
      <c r="S72" s="330"/>
      <c r="T72" s="330"/>
      <c r="U72" s="180"/>
      <c r="V72" s="180"/>
      <c r="W72" s="180"/>
      <c r="X72" s="7"/>
      <c r="Y72" s="47"/>
      <c r="Z72" s="137"/>
      <c r="AA72" s="384"/>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143"/>
      <c r="CB72" s="152"/>
      <c r="CC72" s="131"/>
      <c r="CD72" s="131"/>
      <c r="CE72" s="137"/>
      <c r="CF72" s="137"/>
      <c r="CG72" s="142"/>
      <c r="CH72" s="131"/>
      <c r="CI72" s="131"/>
      <c r="CJ72" s="143"/>
      <c r="CK72" s="148"/>
      <c r="CL72" s="146"/>
      <c r="CM72" s="134"/>
      <c r="CN72" s="140"/>
    </row>
    <row r="73" spans="1:92">
      <c r="A73" s="328">
        <v>70</v>
      </c>
      <c r="B73" s="47"/>
      <c r="C73" s="228" t="s">
        <v>193</v>
      </c>
      <c r="D73" s="228" t="s">
        <v>193</v>
      </c>
      <c r="E73" s="228"/>
      <c r="F73" s="228"/>
      <c r="G73" s="330"/>
      <c r="H73" s="330"/>
      <c r="I73" s="330"/>
      <c r="J73" s="180"/>
      <c r="K73" s="6"/>
      <c r="L73" s="330"/>
      <c r="M73" s="330"/>
      <c r="N73" s="180"/>
      <c r="O73" s="180"/>
      <c r="P73" s="180"/>
      <c r="Q73" s="156"/>
      <c r="R73" s="189"/>
      <c r="S73" s="330"/>
      <c r="T73" s="330"/>
      <c r="U73" s="180"/>
      <c r="V73" s="180"/>
      <c r="W73" s="180"/>
      <c r="X73" s="7"/>
      <c r="Y73" s="47"/>
      <c r="Z73" s="137"/>
      <c r="AA73" s="384"/>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8">
        <v>71</v>
      </c>
      <c r="B74" s="47"/>
      <c r="C74" s="228" t="s">
        <v>193</v>
      </c>
      <c r="D74" s="228" t="s">
        <v>193</v>
      </c>
      <c r="E74" s="228"/>
      <c r="F74" s="228"/>
      <c r="G74" s="330"/>
      <c r="H74" s="330"/>
      <c r="I74" s="330"/>
      <c r="J74" s="180"/>
      <c r="K74" s="6"/>
      <c r="L74" s="330"/>
      <c r="M74" s="330"/>
      <c r="N74" s="180"/>
      <c r="O74" s="180"/>
      <c r="P74" s="180"/>
      <c r="Q74" s="156"/>
      <c r="R74" s="189"/>
      <c r="S74" s="330"/>
      <c r="T74" s="330"/>
      <c r="U74" s="180"/>
      <c r="V74" s="180"/>
      <c r="W74" s="180"/>
      <c r="X74" s="7"/>
      <c r="Y74" s="47"/>
      <c r="Z74" s="137"/>
      <c r="AA74" s="384"/>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8">
        <v>72</v>
      </c>
      <c r="B75" s="47"/>
      <c r="C75" s="228" t="s">
        <v>193</v>
      </c>
      <c r="D75" s="228" t="s">
        <v>193</v>
      </c>
      <c r="E75" s="228"/>
      <c r="F75" s="228"/>
      <c r="G75" s="330"/>
      <c r="H75" s="330"/>
      <c r="I75" s="330"/>
      <c r="J75" s="180"/>
      <c r="K75" s="6"/>
      <c r="L75" s="330"/>
      <c r="M75" s="330"/>
      <c r="N75" s="180"/>
      <c r="O75" s="180"/>
      <c r="P75" s="180"/>
      <c r="Q75" s="156"/>
      <c r="R75" s="189"/>
      <c r="S75" s="330"/>
      <c r="T75" s="330"/>
      <c r="U75" s="180"/>
      <c r="V75" s="180"/>
      <c r="W75" s="180"/>
      <c r="X75" s="7"/>
      <c r="Y75" s="47"/>
      <c r="Z75" s="137"/>
      <c r="AA75" s="384"/>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8">
        <v>73</v>
      </c>
      <c r="B76" s="47"/>
      <c r="C76" s="228" t="s">
        <v>193</v>
      </c>
      <c r="D76" s="228" t="s">
        <v>193</v>
      </c>
      <c r="E76" s="228"/>
      <c r="F76" s="228"/>
      <c r="G76" s="330"/>
      <c r="H76" s="330"/>
      <c r="I76" s="330"/>
      <c r="J76" s="180"/>
      <c r="K76" s="6"/>
      <c r="L76" s="330"/>
      <c r="M76" s="330"/>
      <c r="N76" s="180"/>
      <c r="O76" s="180"/>
      <c r="P76" s="180"/>
      <c r="Q76" s="156"/>
      <c r="R76" s="189"/>
      <c r="S76" s="330"/>
      <c r="T76" s="330"/>
      <c r="U76" s="180"/>
      <c r="V76" s="180"/>
      <c r="W76" s="180"/>
      <c r="X76" s="7"/>
      <c r="Y76" s="47"/>
      <c r="Z76" s="137"/>
      <c r="AA76" s="384"/>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8">
        <v>74</v>
      </c>
      <c r="B77" s="47"/>
      <c r="C77" s="228" t="s">
        <v>193</v>
      </c>
      <c r="D77" s="228" t="s">
        <v>193</v>
      </c>
      <c r="E77" s="228"/>
      <c r="F77" s="228"/>
      <c r="G77" s="330"/>
      <c r="H77" s="330"/>
      <c r="I77" s="330"/>
      <c r="J77" s="180"/>
      <c r="K77" s="6"/>
      <c r="L77" s="330"/>
      <c r="M77" s="330"/>
      <c r="N77" s="180"/>
      <c r="O77" s="180"/>
      <c r="P77" s="180"/>
      <c r="Q77" s="156"/>
      <c r="R77" s="189"/>
      <c r="S77" s="330"/>
      <c r="T77" s="330"/>
      <c r="U77" s="180"/>
      <c r="V77" s="180"/>
      <c r="W77" s="180"/>
      <c r="X77" s="7"/>
      <c r="Y77" s="47"/>
      <c r="Z77" s="137"/>
      <c r="AA77" s="384"/>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8">
        <v>75</v>
      </c>
      <c r="B78" s="47"/>
      <c r="C78" s="228" t="s">
        <v>193</v>
      </c>
      <c r="D78" s="228" t="s">
        <v>193</v>
      </c>
      <c r="E78" s="228"/>
      <c r="F78" s="228"/>
      <c r="G78" s="330"/>
      <c r="H78" s="330"/>
      <c r="I78" s="330"/>
      <c r="J78" s="180"/>
      <c r="K78" s="6"/>
      <c r="L78" s="330"/>
      <c r="M78" s="330"/>
      <c r="N78" s="180"/>
      <c r="O78" s="180"/>
      <c r="P78" s="180"/>
      <c r="Q78" s="156"/>
      <c r="R78" s="189"/>
      <c r="S78" s="330"/>
      <c r="T78" s="330"/>
      <c r="U78" s="180"/>
      <c r="V78" s="180"/>
      <c r="W78" s="180"/>
      <c r="X78" s="7"/>
      <c r="Y78" s="47"/>
      <c r="Z78" s="137"/>
      <c r="AA78" s="384"/>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8">
        <v>76</v>
      </c>
      <c r="B79" s="47"/>
      <c r="C79" s="228" t="s">
        <v>193</v>
      </c>
      <c r="D79" s="228" t="s">
        <v>193</v>
      </c>
      <c r="E79" s="228"/>
      <c r="F79" s="228"/>
      <c r="G79" s="330"/>
      <c r="H79" s="330"/>
      <c r="I79" s="330"/>
      <c r="J79" s="180"/>
      <c r="K79" s="6"/>
      <c r="L79" s="330"/>
      <c r="M79" s="330"/>
      <c r="N79" s="180"/>
      <c r="O79" s="180"/>
      <c r="P79" s="180"/>
      <c r="Q79" s="156"/>
      <c r="R79" s="189"/>
      <c r="S79" s="330"/>
      <c r="T79" s="330"/>
      <c r="U79" s="180"/>
      <c r="V79" s="180"/>
      <c r="W79" s="180"/>
      <c r="X79" s="7"/>
      <c r="Y79" s="47"/>
      <c r="Z79" s="137"/>
      <c r="AA79" s="384"/>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8">
        <v>77</v>
      </c>
      <c r="B80" s="47"/>
      <c r="C80" s="228" t="s">
        <v>193</v>
      </c>
      <c r="D80" s="228" t="s">
        <v>193</v>
      </c>
      <c r="E80" s="228"/>
      <c r="F80" s="228"/>
      <c r="G80" s="330"/>
      <c r="H80" s="330"/>
      <c r="I80" s="330"/>
      <c r="J80" s="180"/>
      <c r="K80" s="6"/>
      <c r="L80" s="330"/>
      <c r="M80" s="330"/>
      <c r="N80" s="180"/>
      <c r="O80" s="180"/>
      <c r="P80" s="180"/>
      <c r="Q80" s="156"/>
      <c r="R80" s="189"/>
      <c r="S80" s="330"/>
      <c r="T80" s="330"/>
      <c r="U80" s="180"/>
      <c r="V80" s="180"/>
      <c r="W80" s="180"/>
      <c r="X80" s="7"/>
      <c r="Y80" s="47"/>
      <c r="Z80" s="137"/>
      <c r="AA80" s="384"/>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8">
        <v>78</v>
      </c>
      <c r="B81" s="47"/>
      <c r="C81" s="228" t="s">
        <v>193</v>
      </c>
      <c r="D81" s="228" t="s">
        <v>193</v>
      </c>
      <c r="E81" s="228"/>
      <c r="F81" s="228"/>
      <c r="G81" s="330"/>
      <c r="H81" s="330"/>
      <c r="I81" s="330"/>
      <c r="J81" s="180"/>
      <c r="K81" s="6"/>
      <c r="L81" s="330"/>
      <c r="M81" s="330"/>
      <c r="N81" s="180"/>
      <c r="O81" s="180"/>
      <c r="P81" s="180"/>
      <c r="Q81" s="156"/>
      <c r="R81" s="189"/>
      <c r="S81" s="330"/>
      <c r="T81" s="330"/>
      <c r="U81" s="180"/>
      <c r="V81" s="180"/>
      <c r="W81" s="180"/>
      <c r="X81" s="7"/>
      <c r="Y81" s="47"/>
      <c r="Z81" s="137"/>
      <c r="AA81" s="384"/>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8">
        <v>79</v>
      </c>
      <c r="B82" s="47"/>
      <c r="C82" s="228" t="s">
        <v>193</v>
      </c>
      <c r="D82" s="228" t="s">
        <v>193</v>
      </c>
      <c r="E82" s="228"/>
      <c r="F82" s="228"/>
      <c r="G82" s="330"/>
      <c r="H82" s="330"/>
      <c r="I82" s="330"/>
      <c r="J82" s="180"/>
      <c r="K82" s="6"/>
      <c r="L82" s="330"/>
      <c r="M82" s="330"/>
      <c r="N82" s="180"/>
      <c r="O82" s="180"/>
      <c r="P82" s="180"/>
      <c r="Q82" s="156"/>
      <c r="R82" s="189"/>
      <c r="S82" s="330"/>
      <c r="T82" s="330"/>
      <c r="U82" s="180"/>
      <c r="V82" s="180"/>
      <c r="W82" s="180"/>
      <c r="X82" s="7"/>
      <c r="Y82" s="47"/>
      <c r="Z82" s="137"/>
      <c r="AA82" s="384"/>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8">
        <v>80</v>
      </c>
      <c r="B83" s="47"/>
      <c r="C83" s="228" t="s">
        <v>193</v>
      </c>
      <c r="D83" s="228" t="s">
        <v>193</v>
      </c>
      <c r="E83" s="228"/>
      <c r="F83" s="228"/>
      <c r="G83" s="330"/>
      <c r="H83" s="330"/>
      <c r="I83" s="330"/>
      <c r="J83" s="180"/>
      <c r="K83" s="6"/>
      <c r="L83" s="330"/>
      <c r="M83" s="330"/>
      <c r="N83" s="180"/>
      <c r="O83" s="180"/>
      <c r="P83" s="180"/>
      <c r="Q83" s="156"/>
      <c r="R83" s="189"/>
      <c r="S83" s="330"/>
      <c r="T83" s="330"/>
      <c r="U83" s="180"/>
      <c r="V83" s="180"/>
      <c r="W83" s="180"/>
      <c r="X83" s="7"/>
      <c r="Y83" s="47"/>
      <c r="Z83" s="137"/>
      <c r="AA83" s="384"/>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8">
        <v>81</v>
      </c>
      <c r="B84" s="47"/>
      <c r="C84" s="228" t="s">
        <v>193</v>
      </c>
      <c r="D84" s="228" t="s">
        <v>193</v>
      </c>
      <c r="E84" s="228"/>
      <c r="F84" s="228"/>
      <c r="G84" s="330"/>
      <c r="H84" s="330"/>
      <c r="I84" s="330"/>
      <c r="J84" s="180"/>
      <c r="K84" s="6"/>
      <c r="L84" s="330"/>
      <c r="M84" s="330"/>
      <c r="N84" s="180"/>
      <c r="O84" s="180"/>
      <c r="P84" s="180"/>
      <c r="Q84" s="156"/>
      <c r="R84" s="189"/>
      <c r="S84" s="330"/>
      <c r="T84" s="330"/>
      <c r="U84" s="180"/>
      <c r="V84" s="180"/>
      <c r="W84" s="180"/>
      <c r="X84" s="7"/>
      <c r="Y84" s="47"/>
      <c r="Z84" s="137"/>
      <c r="AA84" s="384"/>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8">
        <v>82</v>
      </c>
      <c r="B85" s="47"/>
      <c r="C85" s="228" t="s">
        <v>193</v>
      </c>
      <c r="D85" s="228" t="s">
        <v>193</v>
      </c>
      <c r="E85" s="228"/>
      <c r="F85" s="228"/>
      <c r="G85" s="330"/>
      <c r="H85" s="330"/>
      <c r="I85" s="330"/>
      <c r="J85" s="180"/>
      <c r="K85" s="6"/>
      <c r="L85" s="330"/>
      <c r="M85" s="330"/>
      <c r="N85" s="180"/>
      <c r="O85" s="180"/>
      <c r="P85" s="180"/>
      <c r="Q85" s="156"/>
      <c r="R85" s="189"/>
      <c r="S85" s="330"/>
      <c r="T85" s="330"/>
      <c r="U85" s="180"/>
      <c r="V85" s="180"/>
      <c r="W85" s="180"/>
      <c r="X85" s="7"/>
      <c r="Y85" s="47"/>
      <c r="Z85" s="137"/>
      <c r="AA85" s="384"/>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8">
        <v>83</v>
      </c>
      <c r="B86" s="47"/>
      <c r="C86" s="228" t="s">
        <v>193</v>
      </c>
      <c r="D86" s="228" t="s">
        <v>193</v>
      </c>
      <c r="E86" s="228"/>
      <c r="F86" s="228"/>
      <c r="G86" s="330"/>
      <c r="H86" s="330"/>
      <c r="I86" s="330"/>
      <c r="J86" s="180"/>
      <c r="K86" s="6"/>
      <c r="L86" s="330"/>
      <c r="M86" s="330"/>
      <c r="N86" s="180"/>
      <c r="O86" s="180"/>
      <c r="P86" s="180"/>
      <c r="Q86" s="156"/>
      <c r="R86" s="189"/>
      <c r="S86" s="330"/>
      <c r="T86" s="330"/>
      <c r="U86" s="180"/>
      <c r="V86" s="180"/>
      <c r="W86" s="180"/>
      <c r="X86" s="7"/>
      <c r="Y86" s="47"/>
      <c r="Z86" s="137"/>
      <c r="AA86" s="384"/>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384"/>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384"/>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384"/>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384"/>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384"/>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384"/>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384"/>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384"/>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384"/>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384"/>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384"/>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384"/>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384"/>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384"/>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384"/>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384"/>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385"/>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 ref="CL1:CM1"/>
    <mergeCell ref="CL2:CM2"/>
    <mergeCell ref="CN1:CN2"/>
    <mergeCell ref="CB2:CF2"/>
    <mergeCell ref="BW2:CA2"/>
    <mergeCell ref="CG2:CJ2"/>
    <mergeCell ref="BW1:C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s>
  <pageMargins left="0.7" right="0.7" top="0.75" bottom="0.75" header="0.3" footer="0.3"/>
  <pageSetup paperSize="9" orientation="portrait" r:id="rId70"/>
  <legacyDrawing r:id="rId71"/>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280" activePane="bottomRight"/>
      <selection activeCell="E2" sqref="E2"/>
      <selection pane="topRight" activeCell="HT2" sqref="HT2"/>
      <selection pane="bottomLeft" activeCell="D60" sqref="D60"/>
      <selection pane="bottomRight" activeCell="HC76" sqref="HC76"/>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48">
        <v>2010.01</v>
      </c>
      <c r="H1" s="449"/>
      <c r="I1" s="449"/>
      <c r="J1" s="449"/>
      <c r="K1" s="449"/>
      <c r="L1" s="449"/>
      <c r="M1" s="449"/>
      <c r="N1" s="437">
        <f>IF(ROUNDDOWN(G1*100-INT(G1)*100,0)=52,(G1+1-0.51),G1+0.01)</f>
        <v>2010.02</v>
      </c>
      <c r="O1" s="437"/>
      <c r="P1" s="437"/>
      <c r="Q1" s="437"/>
      <c r="R1" s="437"/>
      <c r="S1" s="437"/>
      <c r="T1" s="437"/>
      <c r="U1" s="437">
        <f t="shared" ref="U1" si="0">IF(ROUNDDOWN(N1*100-INT(N1)*100,0)=52,(N1+1-0.51),N1+0.01)</f>
        <v>2010.03</v>
      </c>
      <c r="V1" s="437"/>
      <c r="W1" s="437"/>
      <c r="X1" s="437"/>
      <c r="Y1" s="437"/>
      <c r="Z1" s="437"/>
      <c r="AA1" s="437"/>
      <c r="AB1" s="437">
        <f t="shared" ref="AB1" si="1">IF(ROUNDDOWN(U1*100-INT(U1)*100,0)=52,(U1+1-0.51),U1+0.01)</f>
        <v>2010.04</v>
      </c>
      <c r="AC1" s="437"/>
      <c r="AD1" s="437"/>
      <c r="AE1" s="437"/>
      <c r="AF1" s="437"/>
      <c r="AG1" s="437"/>
      <c r="AH1" s="437"/>
      <c r="AI1" s="437">
        <f t="shared" ref="AI1" si="2">IF(ROUNDDOWN(AB1*100-INT(AB1)*100,0)=52,(AB1+1-0.51),AB1+0.01)</f>
        <v>2010.05</v>
      </c>
      <c r="AJ1" s="437"/>
      <c r="AK1" s="437"/>
      <c r="AL1" s="437"/>
      <c r="AM1" s="437"/>
      <c r="AN1" s="437"/>
      <c r="AO1" s="437"/>
      <c r="AP1" s="437">
        <f t="shared" ref="AP1" si="3">IF(ROUNDDOWN(AI1*100-INT(AI1)*100,0)=52,(AI1+1-0.51),AI1+0.01)</f>
        <v>2010.06</v>
      </c>
      <c r="AQ1" s="437"/>
      <c r="AR1" s="437"/>
      <c r="AS1" s="437"/>
      <c r="AT1" s="437"/>
      <c r="AU1" s="437"/>
      <c r="AV1" s="437"/>
      <c r="AW1" s="437">
        <f t="shared" ref="AW1" si="4">IF(ROUNDDOWN(AP1*100-INT(AP1)*100,0)=52,(AP1+1-0.51),AP1+0.01)</f>
        <v>2010.07</v>
      </c>
      <c r="AX1" s="437"/>
      <c r="AY1" s="437"/>
      <c r="AZ1" s="437"/>
      <c r="BA1" s="437"/>
      <c r="BB1" s="437"/>
      <c r="BC1" s="437"/>
      <c r="BD1" s="437">
        <f t="shared" ref="BD1" si="5">IF(ROUNDDOWN(AW1*100-INT(AW1)*100,0)=52,(AW1+1-0.51),AW1+0.01)</f>
        <v>2010.08</v>
      </c>
      <c r="BE1" s="437"/>
      <c r="BF1" s="437"/>
      <c r="BG1" s="437"/>
      <c r="BH1" s="437"/>
      <c r="BI1" s="437"/>
      <c r="BJ1" s="437"/>
      <c r="BK1" s="437">
        <f t="shared" ref="BK1" si="6">IF(ROUNDDOWN(BD1*100-INT(BD1)*100,0)=52,(BD1+1-0.51),BD1+0.01)</f>
        <v>2010.09</v>
      </c>
      <c r="BL1" s="437"/>
      <c r="BM1" s="437"/>
      <c r="BN1" s="437"/>
      <c r="BO1" s="437"/>
      <c r="BP1" s="437"/>
      <c r="BQ1" s="437"/>
      <c r="BR1" s="437">
        <f t="shared" ref="BR1" si="7">IF(ROUNDDOWN(BK1*100-INT(BK1)*100,0)=52,(BK1+1-0.51),BK1+0.01)</f>
        <v>2010.1</v>
      </c>
      <c r="BS1" s="437"/>
      <c r="BT1" s="437"/>
      <c r="BU1" s="437"/>
      <c r="BV1" s="437"/>
      <c r="BW1" s="437"/>
      <c r="BX1" s="437"/>
      <c r="BY1" s="437">
        <f t="shared" ref="BY1" si="8">IF(ROUNDDOWN(BR1*100-INT(BR1)*100,0)=52,(BR1+1-0.51),BR1+0.01)</f>
        <v>2010.11</v>
      </c>
      <c r="BZ1" s="437"/>
      <c r="CA1" s="437"/>
      <c r="CB1" s="437"/>
      <c r="CC1" s="437"/>
      <c r="CD1" s="437"/>
      <c r="CE1" s="437"/>
      <c r="CF1" s="437">
        <f t="shared" ref="CF1" si="9">IF(ROUNDDOWN(BY1*100-INT(BY1)*100,0)=52,(BY1+1-0.51),BY1+0.01)</f>
        <v>2010.12</v>
      </c>
      <c r="CG1" s="437"/>
      <c r="CH1" s="437"/>
      <c r="CI1" s="437"/>
      <c r="CJ1" s="437"/>
      <c r="CK1" s="437"/>
      <c r="CL1" s="437"/>
      <c r="CM1" s="437">
        <f t="shared" ref="CM1" si="10">IF(ROUNDDOWN(CF1*100-INT(CF1)*100,0)=52,(CF1+1-0.51),CF1+0.01)</f>
        <v>2010.1299999999999</v>
      </c>
      <c r="CN1" s="437"/>
      <c r="CO1" s="437"/>
      <c r="CP1" s="437"/>
      <c r="CQ1" s="437"/>
      <c r="CR1" s="437"/>
      <c r="CS1" s="437"/>
      <c r="CT1" s="437">
        <f t="shared" ref="CT1" si="11">IF(ROUNDDOWN(CM1*100-INT(CM1)*100,0)=52,(CM1+1-0.51),CM1+0.01)</f>
        <v>2010.1399999999999</v>
      </c>
      <c r="CU1" s="437"/>
      <c r="CV1" s="437"/>
      <c r="CW1" s="437"/>
      <c r="CX1" s="437"/>
      <c r="CY1" s="437"/>
      <c r="CZ1" s="437"/>
      <c r="DA1" s="437">
        <f t="shared" ref="DA1" si="12">IF(ROUNDDOWN(CT1*100-INT(CT1)*100,0)=52,(CT1+1-0.51),CT1+0.01)</f>
        <v>2010.1499999999999</v>
      </c>
      <c r="DB1" s="437"/>
      <c r="DC1" s="437"/>
      <c r="DD1" s="437"/>
      <c r="DE1" s="437"/>
      <c r="DF1" s="437"/>
      <c r="DG1" s="437"/>
      <c r="DH1" s="437">
        <f t="shared" ref="DH1" si="13">IF(ROUNDDOWN(DA1*100-INT(DA1)*100,0)=52,(DA1+1-0.51),DA1+0.01)</f>
        <v>2010.1599999999999</v>
      </c>
      <c r="DI1" s="437"/>
      <c r="DJ1" s="437"/>
      <c r="DK1" s="437"/>
      <c r="DL1" s="437"/>
      <c r="DM1" s="437"/>
      <c r="DN1" s="437"/>
      <c r="DO1" s="437">
        <f t="shared" ref="DO1" si="14">IF(ROUNDDOWN(DH1*100-INT(DH1)*100,0)=52,(DH1+1-0.51),DH1+0.01)</f>
        <v>2010.1699999999998</v>
      </c>
      <c r="DP1" s="437"/>
      <c r="DQ1" s="437"/>
      <c r="DR1" s="437"/>
      <c r="DS1" s="437"/>
      <c r="DT1" s="437"/>
      <c r="DU1" s="437"/>
      <c r="DV1" s="437">
        <f t="shared" ref="DV1" si="15">IF(ROUNDDOWN(DO1*100-INT(DO1)*100,0)=52,(DO1+1-0.51),DO1+0.01)</f>
        <v>2010.1799999999998</v>
      </c>
      <c r="DW1" s="437"/>
      <c r="DX1" s="437"/>
      <c r="DY1" s="437"/>
      <c r="DZ1" s="437"/>
      <c r="EA1" s="437"/>
      <c r="EB1" s="437"/>
      <c r="EC1" s="437">
        <f t="shared" ref="EC1" si="16">IF(ROUNDDOWN(DV1*100-INT(DV1)*100,0)=52,(DV1+1-0.51),DV1+0.01)</f>
        <v>2010.1899999999998</v>
      </c>
      <c r="ED1" s="437"/>
      <c r="EE1" s="437"/>
      <c r="EF1" s="437"/>
      <c r="EG1" s="437"/>
      <c r="EH1" s="437"/>
      <c r="EI1" s="437"/>
      <c r="EJ1" s="437">
        <f t="shared" ref="EJ1" si="17">IF(ROUNDDOWN(EC1*100-INT(EC1)*100,0)=52,(EC1+1-0.51),EC1+0.01)</f>
        <v>2010.1999999999998</v>
      </c>
      <c r="EK1" s="437"/>
      <c r="EL1" s="437"/>
      <c r="EM1" s="437"/>
      <c r="EN1" s="437"/>
      <c r="EO1" s="437"/>
      <c r="EP1" s="437"/>
      <c r="EQ1" s="437">
        <f t="shared" ref="EQ1" si="18">IF(ROUNDDOWN(EJ1*100-INT(EJ1)*100,0)=52,(EJ1+1-0.51),EJ1+0.01)</f>
        <v>2010.2099999999998</v>
      </c>
      <c r="ER1" s="437"/>
      <c r="ES1" s="437"/>
      <c r="ET1" s="437"/>
      <c r="EU1" s="437"/>
      <c r="EV1" s="437"/>
      <c r="EW1" s="437"/>
      <c r="EX1" s="437">
        <f t="shared" ref="EX1" si="19">IF(ROUNDDOWN(EQ1*100-INT(EQ1)*100,0)=52,(EQ1+1-0.51),EQ1+0.01)</f>
        <v>2010.2199999999998</v>
      </c>
      <c r="EY1" s="437"/>
      <c r="EZ1" s="437"/>
      <c r="FA1" s="437"/>
      <c r="FB1" s="437"/>
      <c r="FC1" s="437"/>
      <c r="FD1" s="437"/>
      <c r="FE1" s="437">
        <f t="shared" ref="FE1" si="20">IF(ROUNDDOWN(EX1*100-INT(EX1)*100,0)=52,(EX1+1-0.51),EX1+0.01)</f>
        <v>2010.2299999999998</v>
      </c>
      <c r="FF1" s="437"/>
      <c r="FG1" s="437"/>
      <c r="FH1" s="437"/>
      <c r="FI1" s="437"/>
      <c r="FJ1" s="437"/>
      <c r="FK1" s="437"/>
      <c r="FL1" s="437">
        <f t="shared" ref="FL1" si="21">IF(ROUNDDOWN(FE1*100-INT(FE1)*100,0)=52,(FE1+1-0.51),FE1+0.01)</f>
        <v>2010.2399999999998</v>
      </c>
      <c r="FM1" s="437"/>
      <c r="FN1" s="437"/>
      <c r="FO1" s="437"/>
      <c r="FP1" s="437"/>
      <c r="FQ1" s="437"/>
      <c r="FR1" s="437"/>
      <c r="FS1" s="437">
        <f t="shared" ref="FS1" si="22">IF(ROUNDDOWN(FL1*100-INT(FL1)*100,0)=52,(FL1+1-0.51),FL1+0.01)</f>
        <v>2010.2499999999998</v>
      </c>
      <c r="FT1" s="437"/>
      <c r="FU1" s="437"/>
      <c r="FV1" s="437"/>
      <c r="FW1" s="437"/>
      <c r="FX1" s="437"/>
      <c r="FY1" s="437"/>
      <c r="FZ1" s="437">
        <f t="shared" ref="FZ1" si="23">IF(ROUNDDOWN(FS1*100-INT(FS1)*100,0)=52,(FS1+1-0.51),FS1+0.01)</f>
        <v>2010.2599999999998</v>
      </c>
      <c r="GA1" s="437"/>
      <c r="GB1" s="437"/>
      <c r="GC1" s="437"/>
      <c r="GD1" s="437"/>
      <c r="GE1" s="437"/>
      <c r="GF1" s="437"/>
      <c r="GG1" s="437">
        <f t="shared" ref="GG1" si="24">IF(ROUNDDOWN(FZ1*100-INT(FZ1)*100,0)=52,(FZ1+1-0.51),FZ1+0.01)</f>
        <v>2010.2699999999998</v>
      </c>
      <c r="GH1" s="437"/>
      <c r="GI1" s="437"/>
      <c r="GJ1" s="437"/>
      <c r="GK1" s="437"/>
      <c r="GL1" s="437"/>
      <c r="GM1" s="437"/>
      <c r="GN1" s="437">
        <f t="shared" ref="GN1" si="25">IF(ROUNDDOWN(GG1*100-INT(GG1)*100,0)=52,(GG1+1-0.51),GG1+0.01)</f>
        <v>2010.2799999999997</v>
      </c>
      <c r="GO1" s="437"/>
      <c r="GP1" s="437"/>
      <c r="GQ1" s="437"/>
      <c r="GR1" s="437"/>
      <c r="GS1" s="437"/>
      <c r="GT1" s="437"/>
      <c r="GU1" s="437">
        <f t="shared" ref="GU1" si="26">IF(ROUNDDOWN(GN1*100-INT(GN1)*100,0)=52,(GN1+1-0.51),GN1+0.01)</f>
        <v>2010.2899999999997</v>
      </c>
      <c r="GV1" s="437"/>
      <c r="GW1" s="437"/>
      <c r="GX1" s="437"/>
      <c r="GY1" s="437"/>
      <c r="GZ1" s="437"/>
      <c r="HA1" s="437"/>
      <c r="HB1" s="437">
        <f t="shared" ref="HB1" si="27">IF(ROUNDDOWN(GU1*100-INT(GU1)*100,0)=52,(GU1+1-0.51),GU1+0.01)</f>
        <v>2010.2999999999997</v>
      </c>
      <c r="HC1" s="437"/>
      <c r="HD1" s="437"/>
      <c r="HE1" s="437"/>
      <c r="HF1" s="437"/>
      <c r="HG1" s="437"/>
      <c r="HH1" s="437"/>
      <c r="HI1" s="437">
        <f t="shared" ref="HI1" si="28">IF(ROUNDDOWN(HB1*100-INT(HB1)*100,0)=52,(HB1+1-0.51),HB1+0.01)</f>
        <v>2010.3099999999997</v>
      </c>
      <c r="HJ1" s="437"/>
      <c r="HK1" s="437"/>
      <c r="HL1" s="437"/>
      <c r="HM1" s="437"/>
      <c r="HN1" s="437"/>
      <c r="HO1" s="437"/>
      <c r="HP1" s="437">
        <f t="shared" ref="HP1" si="29">IF(ROUNDDOWN(HI1*100-INT(HI1)*100,0)=52,(HI1+1-0.51),HI1+0.01)</f>
        <v>2010.3199999999997</v>
      </c>
      <c r="HQ1" s="437"/>
      <c r="HR1" s="437"/>
      <c r="HS1" s="437"/>
      <c r="HT1" s="437"/>
      <c r="HU1" s="437"/>
      <c r="HV1" s="437"/>
      <c r="HW1" s="437">
        <f t="shared" ref="HW1" si="30">IF(ROUNDDOWN(HP1*100-INT(HP1)*100,0)=52,(HP1+1-0.51),HP1+0.01)</f>
        <v>2010.3299999999997</v>
      </c>
      <c r="HX1" s="437"/>
      <c r="HY1" s="437"/>
      <c r="HZ1" s="437"/>
      <c r="IA1" s="437"/>
      <c r="IB1" s="437"/>
      <c r="IC1" s="437"/>
      <c r="ID1" s="437">
        <f t="shared" ref="ID1" si="31">IF(ROUNDDOWN(HW1*100-INT(HW1)*100,0)=52,(HW1+1-0.51),HW1+0.01)</f>
        <v>2010.3399999999997</v>
      </c>
      <c r="IE1" s="437"/>
      <c r="IF1" s="437"/>
      <c r="IG1" s="437"/>
      <c r="IH1" s="437"/>
      <c r="II1" s="437"/>
      <c r="IJ1" s="437"/>
      <c r="IK1" s="437">
        <f t="shared" ref="IK1" si="32">IF(ROUNDDOWN(ID1*100-INT(ID1)*100,0)=52,(ID1+1-0.51),ID1+0.01)</f>
        <v>2010.3499999999997</v>
      </c>
      <c r="IL1" s="437"/>
      <c r="IM1" s="437"/>
      <c r="IN1" s="437"/>
      <c r="IO1" s="437"/>
      <c r="IP1" s="437"/>
      <c r="IQ1" s="437"/>
      <c r="IR1" s="437">
        <f t="shared" ref="IR1" si="33">IF(ROUNDDOWN(IK1*100-INT(IK1)*100,0)=52,(IK1+1-0.51),IK1+0.01)</f>
        <v>2010.3599999999997</v>
      </c>
      <c r="IS1" s="437"/>
      <c r="IT1" s="437"/>
      <c r="IU1" s="437"/>
      <c r="IV1" s="437"/>
      <c r="IW1" s="437"/>
      <c r="IX1" s="437"/>
      <c r="IY1" s="437">
        <f t="shared" ref="IY1" si="34">IF(ROUNDDOWN(IR1*100-INT(IR1)*100,0)=52,(IR1+1-0.51),IR1+0.01)</f>
        <v>2010.3699999999997</v>
      </c>
      <c r="IZ1" s="437"/>
      <c r="JA1" s="437"/>
      <c r="JB1" s="437"/>
      <c r="JC1" s="437"/>
      <c r="JD1" s="437"/>
      <c r="JE1" s="437"/>
      <c r="JF1" s="437">
        <f t="shared" ref="JF1" si="35">IF(ROUNDDOWN(IY1*100-INT(IY1)*100,0)=52,(IY1+1-0.51),IY1+0.01)</f>
        <v>2010.3799999999997</v>
      </c>
      <c r="JG1" s="437"/>
      <c r="JH1" s="437"/>
      <c r="JI1" s="437"/>
      <c r="JJ1" s="437"/>
      <c r="JK1" s="437"/>
      <c r="JL1" s="437"/>
      <c r="JM1" s="437">
        <f t="shared" ref="JM1" si="36">IF(ROUNDDOWN(JF1*100-INT(JF1)*100,0)=52,(JF1+1-0.51),JF1+0.01)</f>
        <v>2010.3899999999996</v>
      </c>
      <c r="JN1" s="437"/>
      <c r="JO1" s="437"/>
      <c r="JP1" s="437"/>
      <c r="JQ1" s="437"/>
      <c r="JR1" s="437"/>
      <c r="JS1" s="437"/>
      <c r="JT1" s="437">
        <f t="shared" ref="JT1" si="37">IF(ROUNDDOWN(JM1*100-INT(JM1)*100,0)=52,(JM1+1-0.51),JM1+0.01)</f>
        <v>2010.3999999999996</v>
      </c>
      <c r="JU1" s="437"/>
      <c r="JV1" s="437"/>
      <c r="JW1" s="437"/>
      <c r="JX1" s="437"/>
      <c r="JY1" s="437"/>
      <c r="JZ1" s="437"/>
      <c r="KA1" s="437">
        <f t="shared" ref="KA1" si="38">IF(ROUNDDOWN(JT1*100-INT(JT1)*100,0)=52,(JT1+1-0.51),JT1+0.01)</f>
        <v>2010.4099999999996</v>
      </c>
      <c r="KB1" s="437"/>
      <c r="KC1" s="437"/>
      <c r="KD1" s="437"/>
      <c r="KE1" s="437"/>
      <c r="KF1" s="437"/>
      <c r="KG1" s="437"/>
      <c r="KH1" s="437">
        <f t="shared" ref="KH1" si="39">IF(ROUNDDOWN(KA1*100-INT(KA1)*100,0)=52,(KA1+1-0.51),KA1+0.01)</f>
        <v>2010.4199999999996</v>
      </c>
      <c r="KI1" s="437"/>
      <c r="KJ1" s="437"/>
      <c r="KK1" s="437"/>
      <c r="KL1" s="437"/>
      <c r="KM1" s="437"/>
      <c r="KN1" s="437"/>
      <c r="KO1" s="437">
        <f t="shared" ref="KO1" si="40">IF(ROUNDDOWN(KH1*100-INT(KH1)*100,0)=52,(KH1+1-0.51),KH1+0.01)</f>
        <v>2010.4299999999996</v>
      </c>
      <c r="KP1" s="437"/>
      <c r="KQ1" s="437"/>
      <c r="KR1" s="437"/>
      <c r="KS1" s="437"/>
      <c r="KT1" s="437"/>
      <c r="KU1" s="437"/>
      <c r="KV1" s="437">
        <f t="shared" ref="KV1" si="41">IF(ROUNDDOWN(KO1*100-INT(KO1)*100,0)=52,(KO1+1-0.51),KO1+0.01)</f>
        <v>2010.4399999999996</v>
      </c>
      <c r="KW1" s="437"/>
      <c r="KX1" s="437"/>
      <c r="KY1" s="437"/>
      <c r="KZ1" s="437"/>
      <c r="LA1" s="437"/>
      <c r="LB1" s="437"/>
      <c r="LC1" s="437">
        <f t="shared" ref="LC1" si="42">IF(ROUNDDOWN(KV1*100-INT(KV1)*100,0)=52,(KV1+1-0.51),KV1+0.01)</f>
        <v>2010.4499999999996</v>
      </c>
      <c r="LD1" s="437"/>
      <c r="LE1" s="437"/>
      <c r="LF1" s="437"/>
      <c r="LG1" s="437"/>
      <c r="LH1" s="437"/>
      <c r="LI1" s="437"/>
      <c r="LJ1" s="437">
        <f t="shared" ref="LJ1" si="43">IF(ROUNDDOWN(LC1*100-INT(LC1)*100,0)=52,(LC1+1-0.51),LC1+0.01)</f>
        <v>2010.4599999999996</v>
      </c>
      <c r="LK1" s="437"/>
      <c r="LL1" s="437"/>
      <c r="LM1" s="437"/>
      <c r="LN1" s="437"/>
      <c r="LO1" s="437"/>
      <c r="LP1" s="437"/>
      <c r="LQ1" s="437">
        <f t="shared" ref="LQ1" si="44">IF(ROUNDDOWN(LJ1*100-INT(LJ1)*100,0)=52,(LJ1+1-0.51),LJ1+0.01)</f>
        <v>2010.4699999999996</v>
      </c>
      <c r="LR1" s="437"/>
      <c r="LS1" s="437"/>
      <c r="LT1" s="437"/>
      <c r="LU1" s="437"/>
      <c r="LV1" s="437"/>
      <c r="LW1" s="437"/>
      <c r="LX1" s="437">
        <f t="shared" ref="LX1" si="45">IF(ROUNDDOWN(LQ1*100-INT(LQ1)*100,0)=52,(LQ1+1-0.51),LQ1+0.01)</f>
        <v>2010.4799999999996</v>
      </c>
      <c r="LY1" s="437"/>
      <c r="LZ1" s="437"/>
      <c r="MA1" s="437"/>
      <c r="MB1" s="437"/>
      <c r="MC1" s="437"/>
      <c r="MD1" s="437"/>
      <c r="ME1" s="437">
        <f t="shared" ref="ME1" si="46">IF(ROUNDDOWN(LX1*100-INT(LX1)*100,0)=52,(LX1+1-0.51),LX1+0.01)</f>
        <v>2010.4899999999996</v>
      </c>
      <c r="MF1" s="437"/>
      <c r="MG1" s="437"/>
      <c r="MH1" s="437"/>
      <c r="MI1" s="437"/>
      <c r="MJ1" s="437"/>
      <c r="MK1" s="437"/>
      <c r="ML1" s="437">
        <f t="shared" ref="ML1" si="47">IF(ROUNDDOWN(ME1*100-INT(ME1)*100,0)=52,(ME1+1-0.51),ME1+0.01)</f>
        <v>2010.4999999999995</v>
      </c>
      <c r="MM1" s="437"/>
      <c r="MN1" s="437"/>
      <c r="MO1" s="437"/>
      <c r="MP1" s="437"/>
      <c r="MQ1" s="437"/>
      <c r="MR1" s="437"/>
      <c r="MS1" s="437">
        <f t="shared" ref="MS1" si="48">IF(ROUNDDOWN(ML1*100-INT(ML1)*100,0)=52,(ML1+1-0.51),ML1+0.01)</f>
        <v>2010.5099999999995</v>
      </c>
      <c r="MT1" s="437"/>
      <c r="MU1" s="437"/>
      <c r="MV1" s="437"/>
      <c r="MW1" s="437"/>
      <c r="MX1" s="437"/>
      <c r="MY1" s="437"/>
      <c r="MZ1" s="437">
        <f t="shared" ref="MZ1" si="49">IF(ROUNDDOWN(MS1*100-INT(MS1)*100,0)=52,(MS1+1-0.51),MS1+0.01)</f>
        <v>2010.5199999999995</v>
      </c>
      <c r="NA1" s="437"/>
      <c r="NB1" s="437"/>
      <c r="NC1" s="437"/>
      <c r="ND1" s="437"/>
      <c r="NE1" s="437"/>
      <c r="NF1" s="437"/>
      <c r="NG1" s="437">
        <f t="shared" ref="NG1" si="50">IF(ROUNDDOWN(MZ1*100-INT(MZ1)*100,0)=52,(MZ1+1-0.51),MZ1+0.01)</f>
        <v>2010.5299999999995</v>
      </c>
      <c r="NH1" s="437"/>
      <c r="NI1" s="437"/>
      <c r="NJ1" s="437"/>
      <c r="NK1" s="437"/>
      <c r="NL1" s="437"/>
      <c r="NM1" s="437"/>
      <c r="NN1" s="437">
        <f t="shared" ref="NN1" si="51">IF(ROUNDDOWN(NG1*100-INT(NG1)*100,0)=52,(NG1+1-0.51),NG1+0.01)</f>
        <v>2011.0199999999995</v>
      </c>
      <c r="NO1" s="437"/>
      <c r="NP1" s="437"/>
      <c r="NQ1" s="437"/>
      <c r="NR1" s="437"/>
      <c r="NS1" s="437"/>
      <c r="NT1" s="437"/>
      <c r="NU1" s="437">
        <f t="shared" ref="NU1" si="52">IF(ROUNDDOWN(NN1*100-INT(NN1)*100,0)=52,(NN1+1-0.51),NN1+0.01)</f>
        <v>2011.0299999999995</v>
      </c>
      <c r="NV1" s="437"/>
      <c r="NW1" s="437"/>
      <c r="NX1" s="437"/>
      <c r="NY1" s="437"/>
      <c r="NZ1" s="437"/>
      <c r="OA1" s="437"/>
      <c r="OB1" s="437">
        <f t="shared" ref="OB1" si="53">IF(ROUNDDOWN(NU1*100-INT(NU1)*100,0)=52,(NU1+1-0.51),NU1+0.01)</f>
        <v>2011.0399999999995</v>
      </c>
      <c r="OC1" s="437"/>
      <c r="OD1" s="437"/>
      <c r="OE1" s="437"/>
      <c r="OF1" s="437"/>
      <c r="OG1" s="437"/>
      <c r="OH1" s="437"/>
      <c r="OI1" s="437">
        <f t="shared" ref="OI1" si="54">IF(ROUNDDOWN(OB1*100-INT(OB1)*100,0)=52,(OB1+1-0.51),OB1+0.01)</f>
        <v>2011.0499999999995</v>
      </c>
      <c r="OJ1" s="437"/>
      <c r="OK1" s="437"/>
      <c r="OL1" s="437"/>
      <c r="OM1" s="437"/>
      <c r="ON1" s="437"/>
      <c r="OO1" s="437"/>
      <c r="OP1" s="437">
        <f t="shared" ref="OP1" si="55">IF(ROUNDDOWN(OI1*100-INT(OI1)*100,0)=52,(OI1+1-0.51),OI1+0.01)</f>
        <v>2011.0599999999995</v>
      </c>
      <c r="OQ1" s="437"/>
      <c r="OR1" s="437"/>
      <c r="OS1" s="437"/>
      <c r="OT1" s="437"/>
      <c r="OU1" s="437"/>
      <c r="OV1" s="437"/>
      <c r="OW1" s="437">
        <f t="shared" ref="OW1" si="56">IF(ROUNDDOWN(OP1*100-INT(OP1)*100,0)=52,(OP1+1-0.51),OP1+0.01)</f>
        <v>2011.0699999999995</v>
      </c>
      <c r="OX1" s="437"/>
      <c r="OY1" s="437"/>
      <c r="OZ1" s="437"/>
      <c r="PA1" s="437"/>
      <c r="PB1" s="437"/>
      <c r="PC1" s="437"/>
      <c r="PD1" s="437">
        <f t="shared" ref="PD1" si="57">IF(ROUNDDOWN(OW1*100-INT(OW1)*100,0)=52,(OW1+1-0.51),OW1+0.01)</f>
        <v>2011.0799999999995</v>
      </c>
      <c r="PE1" s="437"/>
      <c r="PF1" s="437"/>
      <c r="PG1" s="437"/>
      <c r="PH1" s="437"/>
      <c r="PI1" s="437"/>
      <c r="PJ1" s="437"/>
      <c r="PK1" s="437">
        <f t="shared" ref="PK1" si="58">IF(ROUNDDOWN(PD1*100-INT(PD1)*100,0)=52,(PD1+1-0.51),PD1+0.01)</f>
        <v>2011.0899999999995</v>
      </c>
      <c r="PL1" s="437"/>
      <c r="PM1" s="437"/>
      <c r="PN1" s="437"/>
      <c r="PO1" s="437"/>
      <c r="PP1" s="437"/>
      <c r="PQ1" s="437"/>
      <c r="PR1" s="437">
        <f t="shared" ref="PR1" si="59">IF(ROUNDDOWN(PK1*100-INT(PK1)*100,0)=52,(PK1+1-0.51),PK1+0.01)</f>
        <v>2011.0999999999995</v>
      </c>
      <c r="PS1" s="437"/>
      <c r="PT1" s="437"/>
      <c r="PU1" s="437"/>
      <c r="PV1" s="437"/>
      <c r="PW1" s="437"/>
      <c r="PX1" s="437"/>
      <c r="PY1" s="437">
        <f t="shared" ref="PY1" si="60">IF(ROUNDDOWN(PR1*100-INT(PR1)*100,0)=52,(PR1+1-0.51),PR1+0.01)</f>
        <v>2011.1099999999994</v>
      </c>
      <c r="PZ1" s="437"/>
      <c r="QA1" s="437"/>
      <c r="QB1" s="437"/>
      <c r="QC1" s="437"/>
      <c r="QD1" s="437"/>
      <c r="QE1" s="437"/>
      <c r="QF1" s="437">
        <f t="shared" ref="QF1" si="61">IF(ROUNDDOWN(PY1*100-INT(PY1)*100,0)=52,(PY1+1-0.51),PY1+0.01)</f>
        <v>2011.1199999999994</v>
      </c>
      <c r="QG1" s="437"/>
      <c r="QH1" s="437"/>
      <c r="QI1" s="437"/>
      <c r="QJ1" s="437"/>
      <c r="QK1" s="437"/>
      <c r="QL1" s="437"/>
      <c r="QM1" s="437">
        <f t="shared" ref="QM1" si="62">IF(ROUNDDOWN(QF1*100-INT(QF1)*100,0)=52,(QF1+1-0.51),QF1+0.01)</f>
        <v>2011.1299999999994</v>
      </c>
      <c r="QN1" s="437"/>
      <c r="QO1" s="437"/>
      <c r="QP1" s="437"/>
      <c r="QQ1" s="437"/>
      <c r="QR1" s="437"/>
      <c r="QS1" s="438"/>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523</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28">
        <f>'SHAI APIs status'!A4</f>
        <v>1</v>
      </c>
      <c r="B3" s="422">
        <f>'SHAI APIs status'!B4</f>
        <v>0</v>
      </c>
      <c r="C3" s="431"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29"/>
      <c r="B4" s="423"/>
      <c r="C4" s="432"/>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29"/>
      <c r="B5" s="423"/>
      <c r="C5" s="432"/>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30"/>
      <c r="B6" s="424"/>
      <c r="C6" s="433"/>
      <c r="D6" s="229" t="str">
        <f>'SHAI APIs status'!D$4</f>
        <v>Martin Webb</v>
      </c>
      <c r="E6" s="157" t="str">
        <f>'SHAI APIs status'!$AG$3</f>
        <v>Candidate to Public SHAI status</v>
      </c>
      <c r="F6" s="266" t="str">
        <f>'SHAI APIs status'!AG$4</f>
        <v>Not Started</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28">
        <f>'SHAI APIs status'!A5</f>
        <v>2</v>
      </c>
      <c r="B7" s="422">
        <f>'SHAI APIs status'!B5</f>
        <v>0</v>
      </c>
      <c r="C7" s="431"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29"/>
      <c r="B8" s="423"/>
      <c r="C8" s="432"/>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29"/>
      <c r="B9" s="423"/>
      <c r="C9" s="432"/>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30"/>
      <c r="B10" s="424"/>
      <c r="C10" s="433"/>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28">
        <f>'SHAI APIs status'!A6</f>
        <v>3</v>
      </c>
      <c r="B11" s="422">
        <f>'SHAI APIs status'!B6</f>
        <v>0</v>
      </c>
      <c r="C11" s="431"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29"/>
      <c r="B12" s="423"/>
      <c r="C12" s="432"/>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29"/>
      <c r="B13" s="423"/>
      <c r="C13" s="432"/>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30"/>
      <c r="B14" s="424"/>
      <c r="C14" s="433"/>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29">
        <f>'SHAI APIs status'!A7</f>
        <v>4</v>
      </c>
      <c r="B15" s="423">
        <f>'SHAI APIs status'!B7</f>
        <v>0</v>
      </c>
      <c r="C15" s="432"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29"/>
      <c r="B16" s="423"/>
      <c r="C16" s="432"/>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29"/>
      <c r="B17" s="423"/>
      <c r="C17" s="432"/>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29"/>
      <c r="B18" s="423"/>
      <c r="C18" s="432"/>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28">
        <f>'SHAI APIs status'!A8</f>
        <v>5</v>
      </c>
      <c r="B19" s="422">
        <f>'SHAI APIs status'!B8</f>
        <v>0</v>
      </c>
      <c r="C19" s="431"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29"/>
      <c r="B20" s="423"/>
      <c r="C20" s="432"/>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29"/>
      <c r="B21" s="423"/>
      <c r="C21" s="432"/>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30"/>
      <c r="B22" s="424"/>
      <c r="C22" s="433"/>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29">
        <f>'SHAI APIs status'!A9</f>
        <v>6</v>
      </c>
      <c r="B23" s="423">
        <f>'SHAI APIs status'!B9</f>
        <v>0</v>
      </c>
      <c r="C23" s="432"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29"/>
      <c r="B24" s="423"/>
      <c r="C24" s="432"/>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29"/>
      <c r="B25" s="423"/>
      <c r="C25" s="432"/>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29"/>
      <c r="B26" s="423"/>
      <c r="C26" s="432"/>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28">
        <f>'SHAI APIs status'!A10</f>
        <v>7</v>
      </c>
      <c r="B27" s="422">
        <f>'SHAI APIs status'!B10</f>
        <v>0</v>
      </c>
      <c r="C27" s="431"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29"/>
      <c r="B28" s="423"/>
      <c r="C28" s="432"/>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29"/>
      <c r="B29" s="423"/>
      <c r="C29" s="432"/>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80"/>
      <c r="FT29" s="381"/>
      <c r="FU29" s="381"/>
      <c r="FV29" s="381"/>
      <c r="FW29" s="381"/>
      <c r="FX29" s="197"/>
      <c r="FY29" s="203"/>
      <c r="FZ29" s="380"/>
      <c r="GA29" s="381"/>
      <c r="GB29" s="381"/>
      <c r="GC29" s="381"/>
      <c r="GD29" s="381"/>
      <c r="GE29" s="197"/>
      <c r="GF29" s="203"/>
      <c r="GG29" s="380"/>
      <c r="GH29" s="381"/>
      <c r="GI29" s="381"/>
      <c r="GJ29" s="381"/>
      <c r="GK29" s="381"/>
      <c r="GL29" s="197"/>
      <c r="GM29" s="203"/>
      <c r="GN29" s="380"/>
      <c r="GO29" s="381"/>
      <c r="GP29" s="381"/>
      <c r="GQ29" s="381"/>
      <c r="GR29" s="381"/>
      <c r="GS29" s="197"/>
      <c r="GT29" s="203"/>
      <c r="GU29" s="380"/>
      <c r="GV29" s="381"/>
      <c r="GW29" s="381"/>
      <c r="GX29" s="381"/>
      <c r="GY29" s="381"/>
      <c r="GZ29" s="197"/>
      <c r="HA29" s="203"/>
      <c r="HB29" s="380"/>
      <c r="HC29" s="381"/>
      <c r="HD29" s="381"/>
      <c r="HE29" s="381"/>
      <c r="HF29" s="38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30"/>
      <c r="B30" s="424"/>
      <c r="C30" s="433"/>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40">
        <f>'SHAI APIs status'!A11</f>
        <v>8</v>
      </c>
      <c r="B31" s="426">
        <f>'SHAI APIs status'!B11</f>
        <v>0</v>
      </c>
      <c r="C31" s="443"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40"/>
      <c r="B32" s="426"/>
      <c r="C32" s="443"/>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40"/>
      <c r="B33" s="426"/>
      <c r="C33" s="443"/>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40"/>
      <c r="B34" s="426"/>
      <c r="C34" s="443"/>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28">
        <f>'SHAI APIs status'!A12</f>
        <v>9</v>
      </c>
      <c r="B35" s="422">
        <f>'SHAI APIs status'!B12</f>
        <v>0</v>
      </c>
      <c r="C35" s="431"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29"/>
      <c r="B36" s="423"/>
      <c r="C36" s="432"/>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29"/>
      <c r="B37" s="423"/>
      <c r="C37" s="432"/>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30"/>
      <c r="B38" s="424"/>
      <c r="C38" s="433"/>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29">
        <f>'SHAI APIs status'!A13</f>
        <v>10</v>
      </c>
      <c r="B39" s="423">
        <f>'SHAI APIs status'!B13</f>
        <v>0</v>
      </c>
      <c r="C39" s="432"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29"/>
      <c r="B40" s="423"/>
      <c r="C40" s="432"/>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29"/>
      <c r="B41" s="423"/>
      <c r="C41" s="432"/>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29"/>
      <c r="B42" s="423"/>
      <c r="C42" s="432"/>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28">
        <f>'SHAI APIs status'!A14</f>
        <v>11</v>
      </c>
      <c r="B43" s="422">
        <f>'SHAI APIs status'!B14</f>
        <v>0</v>
      </c>
      <c r="C43" s="431"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29"/>
      <c r="B44" s="423"/>
      <c r="C44" s="432"/>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29"/>
      <c r="B45" s="423"/>
      <c r="C45" s="432"/>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30"/>
      <c r="B46" s="424"/>
      <c r="C46" s="433"/>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29">
        <f>'SHAI APIs status'!A15</f>
        <v>12</v>
      </c>
      <c r="B47" s="423">
        <f>'SHAI APIs status'!B15</f>
        <v>0</v>
      </c>
      <c r="C47" s="432"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29"/>
      <c r="B48" s="423"/>
      <c r="C48" s="432"/>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29"/>
      <c r="B49" s="423"/>
      <c r="C49" s="432"/>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29"/>
      <c r="B50" s="423"/>
      <c r="C50" s="432"/>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39">
        <f>'SHAI APIs status'!A16</f>
        <v>13</v>
      </c>
      <c r="B51" s="425">
        <f>'SHAI APIs status'!B16</f>
        <v>0</v>
      </c>
      <c r="C51" s="442"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40"/>
      <c r="B52" s="426"/>
      <c r="C52" s="443"/>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40"/>
      <c r="B53" s="426"/>
      <c r="C53" s="443"/>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41"/>
      <c r="B54" s="427"/>
      <c r="C54" s="444"/>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40">
        <f>'SHAI APIs status'!A17</f>
        <v>14</v>
      </c>
      <c r="B55" s="426">
        <f>'SHAI APIs status'!B17</f>
        <v>0</v>
      </c>
      <c r="C55" s="443"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40"/>
      <c r="B56" s="426"/>
      <c r="C56" s="443"/>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40"/>
      <c r="B57" s="426"/>
      <c r="C57" s="443"/>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40"/>
      <c r="B58" s="426"/>
      <c r="C58" s="443"/>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28">
        <f>'SHAI APIs status'!A18</f>
        <v>15</v>
      </c>
      <c r="B59" s="422">
        <f>'SHAI APIs status'!B18</f>
        <v>0</v>
      </c>
      <c r="C59" s="431"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29"/>
      <c r="B60" s="423"/>
      <c r="C60" s="432"/>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29"/>
      <c r="B61" s="423"/>
      <c r="C61" s="432"/>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30"/>
      <c r="B62" s="424"/>
      <c r="C62" s="433"/>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29">
        <f>'SHAI APIs status'!A19</f>
        <v>16</v>
      </c>
      <c r="B63" s="423">
        <f>'SHAI APIs status'!B19</f>
        <v>0</v>
      </c>
      <c r="C63" s="432"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29"/>
      <c r="B64" s="423"/>
      <c r="C64" s="432"/>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29"/>
      <c r="B65" s="423"/>
      <c r="C65" s="432"/>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29"/>
      <c r="B66" s="423"/>
      <c r="C66" s="432"/>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39">
        <f>'SHAI APIs status'!A20</f>
        <v>17</v>
      </c>
      <c r="B67" s="425">
        <f>'SHAI APIs status'!B20</f>
        <v>0</v>
      </c>
      <c r="C67" s="442"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40"/>
      <c r="B68" s="426"/>
      <c r="C68" s="443"/>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40"/>
      <c r="B69" s="426"/>
      <c r="C69" s="443"/>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41"/>
      <c r="B70" s="427"/>
      <c r="C70" s="444"/>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29">
        <f>'SHAI APIs status'!A21</f>
        <v>18</v>
      </c>
      <c r="B71" s="423">
        <f>'SHAI APIs status'!B21</f>
        <v>0</v>
      </c>
      <c r="C71" s="432"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29"/>
      <c r="B72" s="423"/>
      <c r="C72" s="432"/>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29"/>
      <c r="B73" s="423"/>
      <c r="C73" s="432"/>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80"/>
      <c r="FT73" s="381"/>
      <c r="FU73" s="381"/>
      <c r="FV73" s="381"/>
      <c r="FW73" s="381"/>
      <c r="FX73" s="197"/>
      <c r="FY73" s="203"/>
      <c r="FZ73" s="380"/>
      <c r="GA73" s="381"/>
      <c r="GB73" s="381"/>
      <c r="GC73" s="381"/>
      <c r="GD73" s="381"/>
      <c r="GE73" s="197"/>
      <c r="GF73" s="203"/>
      <c r="GG73" s="380"/>
      <c r="GH73" s="381"/>
      <c r="GI73" s="381"/>
      <c r="GJ73" s="381"/>
      <c r="GK73" s="381"/>
      <c r="GL73" s="197"/>
      <c r="GM73" s="203"/>
      <c r="GN73" s="380"/>
      <c r="GO73" s="381"/>
      <c r="GP73" s="381"/>
      <c r="GQ73" s="381"/>
      <c r="GR73" s="381"/>
      <c r="GS73" s="197"/>
      <c r="GT73" s="203"/>
      <c r="GU73" s="380"/>
      <c r="GV73" s="381"/>
      <c r="GW73" s="381"/>
      <c r="GX73" s="381"/>
      <c r="GY73" s="381"/>
      <c r="GZ73" s="197"/>
      <c r="HA73" s="203"/>
      <c r="HB73" s="380"/>
      <c r="HC73" s="381"/>
      <c r="HD73" s="381"/>
      <c r="HE73" s="381"/>
      <c r="HF73" s="381"/>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29"/>
      <c r="B74" s="423"/>
      <c r="C74" s="432"/>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28">
        <f>'SHAI APIs status'!A22</f>
        <v>19</v>
      </c>
      <c r="B75" s="422">
        <f>'SHAI APIs status'!B22</f>
        <v>0</v>
      </c>
      <c r="C75" s="431"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29"/>
      <c r="B76" s="423"/>
      <c r="C76" s="432"/>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29"/>
      <c r="B77" s="423"/>
      <c r="C77" s="432"/>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30"/>
      <c r="B78" s="424"/>
      <c r="C78" s="433"/>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29">
        <f>'SHAI APIs status'!A23</f>
        <v>20</v>
      </c>
      <c r="B79" s="423">
        <f>'SHAI APIs status'!B23</f>
        <v>0</v>
      </c>
      <c r="C79" s="432"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29"/>
      <c r="B80" s="423"/>
      <c r="C80" s="432"/>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29"/>
      <c r="B81" s="423"/>
      <c r="C81" s="432"/>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29"/>
      <c r="B82" s="423"/>
      <c r="C82" s="432"/>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28">
        <f>'SHAI APIs status'!A24</f>
        <v>21</v>
      </c>
      <c r="B83" s="422">
        <f>'SHAI APIs status'!B24</f>
        <v>0</v>
      </c>
      <c r="C83" s="431"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29"/>
      <c r="B84" s="423"/>
      <c r="C84" s="432"/>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29"/>
      <c r="B85" s="423"/>
      <c r="C85" s="432"/>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30"/>
      <c r="B86" s="424"/>
      <c r="C86" s="433"/>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39">
        <f>'SHAI APIs status'!A25</f>
        <v>22</v>
      </c>
      <c r="B87" s="425">
        <f>'SHAI APIs status'!B25</f>
        <v>0</v>
      </c>
      <c r="C87" s="442"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40"/>
      <c r="B88" s="426"/>
      <c r="C88" s="443"/>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40"/>
      <c r="B89" s="426"/>
      <c r="C89" s="443"/>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41"/>
      <c r="B90" s="427"/>
      <c r="C90" s="444"/>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40">
        <f>'SHAI APIs status'!A26</f>
        <v>23</v>
      </c>
      <c r="B91" s="426">
        <f>'SHAI APIs status'!B26</f>
        <v>0</v>
      </c>
      <c r="C91" s="443"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40"/>
      <c r="B92" s="426"/>
      <c r="C92" s="443"/>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40"/>
      <c r="B93" s="426"/>
      <c r="C93" s="443"/>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40"/>
      <c r="B94" s="426"/>
      <c r="C94" s="443"/>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39">
        <f>'SHAI APIs status'!A27</f>
        <v>24</v>
      </c>
      <c r="B95" s="425">
        <f>'SHAI APIs status'!B27</f>
        <v>0</v>
      </c>
      <c r="C95" s="442" t="str">
        <f>'SHAI APIs status'!C27</f>
        <v>Inter System Transceiver</v>
      </c>
      <c r="D95" s="289" t="str">
        <f>'SHAI APIs status'!D$27</f>
        <v>Unknown</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40"/>
      <c r="B96" s="426"/>
      <c r="C96" s="443"/>
      <c r="D96" s="291" t="str">
        <f>'SHAI APIs status'!D$27</f>
        <v>Unknown</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40"/>
      <c r="B97" s="426"/>
      <c r="C97" s="443"/>
      <c r="D97" s="291" t="str">
        <f>'SHAI APIs status'!D$27</f>
        <v>Unknown</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41"/>
      <c r="B98" s="427"/>
      <c r="C98" s="444"/>
      <c r="D98" s="293" t="str">
        <f>'SHAI APIs status'!D$27</f>
        <v>Unknown</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40">
        <f>'SHAI APIs status'!A28</f>
        <v>25</v>
      </c>
      <c r="B99" s="426">
        <f>'SHAI APIs status'!B28</f>
        <v>0</v>
      </c>
      <c r="C99" s="443" t="str">
        <f>'SHAI APIs status'!C28</f>
        <v>Idle Timers</v>
      </c>
      <c r="D99" s="289" t="str">
        <f>'SHAI APIs status'!D$28</f>
        <v>Unknown</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40"/>
      <c r="B100" s="426"/>
      <c r="C100" s="443"/>
      <c r="D100" s="291" t="str">
        <f>'SHAI APIs status'!D$28</f>
        <v>Unknown</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40"/>
      <c r="B101" s="426"/>
      <c r="C101" s="443"/>
      <c r="D101" s="291" t="str">
        <f>'SHAI APIs status'!D$28</f>
        <v>Unknown</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40"/>
      <c r="B102" s="426"/>
      <c r="C102" s="443"/>
      <c r="D102" s="293" t="str">
        <f>'SHAI APIs status'!D$28</f>
        <v>Unknown</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28">
        <f>'SHAI APIs status'!A29</f>
        <v>26</v>
      </c>
      <c r="B103" s="422">
        <f>'SHAI APIs status'!B29</f>
        <v>0</v>
      </c>
      <c r="C103" s="431"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29"/>
      <c r="B104" s="423"/>
      <c r="C104" s="432"/>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29"/>
      <c r="B105" s="423"/>
      <c r="C105" s="432"/>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30"/>
      <c r="B106" s="424"/>
      <c r="C106" s="433"/>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29">
        <f>'SHAI APIs status'!A30</f>
        <v>27</v>
      </c>
      <c r="B107" s="423">
        <f>'SHAI APIs status'!B30</f>
        <v>0</v>
      </c>
      <c r="C107" s="432"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29"/>
      <c r="B108" s="423"/>
      <c r="C108" s="432"/>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29"/>
      <c r="B109" s="423"/>
      <c r="C109" s="432"/>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29"/>
      <c r="B110" s="423"/>
      <c r="C110" s="432"/>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28">
        <f>'SHAI APIs status'!A31</f>
        <v>28</v>
      </c>
      <c r="B111" s="422">
        <f>'SHAI APIs status'!B31</f>
        <v>0</v>
      </c>
      <c r="C111" s="431"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29"/>
      <c r="B112" s="423"/>
      <c r="C112" s="432"/>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29"/>
      <c r="B113" s="423"/>
      <c r="C113" s="432"/>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30"/>
      <c r="B114" s="424"/>
      <c r="C114" s="433"/>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29">
        <f>'SHAI APIs status'!A32</f>
        <v>29</v>
      </c>
      <c r="B115" s="423">
        <f>'SHAI APIs status'!B32</f>
        <v>0</v>
      </c>
      <c r="C115" s="432"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29"/>
      <c r="B116" s="423"/>
      <c r="C116" s="432"/>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29"/>
      <c r="B117" s="423"/>
      <c r="C117" s="432"/>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29"/>
      <c r="B118" s="423"/>
      <c r="C118" s="432"/>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39">
        <f>'SHAI APIs status'!A33</f>
        <v>30</v>
      </c>
      <c r="B119" s="425">
        <f>'SHAI APIs status'!B33</f>
        <v>0</v>
      </c>
      <c r="C119" s="442"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40"/>
      <c r="B120" s="426"/>
      <c r="C120" s="443"/>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40"/>
      <c r="B121" s="426"/>
      <c r="C121" s="443"/>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41"/>
      <c r="B122" s="427"/>
      <c r="C122" s="444"/>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29">
        <f>'SHAI APIs status'!A34</f>
        <v>31</v>
      </c>
      <c r="B123" s="423">
        <f>'SHAI APIs status'!B34</f>
        <v>0</v>
      </c>
      <c r="C123" s="432"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29"/>
      <c r="B124" s="423"/>
      <c r="C124" s="432"/>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29"/>
      <c r="B125" s="423"/>
      <c r="C125" s="432"/>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29"/>
      <c r="B126" s="423"/>
      <c r="C126" s="432"/>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28">
        <f>'SHAI APIs status'!A35</f>
        <v>32</v>
      </c>
      <c r="B127" s="422">
        <f>'SHAI APIs status'!B35</f>
        <v>0</v>
      </c>
      <c r="C127" s="431"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29"/>
      <c r="B128" s="423"/>
      <c r="C128" s="432"/>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29"/>
      <c r="B129" s="423"/>
      <c r="C129" s="432"/>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30"/>
      <c r="B130" s="424"/>
      <c r="C130" s="433"/>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29">
        <f>'SHAI APIs status'!A36</f>
        <v>33</v>
      </c>
      <c r="B131" s="423">
        <f>'SHAI APIs status'!B36</f>
        <v>0</v>
      </c>
      <c r="C131" s="432"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29"/>
      <c r="B132" s="423"/>
      <c r="C132" s="432"/>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29"/>
      <c r="B133" s="423"/>
      <c r="C133" s="432"/>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29"/>
      <c r="B134" s="423"/>
      <c r="C134" s="432"/>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28">
        <f>'SHAI APIs status'!A37</f>
        <v>34</v>
      </c>
      <c r="B135" s="422">
        <f>'SHAI APIs status'!B37</f>
        <v>0</v>
      </c>
      <c r="C135" s="431"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29"/>
      <c r="B136" s="423"/>
      <c r="C136" s="432"/>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29"/>
      <c r="B137" s="423"/>
      <c r="C137" s="432"/>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30"/>
      <c r="B138" s="424"/>
      <c r="C138" s="433"/>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29">
        <f>'SHAI APIs status'!A38</f>
        <v>35</v>
      </c>
      <c r="B139" s="423">
        <f>'SHAI APIs status'!B38</f>
        <v>0</v>
      </c>
      <c r="C139" s="432"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29"/>
      <c r="B140" s="423"/>
      <c r="C140" s="432"/>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29"/>
      <c r="B141" s="423"/>
      <c r="C141" s="432"/>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29"/>
      <c r="B142" s="423"/>
      <c r="C142" s="432"/>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28">
        <f>'SHAI APIs status'!A39</f>
        <v>36</v>
      </c>
      <c r="B143" s="422">
        <f>'SHAI APIs status'!B39</f>
        <v>0</v>
      </c>
      <c r="C143" s="431"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29"/>
      <c r="B144" s="423"/>
      <c r="C144" s="432"/>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29"/>
      <c r="B145" s="423"/>
      <c r="C145" s="432"/>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30"/>
      <c r="B146" s="424"/>
      <c r="C146" s="433"/>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29">
        <f>'SHAI APIs status'!A40</f>
        <v>37</v>
      </c>
      <c r="B147" s="423">
        <f>'SHAI APIs status'!B40</f>
        <v>0</v>
      </c>
      <c r="C147" s="445"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29"/>
      <c r="B148" s="423"/>
      <c r="C148" s="446"/>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29"/>
      <c r="B149" s="423"/>
      <c r="C149" s="446"/>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29"/>
      <c r="B150" s="423"/>
      <c r="C150" s="447"/>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28">
        <f>'SHAI APIs status'!A41</f>
        <v>38</v>
      </c>
      <c r="B151" s="422">
        <f>'SHAI APIs status'!B41</f>
        <v>0</v>
      </c>
      <c r="C151" s="431"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29"/>
      <c r="B152" s="423"/>
      <c r="C152" s="432"/>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29"/>
      <c r="B153" s="423"/>
      <c r="C153" s="432"/>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30"/>
      <c r="B154" s="424"/>
      <c r="C154" s="433"/>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29">
        <f>'SHAI APIs status'!A42</f>
        <v>39</v>
      </c>
      <c r="B155" s="423">
        <f>'SHAI APIs status'!B42</f>
        <v>0</v>
      </c>
      <c r="C155" s="432"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29"/>
      <c r="B156" s="423"/>
      <c r="C156" s="432"/>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29"/>
      <c r="B157" s="423"/>
      <c r="C157" s="432"/>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29"/>
      <c r="B158" s="423"/>
      <c r="C158" s="432"/>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39">
        <f>'SHAI APIs status'!A43</f>
        <v>40</v>
      </c>
      <c r="B159" s="425">
        <f>'SHAI APIs status'!B43</f>
        <v>0</v>
      </c>
      <c r="C159" s="442"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40"/>
      <c r="B160" s="426"/>
      <c r="C160" s="443"/>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40"/>
      <c r="B161" s="426"/>
      <c r="C161" s="443"/>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41"/>
      <c r="B162" s="427"/>
      <c r="C162" s="444"/>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28">
        <f>'SHAI APIs status'!A44</f>
        <v>41</v>
      </c>
      <c r="B163" s="422">
        <f>'SHAI APIs status'!B44</f>
        <v>0</v>
      </c>
      <c r="C163" s="431"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29"/>
      <c r="B164" s="423"/>
      <c r="C164" s="432"/>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29"/>
      <c r="B165" s="423"/>
      <c r="C165" s="432"/>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30"/>
      <c r="B166" s="424"/>
      <c r="C166" s="433"/>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28">
        <f>'SHAI APIs status'!A45</f>
        <v>42</v>
      </c>
      <c r="B167" s="422">
        <f>'SHAI APIs status'!B45</f>
        <v>0</v>
      </c>
      <c r="C167" s="431"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29"/>
      <c r="B168" s="423"/>
      <c r="C168" s="432"/>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29"/>
      <c r="B169" s="423"/>
      <c r="C169" s="432"/>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30"/>
      <c r="B170" s="424"/>
      <c r="C170" s="433"/>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28">
        <f>'SHAI APIs status'!A46</f>
        <v>43</v>
      </c>
      <c r="B171" s="422">
        <f>'SHAI APIs status'!B46</f>
        <v>0</v>
      </c>
      <c r="C171" s="431"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29"/>
      <c r="B172" s="423"/>
      <c r="C172" s="432"/>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29"/>
      <c r="B173" s="423"/>
      <c r="C173" s="432"/>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30"/>
      <c r="B174" s="424"/>
      <c r="C174" s="433"/>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28">
        <f>'SHAI APIs status'!A47</f>
        <v>44</v>
      </c>
      <c r="B175" s="422">
        <f>'SHAI APIs status'!B47</f>
        <v>0</v>
      </c>
      <c r="C175" s="431"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29"/>
      <c r="B176" s="423"/>
      <c r="C176" s="432"/>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29"/>
      <c r="B177" s="423"/>
      <c r="C177" s="432"/>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30"/>
      <c r="B178" s="424"/>
      <c r="C178" s="433"/>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39">
        <f>'SHAI APIs status'!A48</f>
        <v>45</v>
      </c>
      <c r="B179" s="425">
        <f>'SHAI APIs status'!B48</f>
        <v>0</v>
      </c>
      <c r="C179" s="442"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40"/>
      <c r="B180" s="426"/>
      <c r="C180" s="443"/>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40"/>
      <c r="B181" s="426"/>
      <c r="C181" s="443"/>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41"/>
      <c r="B182" s="427"/>
      <c r="C182" s="444"/>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28">
        <f>'SHAI APIs status'!A49</f>
        <v>46</v>
      </c>
      <c r="B183" s="422">
        <f>'SHAI APIs status'!B49</f>
        <v>0</v>
      </c>
      <c r="C183" s="431"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29"/>
      <c r="B184" s="423"/>
      <c r="C184" s="432"/>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29"/>
      <c r="B185" s="423"/>
      <c r="C185" s="432"/>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30"/>
      <c r="B186" s="424"/>
      <c r="C186" s="433"/>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28">
        <f>'SHAI APIs status'!A50</f>
        <v>47</v>
      </c>
      <c r="B187" s="422">
        <f>'SHAI APIs status'!B50</f>
        <v>0</v>
      </c>
      <c r="C187" s="431"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29"/>
      <c r="B188" s="423"/>
      <c r="C188" s="432"/>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29"/>
      <c r="B189" s="423"/>
      <c r="C189" s="432"/>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30"/>
      <c r="B190" s="424"/>
      <c r="C190" s="433"/>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28">
        <f>'SHAI APIs status'!A51</f>
        <v>48</v>
      </c>
      <c r="B191" s="422">
        <f>'SHAI APIs status'!B51</f>
        <v>0</v>
      </c>
      <c r="C191" s="431"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29"/>
      <c r="B192" s="423"/>
      <c r="C192" s="432"/>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29"/>
      <c r="B193" s="423"/>
      <c r="C193" s="432"/>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30"/>
      <c r="B194" s="424"/>
      <c r="C194" s="433"/>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28">
        <f>'SHAI APIs status'!A52</f>
        <v>49</v>
      </c>
      <c r="B195" s="422">
        <f>'SHAI APIs status'!B52</f>
        <v>0</v>
      </c>
      <c r="C195" s="431"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29"/>
      <c r="B196" s="423"/>
      <c r="C196" s="432"/>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29"/>
      <c r="B197" s="423"/>
      <c r="C197" s="432"/>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30"/>
      <c r="B198" s="424"/>
      <c r="C198" s="433"/>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28">
        <f>'SHAI APIs status'!A53</f>
        <v>50</v>
      </c>
      <c r="B199" s="422">
        <f>'SHAI APIs status'!B53</f>
        <v>0</v>
      </c>
      <c r="C199" s="431"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29"/>
      <c r="B200" s="423"/>
      <c r="C200" s="432"/>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29"/>
      <c r="B201" s="423"/>
      <c r="C201" s="432"/>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30"/>
      <c r="B202" s="424"/>
      <c r="C202" s="433"/>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28">
        <f>'SHAI APIs status'!A54</f>
        <v>51</v>
      </c>
      <c r="B203" s="422">
        <f>'SHAI APIs status'!B54</f>
        <v>0</v>
      </c>
      <c r="C203" s="431"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29"/>
      <c r="B204" s="423"/>
      <c r="C204" s="432"/>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29"/>
      <c r="B205" s="423"/>
      <c r="C205" s="432"/>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30"/>
      <c r="B206" s="424"/>
      <c r="C206" s="433"/>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28">
        <f>'SHAI APIs status'!A55</f>
        <v>52</v>
      </c>
      <c r="B207" s="422">
        <f>'SHAI APIs status'!B55</f>
        <v>0</v>
      </c>
      <c r="C207" s="431"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29"/>
      <c r="B208" s="423"/>
      <c r="C208" s="432"/>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29"/>
      <c r="B209" s="423"/>
      <c r="C209" s="432"/>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30"/>
      <c r="B210" s="424"/>
      <c r="C210" s="433"/>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28">
        <f>'SHAI APIs status'!A56</f>
        <v>53</v>
      </c>
      <c r="B211" s="422">
        <f>'SHAI APIs status'!B56</f>
        <v>0</v>
      </c>
      <c r="C211" s="431"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29"/>
      <c r="B212" s="423"/>
      <c r="C212" s="432"/>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29"/>
      <c r="B213" s="423"/>
      <c r="C213" s="432"/>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30"/>
      <c r="B214" s="424"/>
      <c r="C214" s="433"/>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28">
        <f>'SHAI APIs status'!A57</f>
        <v>54</v>
      </c>
      <c r="B215" s="422">
        <f>'SHAI APIs status'!B57</f>
        <v>0</v>
      </c>
      <c r="C215" s="431"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29"/>
      <c r="B216" s="423"/>
      <c r="C216" s="432"/>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29"/>
      <c r="B217" s="423"/>
      <c r="C217" s="432"/>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30"/>
      <c r="B218" s="424"/>
      <c r="C218" s="433"/>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28">
        <f>'SHAI APIs status'!A58</f>
        <v>55</v>
      </c>
      <c r="B219" s="422">
        <f>'SHAI APIs status'!B58</f>
        <v>0</v>
      </c>
      <c r="C219" s="431"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29"/>
      <c r="B220" s="423"/>
      <c r="C220" s="432"/>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29"/>
      <c r="B221" s="423"/>
      <c r="C221" s="432"/>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30"/>
      <c r="B222" s="424"/>
      <c r="C222" s="433"/>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28">
        <f>'SHAI APIs status'!A59</f>
        <v>56</v>
      </c>
      <c r="B223" s="422">
        <f>'SHAI APIs status'!B59</f>
        <v>0</v>
      </c>
      <c r="C223" s="431"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29"/>
      <c r="B224" s="423"/>
      <c r="C224" s="432"/>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29"/>
      <c r="B225" s="423"/>
      <c r="C225" s="432"/>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30"/>
      <c r="B226" s="424"/>
      <c r="C226" s="433"/>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28">
        <f>'SHAI APIs status'!A60</f>
        <v>57</v>
      </c>
      <c r="B227" s="422">
        <f>'SHAI APIs status'!B60</f>
        <v>0</v>
      </c>
      <c r="C227" s="431"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29"/>
      <c r="B228" s="423"/>
      <c r="C228" s="432"/>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29"/>
      <c r="B229" s="423"/>
      <c r="C229" s="432"/>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30"/>
      <c r="B230" s="424"/>
      <c r="C230" s="433"/>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28">
        <f>'SHAI APIs status'!A61</f>
        <v>58</v>
      </c>
      <c r="B231" s="422">
        <f>'SHAI APIs status'!B61</f>
        <v>0</v>
      </c>
      <c r="C231" s="431"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29"/>
      <c r="B232" s="423"/>
      <c r="C232" s="432"/>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29"/>
      <c r="B233" s="423"/>
      <c r="C233" s="432"/>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30"/>
      <c r="B234" s="424"/>
      <c r="C234" s="433"/>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28">
        <f>'SHAI APIs status'!A62</f>
        <v>59</v>
      </c>
      <c r="B235" s="422">
        <f>'SHAI APIs status'!B62</f>
        <v>0</v>
      </c>
      <c r="C235" s="431"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29"/>
      <c r="B236" s="423"/>
      <c r="C236" s="432"/>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29"/>
      <c r="B237" s="423"/>
      <c r="C237" s="432"/>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30"/>
      <c r="B238" s="424"/>
      <c r="C238" s="433"/>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28">
        <f>'SHAI APIs status'!A63</f>
        <v>60</v>
      </c>
      <c r="B239" s="422">
        <f>'SHAI APIs status'!B63</f>
        <v>0</v>
      </c>
      <c r="C239" s="431"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29"/>
      <c r="B240" s="423"/>
      <c r="C240" s="432"/>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29"/>
      <c r="B241" s="423"/>
      <c r="C241" s="432"/>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30"/>
      <c r="B242" s="424"/>
      <c r="C242" s="433"/>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28">
        <f>'SHAI APIs status'!A64</f>
        <v>61</v>
      </c>
      <c r="B243" s="422">
        <f>'SHAI APIs status'!B64</f>
        <v>0</v>
      </c>
      <c r="C243" s="431" t="str">
        <f>'SHAI APIs status'!C64</f>
        <v>?</v>
      </c>
      <c r="D243" s="337" t="str">
        <f>'SHAI APIs status'!D$64</f>
        <v>?</v>
      </c>
      <c r="E243" s="160" t="str">
        <f>'SHAI APIs status'!$Y$3</f>
        <v>Whish List to α-SHAI status</v>
      </c>
      <c r="F243" s="264">
        <f>'SHAI APIs status'!Y$64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29"/>
      <c r="B244" s="423"/>
      <c r="C244" s="432"/>
      <c r="D244" s="338" t="str">
        <f>'SHAI APIs status'!D$64</f>
        <v>?</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29"/>
      <c r="B245" s="423"/>
      <c r="C245" s="432"/>
      <c r="D245" s="338" t="str">
        <f>'SHAI APIs status'!D$64</f>
        <v>?</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30"/>
      <c r="B246" s="424"/>
      <c r="C246" s="433"/>
      <c r="D246" s="339" t="str">
        <f>'SHAI APIs status'!D$64</f>
        <v>?</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28">
        <f>'SHAI APIs status'!A65</f>
        <v>62</v>
      </c>
      <c r="B247" s="422">
        <f>'SHAI APIs status'!B65</f>
        <v>0</v>
      </c>
      <c r="C247" s="431" t="str">
        <f>'SHAI APIs status'!C65</f>
        <v>?</v>
      </c>
      <c r="D247" s="337" t="str">
        <f>'SHAI APIs status'!D$65</f>
        <v>?</v>
      </c>
      <c r="E247" s="160" t="str">
        <f>'SHAI APIs status'!$Y$3</f>
        <v>Whish List to α-SHAI status</v>
      </c>
      <c r="F247" s="264">
        <f>'SHAI APIs status'!Y$65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29"/>
      <c r="B248" s="423"/>
      <c r="C248" s="432"/>
      <c r="D248" s="338" t="str">
        <f>'SHAI APIs status'!D$65</f>
        <v>?</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29"/>
      <c r="B249" s="423"/>
      <c r="C249" s="432"/>
      <c r="D249" s="338" t="str">
        <f>'SHAI APIs status'!D$65</f>
        <v>?</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30"/>
      <c r="B250" s="424"/>
      <c r="C250" s="433"/>
      <c r="D250" s="339" t="str">
        <f>'SHAI APIs status'!D$65</f>
        <v>?</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28">
        <f>'SHAI APIs status'!A66</f>
        <v>63</v>
      </c>
      <c r="B251" s="422">
        <f>'SHAI APIs status'!B66</f>
        <v>0</v>
      </c>
      <c r="C251" s="431" t="str">
        <f>'SHAI APIs status'!C66</f>
        <v>?</v>
      </c>
      <c r="D251" s="337" t="str">
        <f>'SHAI APIs status'!D$66</f>
        <v>?</v>
      </c>
      <c r="E251" s="160" t="str">
        <f>'SHAI APIs status'!$Y$3</f>
        <v>Whish List to α-SHAI status</v>
      </c>
      <c r="F251" s="264">
        <f>'SHAI APIs status'!Y$66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29"/>
      <c r="B252" s="423"/>
      <c r="C252" s="432"/>
      <c r="D252" s="338" t="str">
        <f>'SHAI APIs status'!D$66</f>
        <v>?</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29"/>
      <c r="B253" s="423"/>
      <c r="C253" s="432"/>
      <c r="D253" s="338" t="str">
        <f>'SHAI APIs status'!D$66</f>
        <v>?</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30"/>
      <c r="B254" s="424"/>
      <c r="C254" s="433"/>
      <c r="D254" s="339" t="str">
        <f>'SHAI APIs status'!D$66</f>
        <v>?</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28">
        <f>'SHAI APIs status'!A67</f>
        <v>64</v>
      </c>
      <c r="B255" s="422">
        <f>'SHAI APIs status'!B67</f>
        <v>0</v>
      </c>
      <c r="C255" s="431" t="str">
        <f>'SHAI APIs status'!C67</f>
        <v>?</v>
      </c>
      <c r="D255" s="337" t="str">
        <f>'SHAI APIs status'!D$67</f>
        <v>?</v>
      </c>
      <c r="E255" s="160" t="str">
        <f>'SHAI APIs status'!$Y$3</f>
        <v>Whish List to α-SHAI status</v>
      </c>
      <c r="F255" s="264">
        <f>'SHAI APIs status'!Y$67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29"/>
      <c r="B256" s="423"/>
      <c r="C256" s="432"/>
      <c r="D256" s="338" t="str">
        <f>'SHAI APIs status'!D$67</f>
        <v>?</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29"/>
      <c r="B257" s="423"/>
      <c r="C257" s="432"/>
      <c r="D257" s="338" t="str">
        <f>'SHAI APIs status'!D$67</f>
        <v>?</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30"/>
      <c r="B258" s="424"/>
      <c r="C258" s="433"/>
      <c r="D258" s="339" t="str">
        <f>'SHAI APIs status'!D$67</f>
        <v>?</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28">
        <f>'SHAI APIs status'!A68</f>
        <v>65</v>
      </c>
      <c r="B259" s="422">
        <f>'SHAI APIs status'!B68</f>
        <v>0</v>
      </c>
      <c r="C259" s="431" t="str">
        <f>'SHAI APIs status'!C68</f>
        <v>?</v>
      </c>
      <c r="D259" s="337" t="str">
        <f>'SHAI APIs status'!D$68</f>
        <v>?</v>
      </c>
      <c r="E259" s="160" t="str">
        <f>'SHAI APIs status'!$Y$3</f>
        <v>Whish List to α-SHAI status</v>
      </c>
      <c r="F259" s="264">
        <f>'SHAI APIs status'!Y$68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29"/>
      <c r="B260" s="423"/>
      <c r="C260" s="432"/>
      <c r="D260" s="338" t="str">
        <f>'SHAI APIs status'!D$68</f>
        <v>?</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29"/>
      <c r="B261" s="423"/>
      <c r="C261" s="432"/>
      <c r="D261" s="338" t="str">
        <f>'SHAI APIs status'!D$68</f>
        <v>?</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30"/>
      <c r="B262" s="424"/>
      <c r="C262" s="433"/>
      <c r="D262" s="339" t="str">
        <f>'SHAI APIs status'!D$68</f>
        <v>?</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28">
        <f>'SHAI APIs status'!A69</f>
        <v>66</v>
      </c>
      <c r="B263" s="422">
        <f>'SHAI APIs status'!B69</f>
        <v>0</v>
      </c>
      <c r="C263" s="431" t="str">
        <f>'SHAI APIs status'!C69</f>
        <v>?</v>
      </c>
      <c r="D263" s="337" t="str">
        <f>'SHAI APIs status'!D$69</f>
        <v>?</v>
      </c>
      <c r="E263" s="160" t="str">
        <f>'SHAI APIs status'!$Y$3</f>
        <v>Whish List to α-SHAI status</v>
      </c>
      <c r="F263" s="264">
        <f>'SHAI APIs status'!Y$69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29"/>
      <c r="B264" s="423"/>
      <c r="C264" s="432"/>
      <c r="D264" s="338" t="str">
        <f>'SHAI APIs status'!D$69</f>
        <v>?</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29"/>
      <c r="B265" s="423"/>
      <c r="C265" s="432"/>
      <c r="D265" s="338" t="str">
        <f>'SHAI APIs status'!D$69</f>
        <v>?</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30"/>
      <c r="B266" s="424"/>
      <c r="C266" s="433"/>
      <c r="D266" s="339" t="str">
        <f>'SHAI APIs status'!D$69</f>
        <v>?</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28">
        <f>'SHAI APIs status'!A70</f>
        <v>67</v>
      </c>
      <c r="B267" s="422">
        <f>'SHAI APIs status'!B70</f>
        <v>0</v>
      </c>
      <c r="C267" s="431" t="str">
        <f>'SHAI APIs status'!C70</f>
        <v>?</v>
      </c>
      <c r="D267" s="337" t="str">
        <f>'SHAI APIs status'!D$70</f>
        <v>?</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29"/>
      <c r="B268" s="423"/>
      <c r="C268" s="432"/>
      <c r="D268" s="338" t="str">
        <f>'SHAI APIs status'!D$70</f>
        <v>?</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29"/>
      <c r="B269" s="423"/>
      <c r="C269" s="432"/>
      <c r="D269" s="338" t="str">
        <f>'SHAI APIs status'!D$70</f>
        <v>?</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30"/>
      <c r="B270" s="424"/>
      <c r="C270" s="433"/>
      <c r="D270" s="339" t="str">
        <f>'SHAI APIs status'!D$70</f>
        <v>?</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28">
        <f>'SHAI APIs status'!A71</f>
        <v>68</v>
      </c>
      <c r="B271" s="422">
        <f>'SHAI APIs status'!B71</f>
        <v>0</v>
      </c>
      <c r="C271" s="431" t="str">
        <f>'SHAI APIs status'!C71</f>
        <v>?</v>
      </c>
      <c r="D271" s="337" t="str">
        <f>'SHAI APIs status'!D$71</f>
        <v>?</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29"/>
      <c r="B272" s="423"/>
      <c r="C272" s="432"/>
      <c r="D272" s="338" t="str">
        <f>'SHAI APIs status'!D$71</f>
        <v>?</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29"/>
      <c r="B273" s="423"/>
      <c r="C273" s="432"/>
      <c r="D273" s="338" t="str">
        <f>'SHAI APIs status'!D$71</f>
        <v>?</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30"/>
      <c r="B274" s="424"/>
      <c r="C274" s="433"/>
      <c r="D274" s="339" t="str">
        <f>'SHAI APIs status'!D$71</f>
        <v>?</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28">
        <f>'SHAI APIs status'!A72</f>
        <v>69</v>
      </c>
      <c r="B275" s="422">
        <f>'SHAI APIs status'!B72</f>
        <v>0</v>
      </c>
      <c r="C275" s="431" t="str">
        <f>'SHAI APIs status'!C72</f>
        <v>?</v>
      </c>
      <c r="D275" s="337" t="str">
        <f>'SHAI APIs status'!D$72</f>
        <v>?</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29"/>
      <c r="B276" s="423"/>
      <c r="C276" s="432"/>
      <c r="D276" s="338" t="str">
        <f>'SHAI APIs status'!D$72</f>
        <v>?</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29"/>
      <c r="B277" s="423"/>
      <c r="C277" s="432"/>
      <c r="D277" s="338" t="str">
        <f>'SHAI APIs status'!D$72</f>
        <v>?</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30"/>
      <c r="B278" s="424"/>
      <c r="C278" s="433"/>
      <c r="D278" s="339" t="str">
        <f>'SHAI APIs status'!D$72</f>
        <v>?</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28">
        <f>'SHAI APIs status'!A73</f>
        <v>70</v>
      </c>
      <c r="B279" s="422">
        <f>'SHAI APIs status'!B73</f>
        <v>0</v>
      </c>
      <c r="C279" s="431" t="str">
        <f>'SHAI APIs status'!C73</f>
        <v>?</v>
      </c>
      <c r="D279" s="337"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29"/>
      <c r="B280" s="423"/>
      <c r="C280" s="432"/>
      <c r="D280" s="338"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29"/>
      <c r="B281" s="423"/>
      <c r="C281" s="432"/>
      <c r="D281" s="338"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30"/>
      <c r="B282" s="424"/>
      <c r="C282" s="433"/>
      <c r="D282" s="339"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28">
        <f>'SHAI APIs status'!A74</f>
        <v>71</v>
      </c>
      <c r="B283" s="422">
        <f>'SHAI APIs status'!B74</f>
        <v>0</v>
      </c>
      <c r="C283" s="431" t="str">
        <f>'SHAI APIs status'!C74</f>
        <v>?</v>
      </c>
      <c r="D283" s="337"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29"/>
      <c r="B284" s="423"/>
      <c r="C284" s="432"/>
      <c r="D284" s="338"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29"/>
      <c r="B285" s="423"/>
      <c r="C285" s="432"/>
      <c r="D285" s="338"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30"/>
      <c r="B286" s="424"/>
      <c r="C286" s="433"/>
      <c r="D286" s="339"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28">
        <f>'SHAI APIs status'!A75</f>
        <v>72</v>
      </c>
      <c r="B287" s="422">
        <f>'SHAI APIs status'!B75</f>
        <v>0</v>
      </c>
      <c r="C287" s="431" t="str">
        <f>'SHAI APIs status'!C75</f>
        <v>?</v>
      </c>
      <c r="D287" s="337"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29"/>
      <c r="B288" s="423"/>
      <c r="C288" s="432"/>
      <c r="D288" s="338"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29"/>
      <c r="B289" s="423"/>
      <c r="C289" s="432"/>
      <c r="D289" s="338"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30"/>
      <c r="B290" s="424"/>
      <c r="C290" s="433"/>
      <c r="D290" s="339"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28">
        <f>'SHAI APIs status'!A76</f>
        <v>73</v>
      </c>
      <c r="B291" s="422">
        <f>'SHAI APIs status'!B76</f>
        <v>0</v>
      </c>
      <c r="C291" s="431" t="str">
        <f>'SHAI APIs status'!C76</f>
        <v>?</v>
      </c>
      <c r="D291" s="337"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29"/>
      <c r="B292" s="423"/>
      <c r="C292" s="432"/>
      <c r="D292" s="338"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29"/>
      <c r="B293" s="423"/>
      <c r="C293" s="432"/>
      <c r="D293" s="338"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30"/>
      <c r="B294" s="424"/>
      <c r="C294" s="433"/>
      <c r="D294" s="339"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28">
        <f>'SHAI APIs status'!A77</f>
        <v>74</v>
      </c>
      <c r="B295" s="422">
        <f>'SHAI APIs status'!B77</f>
        <v>0</v>
      </c>
      <c r="C295" s="431" t="str">
        <f>'SHAI APIs status'!C77</f>
        <v>?</v>
      </c>
      <c r="D295" s="337"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29"/>
      <c r="B296" s="423"/>
      <c r="C296" s="432"/>
      <c r="D296" s="338"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29"/>
      <c r="B297" s="423"/>
      <c r="C297" s="432"/>
      <c r="D297" s="338"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30"/>
      <c r="B298" s="424"/>
      <c r="C298" s="433"/>
      <c r="D298" s="339"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28">
        <f>'SHAI APIs status'!A78</f>
        <v>75</v>
      </c>
      <c r="B299" s="422">
        <f>'SHAI APIs status'!B78</f>
        <v>0</v>
      </c>
      <c r="C299" s="431" t="str">
        <f>'SHAI APIs status'!C78</f>
        <v>?</v>
      </c>
      <c r="D299" s="337"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29"/>
      <c r="B300" s="423"/>
      <c r="C300" s="432"/>
      <c r="D300" s="338"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29"/>
      <c r="B301" s="423"/>
      <c r="C301" s="432"/>
      <c r="D301" s="338"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30"/>
      <c r="B302" s="424"/>
      <c r="C302" s="433"/>
      <c r="D302" s="339"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28">
        <f>'SHAI APIs status'!A79</f>
        <v>76</v>
      </c>
      <c r="B303" s="422">
        <f>'SHAI APIs status'!B79</f>
        <v>0</v>
      </c>
      <c r="C303" s="431" t="str">
        <f>'SHAI APIs status'!C79</f>
        <v>?</v>
      </c>
      <c r="D303" s="337"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29"/>
      <c r="B304" s="423"/>
      <c r="C304" s="432"/>
      <c r="D304" s="338"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29"/>
      <c r="B305" s="423"/>
      <c r="C305" s="432"/>
      <c r="D305" s="338"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30"/>
      <c r="B306" s="424"/>
      <c r="C306" s="433"/>
      <c r="D306" s="339"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28">
        <f>'SHAI APIs status'!A80</f>
        <v>77</v>
      </c>
      <c r="B307" s="422">
        <f>'SHAI APIs status'!B80</f>
        <v>0</v>
      </c>
      <c r="C307" s="431" t="str">
        <f>'SHAI APIs status'!C80</f>
        <v>?</v>
      </c>
      <c r="D307" s="337"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29"/>
      <c r="B308" s="423"/>
      <c r="C308" s="432"/>
      <c r="D308" s="338"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29"/>
      <c r="B309" s="423"/>
      <c r="C309" s="432"/>
      <c r="D309" s="338"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30"/>
      <c r="B310" s="424"/>
      <c r="C310" s="433"/>
      <c r="D310" s="339"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28">
        <f>'SHAI APIs status'!A81</f>
        <v>78</v>
      </c>
      <c r="B311" s="422">
        <f>'SHAI APIs status'!B81</f>
        <v>0</v>
      </c>
      <c r="C311" s="431" t="str">
        <f>'SHAI APIs status'!C81</f>
        <v>?</v>
      </c>
      <c r="D311" s="337"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29"/>
      <c r="B312" s="423"/>
      <c r="C312" s="432"/>
      <c r="D312" s="338"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29"/>
      <c r="B313" s="423"/>
      <c r="C313" s="432"/>
      <c r="D313" s="338"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30"/>
      <c r="B314" s="424"/>
      <c r="C314" s="433"/>
      <c r="D314" s="339"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28">
        <f>'SHAI APIs status'!A82</f>
        <v>79</v>
      </c>
      <c r="B315" s="422">
        <f>'SHAI APIs status'!B82</f>
        <v>0</v>
      </c>
      <c r="C315" s="431" t="str">
        <f>'SHAI APIs status'!C82</f>
        <v>?</v>
      </c>
      <c r="D315" s="337"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29"/>
      <c r="B316" s="423"/>
      <c r="C316" s="432"/>
      <c r="D316" s="338"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29"/>
      <c r="B317" s="423"/>
      <c r="C317" s="432"/>
      <c r="D317" s="338"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30"/>
      <c r="B318" s="424"/>
      <c r="C318" s="433"/>
      <c r="D318" s="339"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28">
        <f>'SHAI APIs status'!A83</f>
        <v>80</v>
      </c>
      <c r="B319" s="422">
        <f>'SHAI APIs status'!B83</f>
        <v>0</v>
      </c>
      <c r="C319" s="431" t="str">
        <f>'SHAI APIs status'!C83</f>
        <v>?</v>
      </c>
      <c r="D319" s="337"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29"/>
      <c r="B320" s="423"/>
      <c r="C320" s="432"/>
      <c r="D320" s="338"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29"/>
      <c r="B321" s="423"/>
      <c r="C321" s="432"/>
      <c r="D321" s="338"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30"/>
      <c r="B322" s="424"/>
      <c r="C322" s="433"/>
      <c r="D322" s="339"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28">
        <f>'SHAI APIs status'!A84</f>
        <v>81</v>
      </c>
      <c r="B323" s="422">
        <f>'SHAI APIs status'!B84</f>
        <v>0</v>
      </c>
      <c r="C323" s="431" t="str">
        <f>'SHAI APIs status'!C84</f>
        <v>?</v>
      </c>
      <c r="D323" s="337"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29"/>
      <c r="B324" s="423"/>
      <c r="C324" s="432"/>
      <c r="D324" s="338"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29"/>
      <c r="B325" s="423"/>
      <c r="C325" s="432"/>
      <c r="D325" s="338"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30"/>
      <c r="B326" s="424"/>
      <c r="C326" s="433"/>
      <c r="D326" s="339"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28">
        <f>'SHAI APIs status'!A85</f>
        <v>82</v>
      </c>
      <c r="B327" s="422">
        <f>'SHAI APIs status'!B85</f>
        <v>0</v>
      </c>
      <c r="C327" s="431" t="str">
        <f>'SHAI APIs status'!C85</f>
        <v>?</v>
      </c>
      <c r="D327" s="337"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29"/>
      <c r="B328" s="423"/>
      <c r="C328" s="432"/>
      <c r="D328" s="338"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29"/>
      <c r="B329" s="423"/>
      <c r="C329" s="432"/>
      <c r="D329" s="338"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30"/>
      <c r="B330" s="424"/>
      <c r="C330" s="433"/>
      <c r="D330" s="339"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28">
        <f>'SHAI APIs status'!A86</f>
        <v>83</v>
      </c>
      <c r="B331" s="422">
        <f>'SHAI APIs status'!B86</f>
        <v>0</v>
      </c>
      <c r="C331" s="431" t="str">
        <f>'SHAI APIs status'!C86</f>
        <v>?</v>
      </c>
      <c r="D331" s="337"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29"/>
      <c r="B332" s="423"/>
      <c r="C332" s="432"/>
      <c r="D332" s="338"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29"/>
      <c r="B333" s="423"/>
      <c r="C333" s="432"/>
      <c r="D333" s="338"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30"/>
      <c r="B334" s="424"/>
      <c r="C334" s="433"/>
      <c r="D334" s="339"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28">
        <f>'SHAI APIs status'!A87</f>
        <v>84</v>
      </c>
      <c r="B335" s="422">
        <f>'SHAI APIs status'!B87</f>
        <v>0</v>
      </c>
      <c r="C335" s="431"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29"/>
      <c r="B336" s="423"/>
      <c r="C336" s="432"/>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29"/>
      <c r="B337" s="423"/>
      <c r="C337" s="432"/>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30"/>
      <c r="B338" s="424"/>
      <c r="C338" s="433"/>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28">
        <f>'SHAI APIs status'!A88</f>
        <v>85</v>
      </c>
      <c r="B339" s="422">
        <f>'SHAI APIs status'!B88</f>
        <v>0</v>
      </c>
      <c r="C339" s="431"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29"/>
      <c r="B340" s="423"/>
      <c r="C340" s="432"/>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29"/>
      <c r="B341" s="423"/>
      <c r="C341" s="432"/>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30"/>
      <c r="B342" s="424"/>
      <c r="C342" s="433"/>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28">
        <f>'SHAI APIs status'!A89</f>
        <v>86</v>
      </c>
      <c r="B343" s="422">
        <f>'SHAI APIs status'!B89</f>
        <v>0</v>
      </c>
      <c r="C343" s="431"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29"/>
      <c r="B344" s="423"/>
      <c r="C344" s="432"/>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29"/>
      <c r="B345" s="423"/>
      <c r="C345" s="432"/>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30"/>
      <c r="B346" s="424"/>
      <c r="C346" s="433"/>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28">
        <f>'SHAI APIs status'!A90</f>
        <v>87</v>
      </c>
      <c r="B347" s="422">
        <f>'SHAI APIs status'!B90</f>
        <v>0</v>
      </c>
      <c r="C347" s="431"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29"/>
      <c r="B348" s="423"/>
      <c r="C348" s="432"/>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29"/>
      <c r="B349" s="423"/>
      <c r="C349" s="432"/>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30"/>
      <c r="B350" s="424"/>
      <c r="C350" s="433"/>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28">
        <f>'SHAI APIs status'!A91</f>
        <v>88</v>
      </c>
      <c r="B351" s="422">
        <f>'SHAI APIs status'!B91</f>
        <v>0</v>
      </c>
      <c r="C351" s="431"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29"/>
      <c r="B352" s="423"/>
      <c r="C352" s="432"/>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29"/>
      <c r="B353" s="423"/>
      <c r="C353" s="432"/>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30"/>
      <c r="B354" s="424"/>
      <c r="C354" s="433"/>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28">
        <f>'SHAI APIs status'!A92</f>
        <v>89</v>
      </c>
      <c r="B355" s="422">
        <f>'SHAI APIs status'!B92</f>
        <v>0</v>
      </c>
      <c r="C355" s="431"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29"/>
      <c r="B356" s="423"/>
      <c r="C356" s="432"/>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29"/>
      <c r="B357" s="423"/>
      <c r="C357" s="432"/>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30"/>
      <c r="B358" s="424"/>
      <c r="C358" s="433"/>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28">
        <f>'SHAI APIs status'!A93</f>
        <v>90</v>
      </c>
      <c r="B359" s="422">
        <f>'SHAI APIs status'!B93</f>
        <v>0</v>
      </c>
      <c r="C359" s="431"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29"/>
      <c r="B360" s="423"/>
      <c r="C360" s="432"/>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29"/>
      <c r="B361" s="423"/>
      <c r="C361" s="432"/>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30"/>
      <c r="B362" s="424"/>
      <c r="C362" s="433"/>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28">
        <f>'SHAI APIs status'!A94</f>
        <v>91</v>
      </c>
      <c r="B363" s="422">
        <f>'SHAI APIs status'!B94</f>
        <v>0</v>
      </c>
      <c r="C363" s="431"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29"/>
      <c r="B364" s="423"/>
      <c r="C364" s="432"/>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29"/>
      <c r="B365" s="423"/>
      <c r="C365" s="432"/>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30"/>
      <c r="B366" s="424"/>
      <c r="C366" s="433"/>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28">
        <f>'SHAI APIs status'!A95</f>
        <v>92</v>
      </c>
      <c r="B367" s="422">
        <f>'SHAI APIs status'!B95</f>
        <v>0</v>
      </c>
      <c r="C367" s="431"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29"/>
      <c r="B368" s="423"/>
      <c r="C368" s="432"/>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29"/>
      <c r="B369" s="423"/>
      <c r="C369" s="432"/>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30"/>
      <c r="B370" s="424"/>
      <c r="C370" s="433"/>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28">
        <f>'SHAI APIs status'!A96</f>
        <v>93</v>
      </c>
      <c r="B371" s="422">
        <f>'SHAI APIs status'!B96</f>
        <v>0</v>
      </c>
      <c r="C371" s="431"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29"/>
      <c r="B372" s="423"/>
      <c r="C372" s="432"/>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29"/>
      <c r="B373" s="423"/>
      <c r="C373" s="432"/>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30"/>
      <c r="B374" s="424"/>
      <c r="C374" s="433"/>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28">
        <f>'SHAI APIs status'!A97</f>
        <v>94</v>
      </c>
      <c r="B375" s="422">
        <f>'SHAI APIs status'!B97</f>
        <v>0</v>
      </c>
      <c r="C375" s="431"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29"/>
      <c r="B376" s="423"/>
      <c r="C376" s="432"/>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29"/>
      <c r="B377" s="423"/>
      <c r="C377" s="432"/>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30"/>
      <c r="B378" s="424"/>
      <c r="C378" s="433"/>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28">
        <f>'SHAI APIs status'!A98</f>
        <v>95</v>
      </c>
      <c r="B379" s="422">
        <f>'SHAI APIs status'!B98</f>
        <v>0</v>
      </c>
      <c r="C379" s="431"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29"/>
      <c r="B380" s="423"/>
      <c r="C380" s="432"/>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29"/>
      <c r="B381" s="423"/>
      <c r="C381" s="432"/>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30"/>
      <c r="B382" s="424"/>
      <c r="C382" s="433"/>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28">
        <f>'SHAI APIs status'!A99</f>
        <v>96</v>
      </c>
      <c r="B383" s="422">
        <f>'SHAI APIs status'!B99</f>
        <v>0</v>
      </c>
      <c r="C383" s="431"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29"/>
      <c r="B384" s="423"/>
      <c r="C384" s="432"/>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29"/>
      <c r="B385" s="423"/>
      <c r="C385" s="432"/>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30"/>
      <c r="B386" s="424"/>
      <c r="C386" s="433"/>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28">
        <f>'SHAI APIs status'!A100</f>
        <v>97</v>
      </c>
      <c r="B387" s="422">
        <f>'SHAI APIs status'!B100</f>
        <v>0</v>
      </c>
      <c r="C387" s="431"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29"/>
      <c r="B388" s="423"/>
      <c r="C388" s="432"/>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29"/>
      <c r="B389" s="423"/>
      <c r="C389" s="432"/>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30"/>
      <c r="B390" s="424"/>
      <c r="C390" s="433"/>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28">
        <f>'SHAI APIs status'!A101</f>
        <v>98</v>
      </c>
      <c r="B391" s="422">
        <f>'SHAI APIs status'!B101</f>
        <v>0</v>
      </c>
      <c r="C391" s="431"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29"/>
      <c r="B392" s="423"/>
      <c r="C392" s="432"/>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29"/>
      <c r="B393" s="423"/>
      <c r="C393" s="432"/>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30"/>
      <c r="B394" s="424"/>
      <c r="C394" s="433"/>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28">
        <f>'SHAI APIs status'!A102</f>
        <v>99</v>
      </c>
      <c r="B395" s="422">
        <f>'SHAI APIs status'!B102</f>
        <v>0</v>
      </c>
      <c r="C395" s="431"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29"/>
      <c r="B396" s="423"/>
      <c r="C396" s="432"/>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29"/>
      <c r="B397" s="423"/>
      <c r="C397" s="432"/>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30"/>
      <c r="B398" s="424"/>
      <c r="C398" s="433"/>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28">
        <f>'SHAI APIs status'!A103</f>
        <v>100</v>
      </c>
      <c r="B399" s="422">
        <f>'SHAI APIs status'!B103</f>
        <v>0</v>
      </c>
      <c r="C399" s="431"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29"/>
      <c r="B400" s="423"/>
      <c r="C400" s="432"/>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29"/>
      <c r="B401" s="423"/>
      <c r="C401" s="432"/>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34"/>
      <c r="B402" s="436"/>
      <c r="C402" s="435"/>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45"/>
  <sheetViews>
    <sheetView workbookViewId="0">
      <selection activeCell="B31" sqref="B31"/>
    </sheetView>
  </sheetViews>
  <sheetFormatPr defaultRowHeight="15"/>
  <cols>
    <col min="1" max="1" width="49.42578125" bestFit="1" customWidth="1"/>
    <col min="3" max="3" width="11" bestFit="1" customWidth="1"/>
  </cols>
  <sheetData>
    <row r="1" spans="1:3" ht="16.5" thickTop="1" thickBot="1">
      <c r="A1" s="393" t="s">
        <v>577</v>
      </c>
      <c r="B1" s="14" t="s">
        <v>566</v>
      </c>
      <c r="C1" s="15" t="s">
        <v>563</v>
      </c>
    </row>
    <row r="2" spans="1:3">
      <c r="A2" s="391" t="s">
        <v>561</v>
      </c>
      <c r="B2" s="4">
        <f>COUNT('SHAI APIs status'!$A$4:'SHAI APIs status'!$A$103)</f>
        <v>100</v>
      </c>
      <c r="C2" s="392">
        <f>B2/B2</f>
        <v>1</v>
      </c>
    </row>
    <row r="3" spans="1:3">
      <c r="A3" s="146" t="s">
        <v>564</v>
      </c>
      <c r="B3" s="383">
        <f>B2-B4</f>
        <v>60</v>
      </c>
      <c r="C3" s="389">
        <f>B3/B2</f>
        <v>0.6</v>
      </c>
    </row>
    <row r="4" spans="1:3" ht="15.75" thickBot="1">
      <c r="A4" s="147" t="s">
        <v>562</v>
      </c>
      <c r="B4" s="9">
        <f>COUNTIF('SHAI APIs status'!$D$4:'SHAI APIs status'!$D$103,"?")</f>
        <v>40</v>
      </c>
      <c r="C4" s="390">
        <f>B4/B2</f>
        <v>0.4</v>
      </c>
    </row>
    <row r="5" spans="1:3" ht="16.5" thickTop="1" thickBot="1">
      <c r="B5" s="382"/>
      <c r="C5" s="387"/>
    </row>
    <row r="6" spans="1:3" ht="16.5" thickTop="1" thickBot="1">
      <c r="A6" s="393" t="s">
        <v>578</v>
      </c>
      <c r="B6" s="14" t="s">
        <v>566</v>
      </c>
      <c r="C6" s="15" t="s">
        <v>563</v>
      </c>
    </row>
    <row r="7" spans="1:3" ht="15.75" thickBot="1">
      <c r="A7" s="147" t="s">
        <v>547</v>
      </c>
      <c r="B7" s="9">
        <f>COUNTIF('SHAI APIs status'!$AG$4:'SHAI APIs status'!$AG$103,"Public SHAI API")</f>
        <v>0</v>
      </c>
      <c r="C7" s="390">
        <f>B7/$B$3</f>
        <v>0</v>
      </c>
    </row>
    <row r="8" spans="1:3" ht="16.5" thickTop="1" thickBot="1">
      <c r="B8" s="382"/>
      <c r="C8" s="387"/>
    </row>
    <row r="9" spans="1:3" ht="16.5" thickTop="1" thickBot="1">
      <c r="A9" s="393" t="s">
        <v>583</v>
      </c>
      <c r="B9" s="14" t="s">
        <v>566</v>
      </c>
      <c r="C9" s="15" t="s">
        <v>563</v>
      </c>
    </row>
    <row r="10" spans="1:3">
      <c r="A10" s="146" t="s">
        <v>575</v>
      </c>
      <c r="B10" s="383">
        <f>COUNTIF('SHAI APIs status'!$Y$4:$Y$103,'Status Lists'!$A$36)</f>
        <v>1</v>
      </c>
      <c r="C10" s="389">
        <f>B10/$B$3</f>
        <v>1.6666666666666666E-2</v>
      </c>
    </row>
    <row r="11" spans="1:3">
      <c r="A11" s="146" t="s">
        <v>552</v>
      </c>
      <c r="B11" s="383">
        <f>COUNTIF('SHAI APIs status'!$Y$4:$Y$103,'Status Lists'!$A$37)</f>
        <v>5</v>
      </c>
      <c r="C11" s="389">
        <f>B11/$B$3</f>
        <v>8.3333333333333329E-2</v>
      </c>
    </row>
    <row r="12" spans="1:3">
      <c r="A12" s="146" t="s">
        <v>558</v>
      </c>
      <c r="B12" s="383">
        <f>COUNTIF('SHAI APIs status'!$Y$4:$Y$103,'Status Lists'!$A$35)</f>
        <v>5</v>
      </c>
      <c r="C12" s="389">
        <f>B12/$B$3</f>
        <v>8.3333333333333329E-2</v>
      </c>
    </row>
    <row r="13" spans="1:3">
      <c r="A13" s="146" t="s">
        <v>567</v>
      </c>
      <c r="B13" s="383">
        <f>COUNTIF('SHAI APIs status'!$Y$4:$Y$103,'Status Lists'!$A$34)</f>
        <v>37</v>
      </c>
      <c r="C13" s="389">
        <f>B13/$B$3</f>
        <v>0.6166666666666667</v>
      </c>
    </row>
    <row r="14" spans="1:3">
      <c r="A14" s="146" t="s">
        <v>573</v>
      </c>
      <c r="B14" s="383">
        <f>COUNTIF('SHAI APIs status'!$AA$4:$AA$103,'Status Lists'!$B$37)</f>
        <v>0</v>
      </c>
      <c r="C14" s="389">
        <f t="shared" ref="C14:C18" si="0">B14/$B$3</f>
        <v>0</v>
      </c>
    </row>
    <row r="15" spans="1:3">
      <c r="A15" s="146" t="s">
        <v>568</v>
      </c>
      <c r="B15" s="383">
        <f>COUNTIF('SHAI APIs status'!$AA$4:$AA$103,'Status Lists'!$B$35)</f>
        <v>2</v>
      </c>
      <c r="C15" s="389">
        <f t="shared" si="0"/>
        <v>3.3333333333333333E-2</v>
      </c>
    </row>
    <row r="16" spans="1:3">
      <c r="A16" s="146" t="s">
        <v>569</v>
      </c>
      <c r="B16" s="383">
        <f>COUNTIF('SHAI APIs status'!$AD$4:$AD$103,'Status Lists'!$C$32)</f>
        <v>0</v>
      </c>
      <c r="C16" s="389">
        <f t="shared" si="0"/>
        <v>0</v>
      </c>
    </row>
    <row r="17" spans="1:3">
      <c r="A17" s="146" t="s">
        <v>570</v>
      </c>
      <c r="B17" s="383">
        <f>COUNTIF('SHAI APIs status'!$AG$4:$AG$103,'Status Lists'!$D$29)</f>
        <v>0</v>
      </c>
      <c r="C17" s="389">
        <f t="shared" si="0"/>
        <v>0</v>
      </c>
    </row>
    <row r="18" spans="1:3" ht="15.75" thickBot="1">
      <c r="A18" s="394" t="s">
        <v>572</v>
      </c>
      <c r="B18" s="395">
        <f>COUNTIF('SHAI APIs status'!$AG$4:$AG$103,'Status Lists'!$D$30)</f>
        <v>0</v>
      </c>
      <c r="C18" s="396">
        <f t="shared" si="0"/>
        <v>0</v>
      </c>
    </row>
    <row r="19" spans="1:3" ht="15.75" thickBot="1">
      <c r="A19" s="397" t="s">
        <v>571</v>
      </c>
      <c r="B19" s="398">
        <f>SUM(B10:B18)</f>
        <v>50</v>
      </c>
      <c r="C19" s="399">
        <f>SUM(C10:C18)</f>
        <v>0.83333333333333337</v>
      </c>
    </row>
    <row r="20" spans="1:3" ht="16.5" thickTop="1" thickBot="1">
      <c r="B20" s="382"/>
      <c r="C20" s="387"/>
    </row>
    <row r="21" spans="1:3" ht="16.5" thickTop="1" thickBot="1">
      <c r="A21" s="393" t="s">
        <v>579</v>
      </c>
      <c r="B21" s="14" t="s">
        <v>566</v>
      </c>
      <c r="C21" s="15" t="s">
        <v>563</v>
      </c>
    </row>
    <row r="22" spans="1:3">
      <c r="A22" s="146" t="s">
        <v>576</v>
      </c>
      <c r="B22" s="383">
        <f>SUM(B10:B12)</f>
        <v>11</v>
      </c>
      <c r="C22" s="389">
        <f>B22/$B$3</f>
        <v>0.18333333333333332</v>
      </c>
    </row>
    <row r="23" spans="1:3">
      <c r="A23" s="146" t="s">
        <v>548</v>
      </c>
      <c r="B23" s="383">
        <f>COUNTIF('SHAI APIs status'!$Y$4:$Y$103,'Status Lists'!$A$26)+COUNTIF('SHAI APIs status'!$Y$4:$Y$103,'Status Lists'!$A$27)+COUNTIF('SHAI APIs status'!$Y4:$Y$103,'Status Lists'!$A$28)+COUNTIF('SHAI APIs status'!$Y$4:$Y$103,'Status Lists'!$A$29)+COUNTIF('SHAI APIs status'!$Y$4:$Y$103,'Status Lists'!$A$30)+COUNTIF('SHAI APIs status'!$Y$4:$Y$103,'Status Lists'!$A$31)+COUNTIF('SHAI APIs status'!$Y$4:$Y$103,'Status Lists'!$A$32)+COUNTIF('SHAI APIs status'!$Y$4:$YY$103,'Status Lists'!$A$33)+COUNTIF('SHAI APIs status'!$Y$4:$Y$103,'Status Lists'!$A$36)</f>
        <v>13</v>
      </c>
      <c r="C23" s="389">
        <f>B23/$B$3</f>
        <v>0.21666666666666667</v>
      </c>
    </row>
    <row r="24" spans="1:3">
      <c r="A24" s="146" t="s">
        <v>549</v>
      </c>
      <c r="B24" s="383">
        <f>COUNTIF('SHAI APIs status'!$Y$4:$AA$103,'Status Lists'!$B$26)+COUNTIF('SHAI APIs status'!$Y$4:$AA$103,'Status Lists'!$B$27)+COUNTIF('SHAI APIs status'!$AA$4:$AA$103,'Status Lists'!$B$28)+COUNTIF('SHAI APIs status'!$AA$4:$AA$103,'Status Lists'!$B$29)+COUNTIF('SHAI APIs status'!$AA$4:$AA$103,'Status Lists'!$B$30)+COUNTIF('SHAI APIs status'!$AA$4:$AA$103,'Status Lists'!$B$31)+COUNTIF('SHAI APIs status'!$AA$4:$AA$103,'Status Lists'!$B$32)+COUNTIF('SHAI APIs status'!$AA$4:$AA$103,'Status Lists'!$B$33)+COUNTIF('SHAI APIs status'!$AA$4:$AA$103,'Status Lists'!$B$34)</f>
        <v>34</v>
      </c>
      <c r="C24" s="389">
        <f t="shared" ref="C24:C26" si="1">B24/$B$3</f>
        <v>0.56666666666666665</v>
      </c>
    </row>
    <row r="25" spans="1:3">
      <c r="A25" s="146" t="s">
        <v>550</v>
      </c>
      <c r="B25" s="383">
        <f>COUNTIF('SHAI APIs status'!$AD$4:$AD$103,'Status Lists'!$C$26)+COUNTIF('SHAI APIs status'!$AD$4:$AD$103,'Status Lists'!$C$27)+COUNTIF('SHAI APIs status'!$AD$4:$AD$103,'Status Lists'!$C$28)+COUNTIF('SHAI APIs status'!$AD$4:$AD$103,'Status Lists'!$C$29)+COUNTIF('SHAI APIs status'!$AD$4:$AD$103,'Status Lists'!$C$30)+COUNTIF('SHAI APIs status'!$AD$4:$AD$103,'Status Lists'!$C$31)</f>
        <v>2</v>
      </c>
      <c r="C25" s="389">
        <f t="shared" si="1"/>
        <v>3.3333333333333333E-2</v>
      </c>
    </row>
    <row r="26" spans="1:3" ht="15.75" thickBot="1">
      <c r="A26" s="146" t="s">
        <v>551</v>
      </c>
      <c r="B26" s="383">
        <f>COUNTIF('SHAI APIs status'!$AG$4:$AG$103,'Status Lists'!$D$26)+COUNTIF('SHAI APIs status'!$AG$4:$AG$103,'Status Lists'!$D$27)+COUNTIF('SHAI APIs status'!$AG$4:$AG$103,'Status Lists'!$D$28)</f>
        <v>0</v>
      </c>
      <c r="C26" s="389">
        <f t="shared" si="1"/>
        <v>0</v>
      </c>
    </row>
    <row r="27" spans="1:3" ht="15.75" thickBot="1">
      <c r="A27" s="397" t="s">
        <v>574</v>
      </c>
      <c r="B27" s="398">
        <f>SUM(B22:B26)</f>
        <v>60</v>
      </c>
      <c r="C27" s="399">
        <f>SUM(C22:C26)</f>
        <v>1</v>
      </c>
    </row>
    <row r="28" spans="1:3" ht="16.5" thickTop="1" thickBot="1">
      <c r="B28" s="382"/>
      <c r="C28" s="387"/>
    </row>
    <row r="29" spans="1:3" ht="16.5" thickTop="1" thickBot="1">
      <c r="A29" s="393" t="s">
        <v>580</v>
      </c>
      <c r="B29" s="14" t="s">
        <v>566</v>
      </c>
      <c r="C29" s="15" t="s">
        <v>563</v>
      </c>
    </row>
    <row r="30" spans="1:3">
      <c r="A30" s="146" t="s">
        <v>576</v>
      </c>
      <c r="B30" s="383">
        <f>$B$22</f>
        <v>11</v>
      </c>
      <c r="C30" s="389">
        <f>B30/$B$3</f>
        <v>0.18333333333333332</v>
      </c>
    </row>
    <row r="31" spans="1:3">
      <c r="A31" s="146" t="s">
        <v>554</v>
      </c>
      <c r="B31" s="383">
        <f>COUNTA('SHAI APIs status'!$G$4:$G$103)</f>
        <v>2</v>
      </c>
      <c r="C31" s="389">
        <f>B31/$B$3</f>
        <v>3.3333333333333333E-2</v>
      </c>
    </row>
    <row r="32" spans="1:3">
      <c r="A32" s="146" t="s">
        <v>553</v>
      </c>
      <c r="B32" s="383">
        <f>COUNTA('SHAI APIs status'!$H$4:$H$103)</f>
        <v>29</v>
      </c>
      <c r="C32" s="389">
        <f t="shared" ref="C32:C34" si="2">B32/$B$3</f>
        <v>0.48333333333333334</v>
      </c>
    </row>
    <row r="33" spans="1:3">
      <c r="A33" s="146" t="s">
        <v>555</v>
      </c>
      <c r="B33" s="383">
        <f>COUNTA('SHAI APIs status'!$I$4:$I$103)</f>
        <v>18</v>
      </c>
      <c r="C33" s="389">
        <f t="shared" si="2"/>
        <v>0.3</v>
      </c>
    </row>
    <row r="34" spans="1:3" ht="15.75" thickBot="1">
      <c r="A34" s="146" t="s">
        <v>556</v>
      </c>
      <c r="B34" s="383">
        <f>COUNTA('SHAI APIs status'!$J$4:$J$103)</f>
        <v>0</v>
      </c>
      <c r="C34" s="389">
        <f t="shared" si="2"/>
        <v>0</v>
      </c>
    </row>
    <row r="35" spans="1:3" ht="15.75" thickBot="1">
      <c r="A35" s="397" t="s">
        <v>574</v>
      </c>
      <c r="B35" s="398">
        <f>SUM(B30:B34)</f>
        <v>60</v>
      </c>
      <c r="C35" s="399">
        <f>SUM(C30:C34)</f>
        <v>1</v>
      </c>
    </row>
    <row r="36" spans="1:3" ht="16.5" thickTop="1" thickBot="1">
      <c r="B36" s="382"/>
      <c r="C36" s="382"/>
    </row>
    <row r="37" spans="1:3" ht="16.5" thickTop="1" thickBot="1">
      <c r="A37" s="393" t="s">
        <v>565</v>
      </c>
      <c r="B37" s="14" t="s">
        <v>566</v>
      </c>
      <c r="C37" s="15" t="s">
        <v>563</v>
      </c>
    </row>
    <row r="38" spans="1:3">
      <c r="A38" s="146" t="s">
        <v>557</v>
      </c>
      <c r="B38" s="383">
        <f>COUNTIF('SHAI APIs status'!$D$4:'SHAI APIs status'!$D$103,"Gareth Long")</f>
        <v>21</v>
      </c>
      <c r="C38" s="389">
        <f>B38/$B$3</f>
        <v>0.35</v>
      </c>
    </row>
    <row r="39" spans="1:3">
      <c r="A39" s="146" t="s">
        <v>225</v>
      </c>
      <c r="B39" s="383">
        <f>COUNTIF('SHAI APIs status'!$D$4:'SHAI APIs status'!$D$103,"Gaurav Katyal")</f>
        <v>4</v>
      </c>
      <c r="C39" s="389">
        <f t="shared" ref="C39:C44" si="3">B39/$B$3</f>
        <v>6.6666666666666666E-2</v>
      </c>
    </row>
    <row r="40" spans="1:3">
      <c r="A40" s="146" t="s">
        <v>7</v>
      </c>
      <c r="B40" s="383">
        <f>COUNTIF('SHAI APIs status'!$D$4:'SHAI APIs status'!$D$103,"Martin Webb")</f>
        <v>17</v>
      </c>
      <c r="C40" s="389">
        <f t="shared" si="3"/>
        <v>0.28333333333333333</v>
      </c>
    </row>
    <row r="41" spans="1:3">
      <c r="A41" s="146" t="s">
        <v>59</v>
      </c>
      <c r="B41" s="383">
        <f>COUNTIF('SHAI APIs status'!$D$4:'SHAI APIs status'!$D$103,"Tom Pritchard")</f>
        <v>13</v>
      </c>
      <c r="C41" s="389">
        <f t="shared" si="3"/>
        <v>0.21666666666666667</v>
      </c>
    </row>
    <row r="42" spans="1:3">
      <c r="A42" s="146" t="s">
        <v>199</v>
      </c>
      <c r="B42" s="383">
        <f>COUNTIF('SHAI APIs status'!$D$4:'SHAI APIs status'!$D$103,"Craig Heath")</f>
        <v>3</v>
      </c>
      <c r="C42" s="389">
        <f t="shared" si="3"/>
        <v>0.05</v>
      </c>
    </row>
    <row r="43" spans="1:3" ht="15.75" thickBot="1">
      <c r="A43" s="146" t="s">
        <v>560</v>
      </c>
      <c r="B43" s="383">
        <f>COUNTIF('SHAI APIs status'!$D$4:'SHAI APIs status'!$D$103,"unknown")</f>
        <v>2</v>
      </c>
      <c r="C43" s="389">
        <f t="shared" si="3"/>
        <v>3.3333333333333333E-2</v>
      </c>
    </row>
    <row r="44" spans="1:3" ht="15.75" thickBot="1">
      <c r="A44" s="397" t="s">
        <v>559</v>
      </c>
      <c r="B44" s="398">
        <f>SUM(B38:B43)</f>
        <v>60</v>
      </c>
      <c r="C44" s="399">
        <f t="shared" si="3"/>
        <v>1</v>
      </c>
    </row>
    <row r="45"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zoomScaleNormal="100" workbookViewId="0">
      <selection activeCell="A36" sqref="A3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50" t="s">
        <v>231</v>
      </c>
      <c r="D1" s="452"/>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50" t="s">
        <v>406</v>
      </c>
      <c r="D12" s="452"/>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54" t="s">
        <v>197</v>
      </c>
      <c r="H18" s="454"/>
      <c r="I18" s="454"/>
      <c r="J18" s="454"/>
      <c r="K18" s="454"/>
      <c r="L18" s="454"/>
      <c r="M18" s="454"/>
      <c r="N18" s="454"/>
      <c r="O18" s="454"/>
    </row>
    <row r="19" spans="1:15">
      <c r="C19" s="453" t="s">
        <v>478</v>
      </c>
      <c r="D19" s="453"/>
    </row>
    <row r="20" spans="1:15">
      <c r="C20" t="s">
        <v>479</v>
      </c>
      <c r="D20" t="s">
        <v>480</v>
      </c>
    </row>
    <row r="22" spans="1:15" ht="15.75" thickBot="1"/>
    <row r="23" spans="1:15" ht="15.75" thickTop="1">
      <c r="A23" s="450" t="s">
        <v>196</v>
      </c>
      <c r="B23" s="451"/>
      <c r="C23" s="451"/>
      <c r="D23" s="452"/>
    </row>
    <row r="24" spans="1:15" ht="15.75" thickBot="1">
      <c r="A24" s="168" t="s">
        <v>470</v>
      </c>
      <c r="B24" s="167" t="s">
        <v>471</v>
      </c>
      <c r="C24" s="167" t="s">
        <v>472</v>
      </c>
      <c r="D24" s="169" t="s">
        <v>481</v>
      </c>
    </row>
    <row r="25" spans="1:15">
      <c r="A25" s="11" t="s">
        <v>109</v>
      </c>
      <c r="B25" s="4" t="s">
        <v>109</v>
      </c>
      <c r="C25" s="4" t="s">
        <v>109</v>
      </c>
      <c r="D25" s="12" t="s">
        <v>109</v>
      </c>
      <c r="G25" t="s">
        <v>486</v>
      </c>
    </row>
    <row r="26" spans="1:15">
      <c r="A26" s="6" t="s">
        <v>460</v>
      </c>
      <c r="B26" s="340" t="s">
        <v>464</v>
      </c>
      <c r="C26" s="340" t="s">
        <v>473</v>
      </c>
      <c r="D26" s="7" t="s">
        <v>221</v>
      </c>
      <c r="G26" t="s">
        <v>483</v>
      </c>
    </row>
    <row r="27" spans="1:15">
      <c r="A27" s="6" t="s">
        <v>212</v>
      </c>
      <c r="B27" s="340" t="s">
        <v>215</v>
      </c>
      <c r="C27" s="340" t="s">
        <v>462</v>
      </c>
      <c r="D27" s="7" t="s">
        <v>222</v>
      </c>
      <c r="G27" t="s">
        <v>484</v>
      </c>
    </row>
    <row r="28" spans="1:15">
      <c r="A28" s="6" t="s">
        <v>457</v>
      </c>
      <c r="B28" s="340" t="s">
        <v>463</v>
      </c>
      <c r="C28" s="340" t="s">
        <v>218</v>
      </c>
      <c r="D28" s="7" t="s">
        <v>475</v>
      </c>
      <c r="G28" t="s">
        <v>485</v>
      </c>
    </row>
    <row r="29" spans="1:15">
      <c r="A29" s="6" t="s">
        <v>458</v>
      </c>
      <c r="B29" s="340" t="s">
        <v>216</v>
      </c>
      <c r="C29" s="340" t="s">
        <v>465</v>
      </c>
      <c r="D29" s="7" t="s">
        <v>219</v>
      </c>
    </row>
    <row r="30" spans="1:15">
      <c r="A30" s="6" t="s">
        <v>214</v>
      </c>
      <c r="B30" s="340" t="s">
        <v>462</v>
      </c>
      <c r="C30" s="340" t="s">
        <v>416</v>
      </c>
      <c r="D30" s="7" t="s">
        <v>476</v>
      </c>
    </row>
    <row r="31" spans="1:15">
      <c r="A31" s="6" t="s">
        <v>165</v>
      </c>
      <c r="B31" s="340" t="s">
        <v>217</v>
      </c>
      <c r="C31" s="340" t="s">
        <v>434</v>
      </c>
      <c r="D31" s="7"/>
    </row>
    <row r="32" spans="1:15">
      <c r="A32" s="6" t="s">
        <v>461</v>
      </c>
      <c r="B32" s="340" t="s">
        <v>465</v>
      </c>
      <c r="C32" s="340" t="s">
        <v>474</v>
      </c>
      <c r="D32" s="172"/>
    </row>
    <row r="33" spans="1:4">
      <c r="A33" s="6" t="s">
        <v>459</v>
      </c>
      <c r="B33" s="340" t="s">
        <v>466</v>
      </c>
      <c r="C33" s="340"/>
      <c r="D33" s="172"/>
    </row>
    <row r="34" spans="1:4">
      <c r="A34" s="6" t="s">
        <v>468</v>
      </c>
      <c r="B34" s="340" t="s">
        <v>490</v>
      </c>
      <c r="C34" s="171"/>
      <c r="D34" s="172"/>
    </row>
    <row r="35" spans="1:4">
      <c r="A35" s="6" t="s">
        <v>164</v>
      </c>
      <c r="B35" s="340" t="s">
        <v>467</v>
      </c>
      <c r="C35" s="171"/>
      <c r="D35" s="172"/>
    </row>
    <row r="36" spans="1:4">
      <c r="A36" s="6" t="s">
        <v>414</v>
      </c>
      <c r="B36" s="340" t="s">
        <v>469</v>
      </c>
      <c r="C36" s="171"/>
      <c r="D36" s="172"/>
    </row>
    <row r="37" spans="1:4">
      <c r="A37" s="6" t="s">
        <v>413</v>
      </c>
      <c r="B37" s="378"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482</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2010-07-27T13:00:16Z</dcterms:modified>
</cp:coreProperties>
</file>