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ochholzer\Documents\Studium\TUD\Bachelor Medieninformatik\5. Semester\Mensch-Computer-Interaktion\Uebungen\Loesungen\2\"/>
    </mc:Choice>
  </mc:AlternateContent>
  <bookViews>
    <workbookView xWindow="0" yWindow="0" windowWidth="23040" windowHeight="8496" firstSheet="7" activeTab="8" xr2:uid="{EDF908A5-772E-43D3-BE8F-94E690C94C4C}"/>
  </bookViews>
  <sheets>
    <sheet name="Testdaten_Mouse" sheetId="2" r:id="rId1"/>
    <sheet name="Testdaten_Touchpad" sheetId="3" r:id="rId2"/>
    <sheet name="Mittelwerte" sheetId="1" r:id="rId3"/>
    <sheet name="Mittelwerte_Differenzen" sheetId="6" r:id="rId4"/>
    <sheet name="a) Korrelation" sheetId="5" r:id="rId5"/>
    <sheet name="b) Regression" sheetId="7" r:id="rId6"/>
    <sheet name="Regression_Werte" sheetId="9" r:id="rId7"/>
    <sheet name="Regression_Differenzen" sheetId="10" r:id="rId8"/>
    <sheet name="c) t-Statistiken" sheetId="8" r:id="rId9"/>
    <sheet name="d.i) Auto_Regression_Mouse" sheetId="12" r:id="rId10"/>
    <sheet name="d.ii) Auto_Regression_Touchpad" sheetId="14" r:id="rId11"/>
  </sheets>
  <definedNames>
    <definedName name="ExterneDaten_1" localSheetId="0" hidden="1">Testdaten_Mouse!$A$1:$B$31</definedName>
    <definedName name="ExterneDaten_1" localSheetId="1" hidden="1">Testdaten_Touchpad!$A$1:$B$31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  <c r="B6" i="8"/>
  <c r="C5" i="8"/>
  <c r="B5" i="8"/>
  <c r="C4" i="8"/>
  <c r="B4" i="8"/>
  <c r="C3" i="8"/>
  <c r="B3" i="8"/>
  <c r="C2" i="8"/>
  <c r="B2" i="8"/>
  <c r="C2" i="10"/>
  <c r="C3" i="10"/>
  <c r="C4" i="10"/>
  <c r="C5" i="10"/>
  <c r="C6" i="10"/>
  <c r="C7" i="10"/>
  <c r="B3" i="10"/>
  <c r="B4" i="10"/>
  <c r="B5" i="10"/>
  <c r="B6" i="10"/>
  <c r="B7" i="10"/>
  <c r="B2" i="10"/>
  <c r="C3" i="9"/>
  <c r="C4" i="9"/>
  <c r="C5" i="9"/>
  <c r="C6" i="9"/>
  <c r="C7" i="9"/>
  <c r="C2" i="9"/>
  <c r="C2" i="7"/>
  <c r="C3" i="7" s="1"/>
  <c r="B2" i="7"/>
  <c r="A3" i="9"/>
  <c r="A4" i="9"/>
  <c r="A5" i="9"/>
  <c r="A6" i="9"/>
  <c r="A7" i="9"/>
  <c r="A2" i="9"/>
  <c r="A2" i="8"/>
  <c r="C2" i="5"/>
  <c r="C3" i="5" s="1"/>
  <c r="B2" i="5"/>
  <c r="B3" i="5" s="1"/>
  <c r="C3" i="6"/>
  <c r="C4" i="6"/>
  <c r="C5" i="6"/>
  <c r="C6" i="6"/>
  <c r="C7" i="6"/>
  <c r="C2" i="6"/>
  <c r="B3" i="6"/>
  <c r="B4" i="6"/>
  <c r="B5" i="6"/>
  <c r="B6" i="6"/>
  <c r="B7" i="6"/>
  <c r="B2" i="6"/>
  <c r="A7" i="6"/>
  <c r="A3" i="6"/>
  <c r="A4" i="6"/>
  <c r="A5" i="6"/>
  <c r="A6" i="6"/>
  <c r="A2" i="6"/>
  <c r="C8" i="1"/>
  <c r="C3" i="1"/>
  <c r="C4" i="1"/>
  <c r="C5" i="1"/>
  <c r="C6" i="1"/>
  <c r="C7" i="1"/>
  <c r="C2" i="1"/>
  <c r="A8" i="1"/>
  <c r="B8" i="1"/>
  <c r="B4" i="1"/>
  <c r="B5" i="1"/>
  <c r="B6" i="1"/>
  <c r="B7" i="1"/>
  <c r="B3" i="1"/>
  <c r="B2" i="1"/>
  <c r="B3" i="9" l="1"/>
  <c r="B6" i="9"/>
  <c r="B3" i="7"/>
  <c r="B7" i="9" s="1"/>
  <c r="B5" i="9"/>
  <c r="B2" i="9"/>
  <c r="B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36E8F0-4969-4611-A6FF-58478CB40684}" keepAlive="1" name="Abfrage - Testdaten_Mouse" description="Verbindung mit der Abfrage 'Testdaten_Mouse' in der Arbeitsmappe." type="5" refreshedVersion="6" background="1" saveData="1">
    <dbPr connection="Provider=Microsoft.Mashup.OleDb.1;Data Source=$Workbook$;Location=Testdaten_Mouse;Extended Properties=&quot;&quot;" command="SELECT * FROM [Testdaten_Mouse]"/>
  </connection>
  <connection id="2" xr16:uid="{7416DE2A-2E19-42F7-92FB-AA223FC1BE6B}" keepAlive="1" name="Abfrage - Testdaten_Touchpad" description="Verbindung mit der Abfrage 'Testdaten_Touchpad' in der Arbeitsmappe." type="5" refreshedVersion="6" background="1" saveData="1">
    <dbPr connection="Provider=Microsoft.Mashup.OleDb.1;Data Source=$Workbook$;Location=Testdaten_Touchpad;Extended Properties=&quot;&quot;" command="SELECT * FROM [Testdaten_Touchpad]"/>
  </connection>
</connections>
</file>

<file path=xl/sharedStrings.xml><?xml version="1.0" encoding="utf-8"?>
<sst xmlns="http://schemas.openxmlformats.org/spreadsheetml/2006/main" count="83" uniqueCount="42">
  <si>
    <t>ID</t>
  </si>
  <si>
    <t>AVG</t>
  </si>
  <si>
    <t>Korrelationskoeffizient</t>
  </si>
  <si>
    <t>Bestimmtheitsmaß</t>
  </si>
  <si>
    <t>Mouse</t>
  </si>
  <si>
    <t>Touchpad</t>
  </si>
  <si>
    <t>AVG_Mouse</t>
  </si>
  <si>
    <t>AVG_Touchpad</t>
  </si>
  <si>
    <t>Kennwert</t>
  </si>
  <si>
    <t>Regressionskoeffizienten</t>
  </si>
  <si>
    <t>b0</t>
  </si>
  <si>
    <t>b1</t>
  </si>
  <si>
    <t>t-Statistiken</t>
  </si>
  <si>
    <t>SE(b1)</t>
  </si>
  <si>
    <t>3*SE(b1)</t>
  </si>
  <si>
    <t>MSE</t>
  </si>
  <si>
    <t>AVG_Mouse_Predicted</t>
  </si>
  <si>
    <t>AVG_Touchpad_Predicted</t>
  </si>
  <si>
    <t>t_(n-2)</t>
  </si>
  <si>
    <t>AUSGABE: ZUSAMMENFASSUNG</t>
  </si>
  <si>
    <t>Regressions-Statistik</t>
  </si>
  <si>
    <t>Multipler Korrelationskoeffizient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</si>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</sst>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2DD7E45-1E6F-42E6-9F24-3401FF2AD59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AVG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965875CF-F2C9-46F4-B2B0-3B1A69ECAB2E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AVG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3A319-C11A-4E38-BE83-08DDFBB5CB69}" name="Testdaten_Mouse" displayName="Testdaten_Mouse" ref="A1:B31" tableType="queryTable" totalsRowShown="0">
  <autoFilter ref="A1:B31" xr:uid="{783E3E4A-A248-44C5-B222-CA382B39A201}"/>
  <tableColumns count="2">
    <tableColumn id="1" xr3:uid="{25BE88CA-356C-4991-B242-44477E3A5CE6}" uniqueName="1" name="ID" queryTableFieldId="1"/>
    <tableColumn id="2" xr3:uid="{E33C6AA8-AC7E-4A10-9F9A-591F8E3B0CEC}" uniqueName="2" name="AVG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C72B00-1A0A-4B1B-864E-AF2380C8781A}" name="Testdaten_Touchpad" displayName="Testdaten_Touchpad" ref="A1:B31" tableType="queryTable" totalsRowShown="0">
  <autoFilter ref="A1:B31" xr:uid="{B572434D-EE0B-4873-8BB3-A7832C6C880A}"/>
  <tableColumns count="2">
    <tableColumn id="1" xr3:uid="{9F6FD329-47AC-493E-BB6A-1302136738FA}" uniqueName="1" name="ID" queryTableFieldId="1"/>
    <tableColumn id="2" xr3:uid="{AB068BE1-120F-4EA7-8252-2824EE847356}" uniqueName="2" name="AVG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59AA-4AAE-40E3-81E3-67ECDA0CF697}">
  <sheetPr>
    <tabColor rgb="FF7030A0"/>
  </sheetPr>
  <dimension ref="A1:B31"/>
  <sheetViews>
    <sheetView topLeftCell="A2" workbookViewId="0">
      <selection activeCell="H29" sqref="H29"/>
    </sheetView>
  </sheetViews>
  <sheetFormatPr baseColWidth="10" defaultRowHeight="14.4" x14ac:dyDescent="0.3"/>
  <cols>
    <col min="1" max="1" width="5" bestFit="1" customWidth="1"/>
    <col min="2" max="2" width="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264.8</v>
      </c>
    </row>
    <row r="3" spans="1:2" x14ac:dyDescent="0.3">
      <c r="A3">
        <v>2</v>
      </c>
      <c r="B3">
        <v>308</v>
      </c>
    </row>
    <row r="4" spans="1:2" x14ac:dyDescent="0.3">
      <c r="A4">
        <v>3</v>
      </c>
      <c r="B4">
        <v>392.8</v>
      </c>
    </row>
    <row r="5" spans="1:2" x14ac:dyDescent="0.3">
      <c r="A5">
        <v>4</v>
      </c>
      <c r="B5">
        <v>572.79999999999995</v>
      </c>
    </row>
    <row r="6" spans="1:2" x14ac:dyDescent="0.3">
      <c r="A6">
        <v>5</v>
      </c>
      <c r="B6">
        <v>756</v>
      </c>
    </row>
    <row r="7" spans="1:2" x14ac:dyDescent="0.3">
      <c r="A7">
        <v>6</v>
      </c>
      <c r="B7">
        <v>774.4</v>
      </c>
    </row>
    <row r="8" spans="1:2" x14ac:dyDescent="0.3">
      <c r="A8">
        <v>1</v>
      </c>
      <c r="B8">
        <v>193.6</v>
      </c>
    </row>
    <row r="9" spans="1:2" x14ac:dyDescent="0.3">
      <c r="A9">
        <v>2</v>
      </c>
      <c r="B9">
        <v>272.8</v>
      </c>
    </row>
    <row r="10" spans="1:2" x14ac:dyDescent="0.3">
      <c r="A10">
        <v>3</v>
      </c>
      <c r="B10">
        <v>300.8</v>
      </c>
    </row>
    <row r="11" spans="1:2" x14ac:dyDescent="0.3">
      <c r="A11">
        <v>4</v>
      </c>
      <c r="B11">
        <v>449.6</v>
      </c>
    </row>
    <row r="12" spans="1:2" x14ac:dyDescent="0.3">
      <c r="A12">
        <v>5</v>
      </c>
      <c r="B12">
        <v>518.4</v>
      </c>
    </row>
    <row r="13" spans="1:2" x14ac:dyDescent="0.3">
      <c r="A13">
        <v>6</v>
      </c>
      <c r="B13">
        <v>810.4</v>
      </c>
    </row>
    <row r="14" spans="1:2" x14ac:dyDescent="0.3">
      <c r="A14">
        <v>1</v>
      </c>
      <c r="B14">
        <v>183.2</v>
      </c>
    </row>
    <row r="15" spans="1:2" x14ac:dyDescent="0.3">
      <c r="A15">
        <v>2</v>
      </c>
      <c r="B15">
        <v>257.7</v>
      </c>
    </row>
    <row r="16" spans="1:2" x14ac:dyDescent="0.3">
      <c r="A16">
        <v>3</v>
      </c>
      <c r="B16">
        <v>386.4</v>
      </c>
    </row>
    <row r="17" spans="1:2" x14ac:dyDescent="0.3">
      <c r="A17">
        <v>4</v>
      </c>
      <c r="B17">
        <v>449.6</v>
      </c>
    </row>
    <row r="18" spans="1:2" x14ac:dyDescent="0.3">
      <c r="A18">
        <v>5</v>
      </c>
      <c r="B18">
        <v>608.5</v>
      </c>
    </row>
    <row r="19" spans="1:2" x14ac:dyDescent="0.3">
      <c r="A19">
        <v>6</v>
      </c>
      <c r="B19">
        <v>614.79999999999995</v>
      </c>
    </row>
    <row r="20" spans="1:2" x14ac:dyDescent="0.3">
      <c r="A20">
        <v>1</v>
      </c>
      <c r="B20">
        <v>516.79999999999995</v>
      </c>
    </row>
    <row r="21" spans="1:2" x14ac:dyDescent="0.3">
      <c r="A21">
        <v>2</v>
      </c>
      <c r="B21">
        <v>488</v>
      </c>
    </row>
    <row r="22" spans="1:2" x14ac:dyDescent="0.3">
      <c r="A22">
        <v>3</v>
      </c>
      <c r="B22">
        <v>540.79999999999995</v>
      </c>
    </row>
    <row r="23" spans="1:2" x14ac:dyDescent="0.3">
      <c r="A23">
        <v>4</v>
      </c>
      <c r="B23">
        <v>603.20000000000005</v>
      </c>
    </row>
    <row r="24" spans="1:2" x14ac:dyDescent="0.3">
      <c r="A24">
        <v>5</v>
      </c>
      <c r="B24">
        <v>656</v>
      </c>
    </row>
    <row r="25" spans="1:2" x14ac:dyDescent="0.3">
      <c r="A25">
        <v>6</v>
      </c>
      <c r="B25">
        <v>712.8</v>
      </c>
    </row>
    <row r="26" spans="1:2" x14ac:dyDescent="0.3">
      <c r="A26">
        <v>1</v>
      </c>
      <c r="B26">
        <v>361.1</v>
      </c>
    </row>
    <row r="27" spans="1:2" x14ac:dyDescent="0.3">
      <c r="A27">
        <v>2</v>
      </c>
      <c r="B27">
        <v>273.2</v>
      </c>
    </row>
    <row r="28" spans="1:2" x14ac:dyDescent="0.3">
      <c r="A28">
        <v>3</v>
      </c>
      <c r="B28">
        <v>452.8</v>
      </c>
    </row>
    <row r="29" spans="1:2" x14ac:dyDescent="0.3">
      <c r="A29">
        <v>4</v>
      </c>
      <c r="B29">
        <v>521.6</v>
      </c>
    </row>
    <row r="30" spans="1:2" x14ac:dyDescent="0.3">
      <c r="A30">
        <v>5</v>
      </c>
      <c r="B30">
        <v>592.79999999999995</v>
      </c>
    </row>
    <row r="31" spans="1:2" x14ac:dyDescent="0.3">
      <c r="A31">
        <v>6</v>
      </c>
      <c r="B31">
        <v>700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F1E5-8E34-4385-BCC8-193EE73A1A40}">
  <sheetPr>
    <tabColor rgb="FF92D050"/>
  </sheetPr>
  <dimension ref="A1:I18"/>
  <sheetViews>
    <sheetView workbookViewId="0"/>
  </sheetViews>
  <sheetFormatPr baseColWidth="10"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7" t="s">
        <v>20</v>
      </c>
      <c r="B3" s="7"/>
    </row>
    <row r="4" spans="1:9" x14ac:dyDescent="0.3">
      <c r="A4" s="4" t="s">
        <v>21</v>
      </c>
      <c r="B4" s="4">
        <v>0.85498955336568094</v>
      </c>
    </row>
    <row r="5" spans="1:9" x14ac:dyDescent="0.3">
      <c r="A5" s="4" t="s">
        <v>3</v>
      </c>
      <c r="B5" s="4">
        <v>0.73100713636444659</v>
      </c>
    </row>
    <row r="6" spans="1:9" x14ac:dyDescent="0.3">
      <c r="A6" s="4" t="s">
        <v>22</v>
      </c>
      <c r="B6" s="4">
        <v>0.72104443771127791</v>
      </c>
    </row>
    <row r="7" spans="1:9" x14ac:dyDescent="0.3">
      <c r="A7" s="4" t="s">
        <v>23</v>
      </c>
      <c r="B7" s="4">
        <v>93.682141874667735</v>
      </c>
    </row>
    <row r="8" spans="1:9" ht="15" thickBot="1" x14ac:dyDescent="0.35">
      <c r="A8" s="5" t="s">
        <v>24</v>
      </c>
      <c r="B8" s="5">
        <v>29</v>
      </c>
    </row>
    <row r="10" spans="1:9" ht="15" thickBot="1" x14ac:dyDescent="0.35">
      <c r="A10" t="s">
        <v>25</v>
      </c>
    </row>
    <row r="11" spans="1:9" x14ac:dyDescent="0.3">
      <c r="A11" s="6"/>
      <c r="B11" s="6" t="s">
        <v>30</v>
      </c>
      <c r="C11" s="6" t="s">
        <v>31</v>
      </c>
      <c r="D11" s="6" t="s">
        <v>32</v>
      </c>
      <c r="E11" s="6" t="s">
        <v>33</v>
      </c>
      <c r="F11" s="6" t="s">
        <v>34</v>
      </c>
    </row>
    <row r="12" spans="1:9" x14ac:dyDescent="0.3">
      <c r="A12" s="4" t="s">
        <v>26</v>
      </c>
      <c r="B12" s="4">
        <v>1</v>
      </c>
      <c r="C12" s="4">
        <v>643959.04200088046</v>
      </c>
      <c r="D12" s="4">
        <v>643959.04200088046</v>
      </c>
      <c r="E12" s="4">
        <v>73.374410068294992</v>
      </c>
      <c r="F12" s="4">
        <v>3.5190037105352042E-9</v>
      </c>
    </row>
    <row r="13" spans="1:9" x14ac:dyDescent="0.3">
      <c r="A13" s="4" t="s">
        <v>27</v>
      </c>
      <c r="B13" s="4">
        <v>27</v>
      </c>
      <c r="C13" s="4">
        <v>236961.28006808512</v>
      </c>
      <c r="D13" s="4">
        <v>8776.3437062253743</v>
      </c>
      <c r="E13" s="4"/>
      <c r="F13" s="4"/>
    </row>
    <row r="14" spans="1:9" ht="15" thickBot="1" x14ac:dyDescent="0.35">
      <c r="A14" s="5" t="s">
        <v>28</v>
      </c>
      <c r="B14" s="5">
        <v>28</v>
      </c>
      <c r="C14" s="5">
        <v>880920.32206896553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</v>
      </c>
      <c r="C16" s="6" t="s">
        <v>23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3">
      <c r="A17" s="4" t="s">
        <v>29</v>
      </c>
      <c r="B17" s="4">
        <v>172.34068085106367</v>
      </c>
      <c r="C17" s="4">
        <v>41.176630650842249</v>
      </c>
      <c r="D17" s="4">
        <v>4.18540026532109</v>
      </c>
      <c r="E17" s="4">
        <v>2.7055364267231693E-4</v>
      </c>
      <c r="F17" s="4">
        <v>87.853213515828045</v>
      </c>
      <c r="G17" s="4">
        <v>256.8281481862993</v>
      </c>
      <c r="H17" s="4">
        <v>87.853213515828045</v>
      </c>
      <c r="I17" s="4">
        <v>256.8281481862993</v>
      </c>
    </row>
    <row r="18" spans="1:9" ht="15" thickBot="1" x14ac:dyDescent="0.35">
      <c r="A18" s="5">
        <v>1</v>
      </c>
      <c r="B18" s="5">
        <v>89.144425531914919</v>
      </c>
      <c r="C18" s="5">
        <v>10.406911931459987</v>
      </c>
      <c r="D18" s="5">
        <v>8.5658864146272098</v>
      </c>
      <c r="E18" s="5">
        <v>3.5190037105352042E-9</v>
      </c>
      <c r="F18" s="5">
        <v>67.791206048622527</v>
      </c>
      <c r="G18" s="5">
        <v>110.49764501520731</v>
      </c>
      <c r="H18" s="5">
        <v>67.791206048622527</v>
      </c>
      <c r="I18" s="5">
        <v>110.49764501520731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C135-4F85-44E6-8268-905203496251}">
  <sheetPr>
    <tabColor rgb="FF92D050"/>
  </sheetPr>
  <dimension ref="A1:I18"/>
  <sheetViews>
    <sheetView workbookViewId="0">
      <selection activeCell="H25" sqref="H25"/>
    </sheetView>
  </sheetViews>
  <sheetFormatPr baseColWidth="10"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7" t="s">
        <v>20</v>
      </c>
      <c r="B3" s="7"/>
    </row>
    <row r="4" spans="1:9" x14ac:dyDescent="0.3">
      <c r="A4" s="4" t="s">
        <v>21</v>
      </c>
      <c r="B4" s="4">
        <v>0.9267854437326547</v>
      </c>
    </row>
    <row r="5" spans="1:9" x14ac:dyDescent="0.3">
      <c r="A5" s="4" t="s">
        <v>3</v>
      </c>
      <c r="B5" s="4">
        <v>0.85893125871473364</v>
      </c>
    </row>
    <row r="6" spans="1:9" x14ac:dyDescent="0.3">
      <c r="A6" s="4" t="s">
        <v>22</v>
      </c>
      <c r="B6" s="4">
        <v>0.85370649051898306</v>
      </c>
    </row>
    <row r="7" spans="1:9" x14ac:dyDescent="0.3">
      <c r="A7" s="4" t="s">
        <v>23</v>
      </c>
      <c r="B7" s="4">
        <v>87.131047737907068</v>
      </c>
    </row>
    <row r="8" spans="1:9" ht="15" thickBot="1" x14ac:dyDescent="0.35">
      <c r="A8" s="5" t="s">
        <v>24</v>
      </c>
      <c r="B8" s="5">
        <v>29</v>
      </c>
    </row>
    <row r="10" spans="1:9" ht="15" thickBot="1" x14ac:dyDescent="0.35">
      <c r="A10" t="s">
        <v>25</v>
      </c>
    </row>
    <row r="11" spans="1:9" x14ac:dyDescent="0.3">
      <c r="A11" s="6"/>
      <c r="B11" s="6" t="s">
        <v>30</v>
      </c>
      <c r="C11" s="6" t="s">
        <v>31</v>
      </c>
      <c r="D11" s="6" t="s">
        <v>32</v>
      </c>
      <c r="E11" s="6" t="s">
        <v>33</v>
      </c>
      <c r="F11" s="6" t="s">
        <v>34</v>
      </c>
    </row>
    <row r="12" spans="1:9" x14ac:dyDescent="0.3">
      <c r="A12" s="4" t="s">
        <v>26</v>
      </c>
      <c r="B12" s="4">
        <v>1</v>
      </c>
      <c r="C12" s="4">
        <v>1248065.1423184155</v>
      </c>
      <c r="D12" s="4">
        <v>1248065.1423184155</v>
      </c>
      <c r="E12" s="4">
        <v>164.39605098907867</v>
      </c>
      <c r="F12" s="4">
        <v>5.3721253501617124E-13</v>
      </c>
    </row>
    <row r="13" spans="1:9" x14ac:dyDescent="0.3">
      <c r="A13" s="4" t="s">
        <v>27</v>
      </c>
      <c r="B13" s="4">
        <v>27</v>
      </c>
      <c r="C13" s="4">
        <v>204979.12595744687</v>
      </c>
      <c r="D13" s="4">
        <v>7591.8194799054399</v>
      </c>
      <c r="E13" s="4"/>
      <c r="F13" s="4"/>
    </row>
    <row r="14" spans="1:9" ht="15" thickBot="1" x14ac:dyDescent="0.35">
      <c r="A14" s="5" t="s">
        <v>28</v>
      </c>
      <c r="B14" s="5">
        <v>28</v>
      </c>
      <c r="C14" s="5">
        <v>1453044.2682758623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</v>
      </c>
      <c r="C16" s="6" t="s">
        <v>23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3">
      <c r="A17" s="4" t="s">
        <v>29</v>
      </c>
      <c r="B17" s="4">
        <v>124.27744680851038</v>
      </c>
      <c r="C17" s="4">
        <v>38.297191963486242</v>
      </c>
      <c r="D17" s="4">
        <v>3.2450798723572327</v>
      </c>
      <c r="E17" s="4">
        <v>3.1250296933221958E-3</v>
      </c>
      <c r="F17" s="4">
        <v>45.698099642325744</v>
      </c>
      <c r="G17" s="4">
        <v>202.85679397469499</v>
      </c>
      <c r="H17" s="4">
        <v>45.698099642325744</v>
      </c>
      <c r="I17" s="4">
        <v>202.85679397469499</v>
      </c>
    </row>
    <row r="18" spans="1:9" ht="15" thickBot="1" x14ac:dyDescent="0.35">
      <c r="A18" s="5">
        <v>1</v>
      </c>
      <c r="B18" s="5">
        <v>124.10340425531925</v>
      </c>
      <c r="C18" s="5">
        <v>9.679167471612109</v>
      </c>
      <c r="D18" s="5">
        <v>12.821702343646841</v>
      </c>
      <c r="E18" s="5">
        <v>5.3721253501616165E-13</v>
      </c>
      <c r="F18" s="5">
        <v>104.24339306294219</v>
      </c>
      <c r="G18" s="5">
        <v>143.96341544769632</v>
      </c>
      <c r="H18" s="5">
        <v>104.24339306294219</v>
      </c>
      <c r="I18" s="5">
        <v>143.96341544769632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3BE3-D1A1-48C2-83A7-DBCAF044BD34}">
  <sheetPr>
    <tabColor rgb="FF7030A0"/>
  </sheetPr>
  <dimension ref="A1:B31"/>
  <sheetViews>
    <sheetView topLeftCell="A6" workbookViewId="0"/>
  </sheetViews>
  <sheetFormatPr baseColWidth="10" defaultRowHeight="14.4" x14ac:dyDescent="0.3"/>
  <cols>
    <col min="1" max="1" width="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307.8</v>
      </c>
    </row>
    <row r="3" spans="1:2" x14ac:dyDescent="0.3">
      <c r="A3">
        <v>2</v>
      </c>
      <c r="B3">
        <v>307.10000000000002</v>
      </c>
    </row>
    <row r="4" spans="1:2" x14ac:dyDescent="0.3">
      <c r="A4">
        <v>3</v>
      </c>
      <c r="B4">
        <v>396.9</v>
      </c>
    </row>
    <row r="5" spans="1:2" x14ac:dyDescent="0.3">
      <c r="A5">
        <v>4</v>
      </c>
      <c r="B5">
        <v>526.4</v>
      </c>
    </row>
    <row r="6" spans="1:2" x14ac:dyDescent="0.3">
      <c r="A6">
        <v>5</v>
      </c>
      <c r="B6">
        <v>717.2</v>
      </c>
    </row>
    <row r="7" spans="1:2" x14ac:dyDescent="0.3">
      <c r="A7">
        <v>6</v>
      </c>
      <c r="B7">
        <v>857.9</v>
      </c>
    </row>
    <row r="8" spans="1:2" x14ac:dyDescent="0.3">
      <c r="A8">
        <v>1</v>
      </c>
      <c r="B8">
        <v>275.3</v>
      </c>
    </row>
    <row r="9" spans="1:2" x14ac:dyDescent="0.3">
      <c r="A9">
        <v>2</v>
      </c>
      <c r="B9">
        <v>324.7</v>
      </c>
    </row>
    <row r="10" spans="1:2" x14ac:dyDescent="0.3">
      <c r="A10">
        <v>3</v>
      </c>
      <c r="B10">
        <v>345.3</v>
      </c>
    </row>
    <row r="11" spans="1:2" x14ac:dyDescent="0.3">
      <c r="A11">
        <v>4</v>
      </c>
      <c r="B11">
        <v>476.3</v>
      </c>
    </row>
    <row r="12" spans="1:2" x14ac:dyDescent="0.3">
      <c r="A12">
        <v>5</v>
      </c>
      <c r="B12">
        <v>690</v>
      </c>
    </row>
    <row r="13" spans="1:2" x14ac:dyDescent="0.3">
      <c r="A13">
        <v>6</v>
      </c>
      <c r="B13">
        <v>727.1</v>
      </c>
    </row>
    <row r="14" spans="1:2" x14ac:dyDescent="0.3">
      <c r="A14">
        <v>1</v>
      </c>
      <c r="B14">
        <v>391.1</v>
      </c>
    </row>
    <row r="15" spans="1:2" x14ac:dyDescent="0.3">
      <c r="A15">
        <v>2</v>
      </c>
      <c r="B15">
        <v>483.7</v>
      </c>
    </row>
    <row r="16" spans="1:2" x14ac:dyDescent="0.3">
      <c r="A16">
        <v>3</v>
      </c>
      <c r="B16">
        <v>532.29999999999995</v>
      </c>
    </row>
    <row r="17" spans="1:2" x14ac:dyDescent="0.3">
      <c r="A17">
        <v>4</v>
      </c>
      <c r="B17">
        <v>670.4</v>
      </c>
    </row>
    <row r="18" spans="1:2" x14ac:dyDescent="0.3">
      <c r="A18">
        <v>5</v>
      </c>
      <c r="B18">
        <v>883.1</v>
      </c>
    </row>
    <row r="19" spans="1:2" x14ac:dyDescent="0.3">
      <c r="A19">
        <v>6</v>
      </c>
      <c r="B19">
        <v>1028.4000000000001</v>
      </c>
    </row>
    <row r="20" spans="1:2" x14ac:dyDescent="0.3">
      <c r="A20">
        <v>1</v>
      </c>
      <c r="B20">
        <v>245.9</v>
      </c>
    </row>
    <row r="21" spans="1:2" x14ac:dyDescent="0.3">
      <c r="A21">
        <v>2</v>
      </c>
      <c r="B21">
        <v>302.2</v>
      </c>
    </row>
    <row r="22" spans="1:2" x14ac:dyDescent="0.3">
      <c r="A22">
        <v>3</v>
      </c>
      <c r="B22">
        <v>548.4</v>
      </c>
    </row>
    <row r="23" spans="1:2" x14ac:dyDescent="0.3">
      <c r="A23">
        <v>4</v>
      </c>
      <c r="B23">
        <v>661.2</v>
      </c>
    </row>
    <row r="24" spans="1:2" x14ac:dyDescent="0.3">
      <c r="A24">
        <v>5</v>
      </c>
      <c r="B24">
        <v>820.9</v>
      </c>
    </row>
    <row r="25" spans="1:2" x14ac:dyDescent="0.3">
      <c r="A25">
        <v>6</v>
      </c>
      <c r="B25">
        <v>870.6</v>
      </c>
    </row>
    <row r="26" spans="1:2" x14ac:dyDescent="0.3">
      <c r="A26">
        <v>1</v>
      </c>
      <c r="B26">
        <v>263.10000000000002</v>
      </c>
    </row>
    <row r="27" spans="1:2" x14ac:dyDescent="0.3">
      <c r="A27">
        <v>2</v>
      </c>
      <c r="B27">
        <v>391.6</v>
      </c>
    </row>
    <row r="28" spans="1:2" x14ac:dyDescent="0.3">
      <c r="A28">
        <v>3</v>
      </c>
      <c r="B28">
        <v>525.9</v>
      </c>
    </row>
    <row r="29" spans="1:2" x14ac:dyDescent="0.3">
      <c r="A29">
        <v>4</v>
      </c>
      <c r="B29">
        <v>577.1</v>
      </c>
    </row>
    <row r="30" spans="1:2" x14ac:dyDescent="0.3">
      <c r="A30">
        <v>5</v>
      </c>
      <c r="B30">
        <v>702.4</v>
      </c>
    </row>
    <row r="31" spans="1:2" x14ac:dyDescent="0.3">
      <c r="A31">
        <v>6</v>
      </c>
      <c r="B31">
        <v>968.3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59F4-D969-4AB1-9413-E8500B848012}">
  <sheetPr>
    <tabColor rgb="FF002060"/>
  </sheetPr>
  <dimension ref="A1:C8"/>
  <sheetViews>
    <sheetView workbookViewId="0">
      <selection activeCell="D8" sqref="D8"/>
    </sheetView>
  </sheetViews>
  <sheetFormatPr baseColWidth="10" defaultRowHeight="14.4" x14ac:dyDescent="0.3"/>
  <cols>
    <col min="1" max="1" width="4" bestFit="1" customWidth="1"/>
    <col min="3" max="3" width="14.109375" bestFit="1" customWidth="1"/>
  </cols>
  <sheetData>
    <row r="1" spans="1:3" s="1" customFormat="1" x14ac:dyDescent="0.3">
      <c r="A1" s="1" t="s">
        <v>0</v>
      </c>
      <c r="B1" s="1" t="s">
        <v>6</v>
      </c>
      <c r="C1" s="1" t="s">
        <v>7</v>
      </c>
    </row>
    <row r="2" spans="1:3" x14ac:dyDescent="0.3">
      <c r="A2">
        <v>1</v>
      </c>
      <c r="B2">
        <f>AVERAGE(Testdaten_Mouse!B2,Testdaten_Mouse!B8,Testdaten_Mouse!B14,Testdaten_Mouse!B20,Testdaten_Mouse!B26)</f>
        <v>303.89999999999998</v>
      </c>
      <c r="C2">
        <f>AVERAGE(Testdaten_Touchpad!B2,Testdaten_Touchpad!B8,Testdaten_Touchpad!B14,Testdaten_Touchpad!B20,Testdaten_Touchpad!B26)</f>
        <v>296.64000000000004</v>
      </c>
    </row>
    <row r="3" spans="1:3" x14ac:dyDescent="0.3">
      <c r="A3">
        <v>2</v>
      </c>
      <c r="B3">
        <f>AVERAGE(Testdaten_Mouse!B3,Testdaten_Mouse!B9,Testdaten_Mouse!B15,Testdaten_Mouse!B21,Testdaten_Mouse!B27)</f>
        <v>319.94</v>
      </c>
      <c r="C3">
        <f>AVERAGE(Testdaten_Touchpad!B3,Testdaten_Touchpad!B9,Testdaten_Touchpad!B15,Testdaten_Touchpad!B21,Testdaten_Touchpad!B27)</f>
        <v>361.86</v>
      </c>
    </row>
    <row r="4" spans="1:3" x14ac:dyDescent="0.3">
      <c r="A4">
        <v>3</v>
      </c>
      <c r="B4">
        <f>AVERAGE(Testdaten_Mouse!B4,Testdaten_Mouse!B10,Testdaten_Mouse!B16,Testdaten_Mouse!B22,Testdaten_Mouse!B28)</f>
        <v>414.71999999999997</v>
      </c>
      <c r="C4">
        <f>AVERAGE(Testdaten_Touchpad!B4,Testdaten_Touchpad!B10,Testdaten_Touchpad!B16,Testdaten_Touchpad!B22,Testdaten_Touchpad!B28)</f>
        <v>469.76000000000005</v>
      </c>
    </row>
    <row r="5" spans="1:3" x14ac:dyDescent="0.3">
      <c r="A5">
        <v>4</v>
      </c>
      <c r="B5">
        <f>AVERAGE(Testdaten_Mouse!B5,Testdaten_Mouse!B11,Testdaten_Mouse!B17,Testdaten_Mouse!B23,Testdaten_Mouse!B29)</f>
        <v>519.3599999999999</v>
      </c>
      <c r="C5">
        <f>AVERAGE(Testdaten_Touchpad!B5,Testdaten_Touchpad!B11,Testdaten_Touchpad!B17,Testdaten_Touchpad!B23,Testdaten_Touchpad!B29)</f>
        <v>582.28</v>
      </c>
    </row>
    <row r="6" spans="1:3" x14ac:dyDescent="0.3">
      <c r="A6">
        <v>5</v>
      </c>
      <c r="B6">
        <f>AVERAGE(Testdaten_Mouse!B6,Testdaten_Mouse!B12,Testdaten_Mouse!B18,Testdaten_Mouse!B24,Testdaten_Mouse!B30)</f>
        <v>626.33999999999992</v>
      </c>
      <c r="C6">
        <f>AVERAGE(Testdaten_Touchpad!B6,Testdaten_Touchpad!B12,Testdaten_Touchpad!B18,Testdaten_Touchpad!B24,Testdaten_Touchpad!B30)</f>
        <v>762.72</v>
      </c>
    </row>
    <row r="7" spans="1:3" x14ac:dyDescent="0.3">
      <c r="A7">
        <v>6</v>
      </c>
      <c r="B7">
        <f>AVERAGE(Testdaten_Mouse!B7,Testdaten_Mouse!B13,Testdaten_Mouse!B19,Testdaten_Mouse!B25,Testdaten_Mouse!B31)</f>
        <v>722.4799999999999</v>
      </c>
      <c r="C7">
        <f>AVERAGE(Testdaten_Touchpad!B7,Testdaten_Touchpad!B13,Testdaten_Touchpad!B19,Testdaten_Touchpad!B25,Testdaten_Touchpad!B31)</f>
        <v>890.46</v>
      </c>
    </row>
    <row r="8" spans="1:3" s="1" customFormat="1" x14ac:dyDescent="0.3">
      <c r="A8" s="1">
        <f xml:space="preserve"> AVERAGE(A2:A7)</f>
        <v>3.5</v>
      </c>
      <c r="B8" s="1">
        <f>AVERAGE(B2:B7)</f>
        <v>484.45666666666665</v>
      </c>
      <c r="C8" s="1">
        <f>AVERAGE(C2:C7)</f>
        <v>560.62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BD1D-2746-4E78-BEFB-72CF16619F7D}">
  <sheetPr>
    <tabColor rgb="FF002060"/>
  </sheetPr>
  <dimension ref="A1:C7"/>
  <sheetViews>
    <sheetView workbookViewId="0">
      <selection activeCell="D5" sqref="D5"/>
    </sheetView>
  </sheetViews>
  <sheetFormatPr baseColWidth="10" defaultRowHeight="14.4" x14ac:dyDescent="0.3"/>
  <cols>
    <col min="1" max="1" width="4.6640625" bestFit="1" customWidth="1"/>
    <col min="2" max="2" width="12.6640625" bestFit="1" customWidth="1"/>
    <col min="3" max="3" width="14.109375" bestFit="1" customWidth="1"/>
  </cols>
  <sheetData>
    <row r="1" spans="1:3" s="1" customFormat="1" x14ac:dyDescent="0.3">
      <c r="A1" s="1" t="s">
        <v>0</v>
      </c>
      <c r="B1" s="1" t="s">
        <v>6</v>
      </c>
      <c r="C1" s="1" t="s">
        <v>7</v>
      </c>
    </row>
    <row r="2" spans="1:3" x14ac:dyDescent="0.3">
      <c r="A2">
        <f>Mittelwerte!A2 - Mittelwerte!$A$8</f>
        <v>-2.5</v>
      </c>
      <c r="B2">
        <f>Mittelwerte!B2 - Mittelwerte!$B$8</f>
        <v>-180.55666666666667</v>
      </c>
      <c r="C2">
        <f>Mittelwerte!C2 - Mittelwerte!$C$8</f>
        <v>-263.97999999999996</v>
      </c>
    </row>
    <row r="3" spans="1:3" x14ac:dyDescent="0.3">
      <c r="A3">
        <f>Mittelwerte!A3 - Mittelwerte!$A$8</f>
        <v>-1.5</v>
      </c>
      <c r="B3">
        <f>Mittelwerte!B3 - Mittelwerte!$B$8</f>
        <v>-164.51666666666665</v>
      </c>
      <c r="C3">
        <f>Mittelwerte!C3 - Mittelwerte!$C$8</f>
        <v>-198.76</v>
      </c>
    </row>
    <row r="4" spans="1:3" x14ac:dyDescent="0.3">
      <c r="A4">
        <f>Mittelwerte!A4 - Mittelwerte!$A$8</f>
        <v>-0.5</v>
      </c>
      <c r="B4">
        <f>Mittelwerte!B4 - Mittelwerte!$B$8</f>
        <v>-69.736666666666679</v>
      </c>
      <c r="C4">
        <f>Mittelwerte!C4 - Mittelwerte!$C$8</f>
        <v>-90.859999999999957</v>
      </c>
    </row>
    <row r="5" spans="1:3" x14ac:dyDescent="0.3">
      <c r="A5">
        <f>Mittelwerte!A5 - Mittelwerte!$A$8</f>
        <v>0.5</v>
      </c>
      <c r="B5">
        <f>Mittelwerte!B5 - Mittelwerte!$B$8</f>
        <v>34.903333333333251</v>
      </c>
      <c r="C5">
        <f>Mittelwerte!C5 - Mittelwerte!$C$8</f>
        <v>21.659999999999968</v>
      </c>
    </row>
    <row r="6" spans="1:3" x14ac:dyDescent="0.3">
      <c r="A6">
        <f>Mittelwerte!A6 - Mittelwerte!$A$8</f>
        <v>1.5</v>
      </c>
      <c r="B6">
        <f>Mittelwerte!B6 - Mittelwerte!$B$8</f>
        <v>141.88333333333327</v>
      </c>
      <c r="C6">
        <f>Mittelwerte!C6 - Mittelwerte!$C$8</f>
        <v>202.10000000000002</v>
      </c>
    </row>
    <row r="7" spans="1:3" x14ac:dyDescent="0.3">
      <c r="A7">
        <f>Mittelwerte!A7 - Mittelwerte!$A$8</f>
        <v>2.5</v>
      </c>
      <c r="B7">
        <f>Mittelwerte!B7 - Mittelwerte!$B$8</f>
        <v>238.02333333333326</v>
      </c>
      <c r="C7">
        <f>Mittelwerte!C7 - Mittelwerte!$C$8</f>
        <v>329.84000000000003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B104-56FF-49AD-B221-B95978EEAC02}">
  <sheetPr>
    <tabColor rgb="FF0070C0"/>
  </sheetPr>
  <dimension ref="A1:C3"/>
  <sheetViews>
    <sheetView workbookViewId="0">
      <selection activeCell="C2" sqref="C2"/>
    </sheetView>
  </sheetViews>
  <sheetFormatPr baseColWidth="10" defaultRowHeight="14.4" x14ac:dyDescent="0.3"/>
  <cols>
    <col min="1" max="1" width="19.6640625" bestFit="1" customWidth="1"/>
    <col min="2" max="2" width="20.109375" bestFit="1" customWidth="1"/>
    <col min="3" max="3" width="16.88671875" bestFit="1" customWidth="1"/>
  </cols>
  <sheetData>
    <row r="1" spans="1:3" s="1" customFormat="1" x14ac:dyDescent="0.3">
      <c r="A1" s="1" t="s">
        <v>8</v>
      </c>
      <c r="B1" s="1" t="s">
        <v>4</v>
      </c>
      <c r="C1" s="1" t="s">
        <v>5</v>
      </c>
    </row>
    <row r="2" spans="1:3" x14ac:dyDescent="0.3">
      <c r="A2" t="s">
        <v>2</v>
      </c>
      <c r="B2">
        <f>(1/6*SUMPRODUCT(Mittelwerte_Differenzen!$A$2:$A$7,Mittelwerte_Differenzen!B2:B7))/(SQRT(1/6*SUMPRODUCT(Mittelwerte_Differenzen!$A$2:$A$7,Mittelwerte_Differenzen!$A$2:$A$7))*SQRT(1/6*SUMPRODUCT(Mittelwerte_Differenzen!B2:B7,Mittelwerte_Differenzen!B2:B7)))</f>
        <v>0.98671676348223791</v>
      </c>
      <c r="C2">
        <f>(1/6*SUMPRODUCT(Mittelwerte_Differenzen!$A$2:$A$7,Mittelwerte_Differenzen!C2:C7))/(SQRT(1/6*SUMPRODUCT(Mittelwerte_Differenzen!$A$2:$A$7,Mittelwerte_Differenzen!$A$2:$A$7))*SQRT(1/6*SUMPRODUCT(Mittelwerte_Differenzen!C2:C7,Mittelwerte_Differenzen!C2:C7)))</f>
        <v>0.98995300854791313</v>
      </c>
    </row>
    <row r="3" spans="1:3" x14ac:dyDescent="0.3">
      <c r="A3" t="s">
        <v>3</v>
      </c>
      <c r="B3">
        <f xml:space="preserve"> POWER(B2, 2)</f>
        <v>0.97360997133686267</v>
      </c>
      <c r="C3">
        <f xml:space="preserve"> POWER(C2, 2)</f>
        <v>0.98000695913306457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281-4C86-409C-9F16-4378088EF41E}">
  <sheetPr>
    <tabColor rgb="FF00B0F0"/>
  </sheetPr>
  <dimension ref="A1:C3"/>
  <sheetViews>
    <sheetView workbookViewId="0">
      <selection activeCell="C5" sqref="C5"/>
    </sheetView>
  </sheetViews>
  <sheetFormatPr baseColWidth="10" defaultRowHeight="14.4" x14ac:dyDescent="0.3"/>
  <cols>
    <col min="1" max="1" width="22" bestFit="1" customWidth="1"/>
    <col min="2" max="3" width="12" bestFit="1" customWidth="1"/>
  </cols>
  <sheetData>
    <row r="1" spans="1:3" s="1" customFormat="1" x14ac:dyDescent="0.3">
      <c r="A1" s="1" t="s">
        <v>9</v>
      </c>
      <c r="B1" s="1" t="s">
        <v>4</v>
      </c>
      <c r="C1" s="1" t="s">
        <v>5</v>
      </c>
    </row>
    <row r="2" spans="1:3" x14ac:dyDescent="0.3">
      <c r="A2" t="s">
        <v>11</v>
      </c>
      <c r="B2">
        <f xml:space="preserve"> (SUMPRODUCT(Mittelwerte_Differenzen!$A$2:$A$7,Mittelwerte_Differenzen!B2:B7)) / (SUMPRODUCT(Mittelwerte_Differenzen!$A$2:$A$7,Mittelwerte_Differenzen!$A$2:$A$7))</f>
        <v>89.049714285714273</v>
      </c>
      <c r="C2">
        <f xml:space="preserve"> (SUMPRODUCT(Mittelwerte_Differenzen!$A$2:$A$7,Mittelwerte_Differenzen!C2:C7)) / (SUMPRODUCT(Mittelwerte_Differenzen!$A$2:$A$7,Mittelwerte_Differenzen!$A$2:$A$7))</f>
        <v>122.40571428571431</v>
      </c>
    </row>
    <row r="3" spans="1:3" x14ac:dyDescent="0.3">
      <c r="A3" t="s">
        <v>10</v>
      </c>
      <c r="B3">
        <f xml:space="preserve"> Mittelwerte!B8 - 'b) Regression'!B2*Mittelwerte!$A$8</f>
        <v>172.78266666666667</v>
      </c>
      <c r="C3">
        <f xml:space="preserve"> Mittelwerte!C8 - 'b) Regression'!C2*Mittelwerte!$A$8</f>
        <v>132.19999999999993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B32A-9F30-4899-93DB-F60E92B533D4}">
  <sheetPr>
    <tabColor rgb="FF00B0F0"/>
  </sheetPr>
  <dimension ref="A1:C7"/>
  <sheetViews>
    <sheetView workbookViewId="0">
      <selection activeCell="B1" sqref="B1:C1"/>
    </sheetView>
  </sheetViews>
  <sheetFormatPr baseColWidth="10" defaultRowHeight="14.4" x14ac:dyDescent="0.3"/>
  <cols>
    <col min="2" max="2" width="20.5546875" bestFit="1" customWidth="1"/>
    <col min="3" max="3" width="23.33203125" bestFit="1" customWidth="1"/>
  </cols>
  <sheetData>
    <row r="1" spans="1:3" s="1" customFormat="1" x14ac:dyDescent="0.3">
      <c r="A1" s="1" t="s">
        <v>0</v>
      </c>
      <c r="B1" s="1" t="s">
        <v>16</v>
      </c>
      <c r="C1" s="1" t="s">
        <v>17</v>
      </c>
    </row>
    <row r="2" spans="1:3" x14ac:dyDescent="0.3">
      <c r="A2">
        <f>Mittelwerte!A2</f>
        <v>1</v>
      </c>
      <c r="B2">
        <f xml:space="preserve"> 'b) Regression'!$B$2 * Regression_Werte!A2 + 'b) Regression'!$B$3</f>
        <v>261.83238095238096</v>
      </c>
      <c r="C2">
        <f xml:space="preserve"> 'b) Regression'!$C$2 * Regression_Werte!A2 + 'b) Regression'!$C$3</f>
        <v>254.60571428571424</v>
      </c>
    </row>
    <row r="3" spans="1:3" x14ac:dyDescent="0.3">
      <c r="A3">
        <f>Mittelwerte!A3</f>
        <v>2</v>
      </c>
      <c r="B3">
        <f xml:space="preserve"> 'b) Regression'!$B$2 * Regression_Werte!A3 + 'b) Regression'!$B$3</f>
        <v>350.88209523809519</v>
      </c>
      <c r="C3">
        <f xml:space="preserve"> 'b) Regression'!$C$2 * Regression_Werte!A3 + 'b) Regression'!$C$3</f>
        <v>377.01142857142855</v>
      </c>
    </row>
    <row r="4" spans="1:3" x14ac:dyDescent="0.3">
      <c r="A4">
        <f>Mittelwerte!A4</f>
        <v>3</v>
      </c>
      <c r="B4">
        <f xml:space="preserve"> 'b) Regression'!$B$2 * Regression_Werte!A4 + 'b) Regression'!$B$3</f>
        <v>439.93180952380948</v>
      </c>
      <c r="C4">
        <f xml:space="preserve"> 'b) Regression'!$C$2 * Regression_Werte!A4 + 'b) Regression'!$C$3</f>
        <v>499.41714285714284</v>
      </c>
    </row>
    <row r="5" spans="1:3" x14ac:dyDescent="0.3">
      <c r="A5">
        <f>Mittelwerte!A5</f>
        <v>4</v>
      </c>
      <c r="B5">
        <f xml:space="preserve"> 'b) Regression'!$B$2 * Regression_Werte!A5 + 'b) Regression'!$B$3</f>
        <v>528.98152380952376</v>
      </c>
      <c r="C5">
        <f xml:space="preserve"> 'b) Regression'!$C$2 * Regression_Werte!A5 + 'b) Regression'!$C$3</f>
        <v>621.82285714285717</v>
      </c>
    </row>
    <row r="6" spans="1:3" x14ac:dyDescent="0.3">
      <c r="A6">
        <f>Mittelwerte!A6</f>
        <v>5</v>
      </c>
      <c r="B6">
        <f xml:space="preserve"> 'b) Regression'!$B$2 * Regression_Werte!A6 + 'b) Regression'!$B$3</f>
        <v>618.031238095238</v>
      </c>
      <c r="C6">
        <f xml:space="preserve"> 'b) Regression'!$C$2 * Regression_Werte!A6 + 'b) Regression'!$C$3</f>
        <v>744.22857142857151</v>
      </c>
    </row>
    <row r="7" spans="1:3" x14ac:dyDescent="0.3">
      <c r="A7">
        <f>Mittelwerte!A7</f>
        <v>6</v>
      </c>
      <c r="B7">
        <f xml:space="preserve"> 'b) Regression'!$B$2 * Regression_Werte!A7 + 'b) Regression'!$B$3</f>
        <v>707.08095238095234</v>
      </c>
      <c r="C7">
        <f xml:space="preserve"> 'b) Regression'!$C$2 * Regression_Werte!A7 + 'b) Regression'!$C$3</f>
        <v>866.63428571428574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75DB-DF92-4511-B4C4-4D903C939E98}">
  <sheetPr>
    <tabColor rgb="FF00B0F0"/>
  </sheetPr>
  <dimension ref="A1:C7"/>
  <sheetViews>
    <sheetView workbookViewId="0">
      <selection activeCell="C9" sqref="C9"/>
    </sheetView>
  </sheetViews>
  <sheetFormatPr baseColWidth="10" defaultRowHeight="14.4" x14ac:dyDescent="0.3"/>
  <cols>
    <col min="2" max="2" width="20.5546875" bestFit="1" customWidth="1"/>
    <col min="3" max="3" width="23.33203125" bestFit="1" customWidth="1"/>
  </cols>
  <sheetData>
    <row r="1" spans="1:3" s="1" customFormat="1" x14ac:dyDescent="0.3">
      <c r="A1" s="1" t="s">
        <v>0</v>
      </c>
      <c r="B1" s="1" t="s">
        <v>16</v>
      </c>
      <c r="C1" s="1" t="s">
        <v>17</v>
      </c>
    </row>
    <row r="2" spans="1:3" x14ac:dyDescent="0.3">
      <c r="A2">
        <v>1</v>
      </c>
      <c r="B2">
        <f>Mittelwerte!B2-Regression_Werte!B2</f>
        <v>42.067619047619019</v>
      </c>
      <c r="C2">
        <f>Mittelwerte!C2-Regression_Werte!C2</f>
        <v>42.034285714285801</v>
      </c>
    </row>
    <row r="3" spans="1:3" x14ac:dyDescent="0.3">
      <c r="A3">
        <v>2</v>
      </c>
      <c r="B3">
        <f>Mittelwerte!B3-Regression_Werte!B3</f>
        <v>-30.942095238095192</v>
      </c>
      <c r="C3">
        <f>Mittelwerte!C3-Regression_Werte!C3</f>
        <v>-15.151428571428539</v>
      </c>
    </row>
    <row r="4" spans="1:3" x14ac:dyDescent="0.3">
      <c r="A4">
        <v>3</v>
      </c>
      <c r="B4">
        <f>Mittelwerte!B4-Regression_Werte!B4</f>
        <v>-25.211809523809507</v>
      </c>
      <c r="C4">
        <f>Mittelwerte!C4-Regression_Werte!C4</f>
        <v>-29.657142857142787</v>
      </c>
    </row>
    <row r="5" spans="1:3" x14ac:dyDescent="0.3">
      <c r="A5">
        <v>4</v>
      </c>
      <c r="B5">
        <f>Mittelwerte!B5-Regression_Werte!B5</f>
        <v>-9.6215238095238647</v>
      </c>
      <c r="C5">
        <f>Mittelwerte!C5-Regression_Werte!C5</f>
        <v>-39.542857142857201</v>
      </c>
    </row>
    <row r="6" spans="1:3" x14ac:dyDescent="0.3">
      <c r="A6">
        <v>5</v>
      </c>
      <c r="B6">
        <f>Mittelwerte!B6-Regression_Werte!B6</f>
        <v>8.3087619047619228</v>
      </c>
      <c r="C6">
        <f>Mittelwerte!C6-Regression_Werte!C6</f>
        <v>18.491428571428514</v>
      </c>
    </row>
    <row r="7" spans="1:3" x14ac:dyDescent="0.3">
      <c r="A7">
        <v>6</v>
      </c>
      <c r="B7">
        <f>Mittelwerte!B7-Regression_Werte!B7</f>
        <v>15.399047619047565</v>
      </c>
      <c r="C7">
        <f>Mittelwerte!C7-Regression_Werte!C7</f>
        <v>23.825714285714298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1A19-8709-41BC-B281-F2390753D721}">
  <sheetPr>
    <tabColor rgb="FF00B050"/>
  </sheetPr>
  <dimension ref="A1:C6"/>
  <sheetViews>
    <sheetView tabSelected="1" workbookViewId="0">
      <selection activeCell="A9" sqref="A9"/>
    </sheetView>
  </sheetViews>
  <sheetFormatPr baseColWidth="10" defaultRowHeight="14.4" x14ac:dyDescent="0.3"/>
  <sheetData>
    <row r="1" spans="1:3" s="1" customFormat="1" x14ac:dyDescent="0.3">
      <c r="A1" s="1" t="s">
        <v>12</v>
      </c>
      <c r="B1" s="1" t="s">
        <v>4</v>
      </c>
      <c r="C1" s="1" t="s">
        <v>5</v>
      </c>
    </row>
    <row r="2" spans="1:3" s="2" customFormat="1" x14ac:dyDescent="0.3">
      <c r="A2" s="2" t="str">
        <f>"QS(e)"</f>
        <v>QS(e)</v>
      </c>
      <c r="B2" s="2">
        <f>SUMPRODUCT(Regression_Differenzen!B2:B7,Regression_Differenzen!B2:B7)</f>
        <v>3761.4730819047554</v>
      </c>
      <c r="C2" s="2">
        <f>SUMPRODUCT(Regression_Differenzen!C2:C7,Regression_Differenzen!C2:C7)</f>
        <v>5349.2282285714336</v>
      </c>
    </row>
    <row r="3" spans="1:3" s="2" customFormat="1" x14ac:dyDescent="0.3">
      <c r="A3" s="2" t="s">
        <v>15</v>
      </c>
      <c r="B3" s="2">
        <f xml:space="preserve"> SQRT((B2) / (6 - 2))</f>
        <v>30.665424674642757</v>
      </c>
      <c r="C3" s="2">
        <f xml:space="preserve"> SQRT((C2) / (6 - 2))</f>
        <v>36.569209140243359</v>
      </c>
    </row>
    <row r="4" spans="1:3" x14ac:dyDescent="0.3">
      <c r="A4" t="s">
        <v>13</v>
      </c>
      <c r="B4">
        <f xml:space="preserve"> B3 / SQRT(SUMPRODUCT(Mittelwerte_Differenzen!$A$2:$A$7,Mittelwerte_Differenzen!$A$2:$A$7))</f>
        <v>7.3304385777043723</v>
      </c>
      <c r="C4">
        <f xml:space="preserve"> C3 / SQRT(SUMPRODUCT(Mittelwerte_Differenzen!$A$2:$A$7,Mittelwerte_Differenzen!$A$2:$A$7))</f>
        <v>8.7417129970303336</v>
      </c>
    </row>
    <row r="5" spans="1:3" x14ac:dyDescent="0.3">
      <c r="A5" t="s">
        <v>14</v>
      </c>
      <c r="B5" s="3">
        <f xml:space="preserve"> 3* B4</f>
        <v>21.991315733113119</v>
      </c>
      <c r="C5" s="3">
        <f xml:space="preserve"> 3* C4</f>
        <v>26.225138991091001</v>
      </c>
    </row>
    <row r="6" spans="1:3" x14ac:dyDescent="0.3">
      <c r="A6" t="s">
        <v>18</v>
      </c>
      <c r="B6">
        <f xml:space="preserve"> 'b) Regression'!B2 / 'c) t-Statistiken'!B4</f>
        <v>12.147938126998319</v>
      </c>
      <c r="C6">
        <f xml:space="preserve"> 'b) Regression'!C2 / 'c) t-Statistiken'!C4</f>
        <v>14.002486049049772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s V R r S 7 M R a W G o A A A A + A A A A B I A H A B D b 2 5 m a W c v U G F j a 2 F n Z S 5 4 b W w g o h g A K K A U A A A A A A A A A A A A A A A A A A A A A A A A A A A A h Y / N C o J A G E V f R W b v / J U h 8 T k u q l 1 C E E T b Y Z x 0 S M f Q s f H d W v R I v U J C W e 1 a 3 s u 5 c O 7 j d o d 0 q K v g q t v O N D Z B D F M U a K u a 3 N g i Q b 0 7 h T F K B e y k O s t C B y N s u + X Q m Q S V z l 2 W h H j v s Z / h p i 0 I p 5 S R Y 7 b d q 1 L X M j S 2 c 9 I q j T 6 r / P 8 K C T i 8 Z A T H E c P z O I 4 w X z A g U w 2 Z s V + E j 8 a Y A v k p Y d V X r m + 1 y H W 4 3 g C Z I p D 3 C / E E U E s D B B Q A A g A I A L F U a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V G t L I v + b U o w B A A B 1 B A A A E w A c A E Z v c m 1 1 b G F z L 1 N l Y 3 R p b 2 4 x L m 0 g o h g A K K A U A A A A A A A A A A A A A A A A A A A A A A A A A A A A 7 V L L S i t B E N 0 H 8 g / N u E l g M m B 8 L J R Z x I k a F x E l k 7 u x R T o 9 l U x j d 3 X o h 6 A h f + M 3 + A P + m B V G y U V 0 5 U 7 s T d f r V J 0 6 l A c Z l E U 2 a f 7 d 4 3 a r 3 f K 1 c F C x E n y o R A C 8 G 9 v o g e V M Q 2 i 3 G L 3 r C F p v I o V / y I Z W R g M Y O m d K Q 1 Z Y J E j w n a Q 4 4 l M P z v O J M j R i Z G V d W / 0 E j n 8 g K B V i p a L h 5 X T I T 4 S s Q V v H x l A p Q I V z 6 4 w I 6 p 4 f Z E T Q E B 3 C j g G 9 r H u F N c t I f u + C x j l x v 2 H P p z C L u A D k g z h f i B k Z f d 7 P 9 l h v u w v / t F U m / U P S T W + G o J V R 1 C p P j p O U F V Z H g z 7 v p + w U p a 0 U L v L d / g G 5 1 9 E G m I R H D f n W z C 4 t w m 0 3 b d T Z S U a v L z U 4 t q B Z c R 6 A j U B U 4 B I S r B Q z K r 9 y 1 h C 2 C f t O I 2 f K b t 7 j A 6 0 n U m j h f B 5 c / L / x O b w + I 2 G I K C s f l 9 u O p R P o N 4 I 1 z C k H v v M t k X S 1 S i 6 G t C e p d 7 i f b a r X K V s l g 3 / n F A z k M o x m B m 6 9 7 r Z b C r 8 b / / W 5 l D b K e i m q X 3 c x H 4 v 9 H c 2 P j u Y N U E s B A i 0 A F A A C A A g A s V R r S 7 M R a W G o A A A A + A A A A B I A A A A A A A A A A A A A A A A A A A A A A E N v b m Z p Z y 9 Q Y W N r Y W d l L n h t b F B L A Q I t A B Q A A g A I A L F U a 0 s P y u m r p A A A A O k A A A A T A A A A A A A A A A A A A A A A A P Q A A A B b Q 2 9 u d G V u d F 9 U e X B l c 1 0 u e G 1 s U E s B A i 0 A F A A C A A g A s V R r S y L / m 1 K M A Q A A d Q Q A A B M A A A A A A A A A A A A A A A A A 5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A A A A A A A A C k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k Y X R l b l 9 N b 3 V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x M V Q w O T o z N D o w N y 4 2 N z A 0 N D g z W i I g L z 4 8 R W 5 0 c n k g V H l w Z T 0 i R m l s b E N v b H V t b k 5 h b W V z I i B W Y W x 1 Z T 0 i c 1 s m c X V v d D t J R C Z x d W 9 0 O y w m c X V v d D t B V k c m c X V v d D t d I i A v P j x F b n R y e S B U e X B l P S J G a W x s R X J y b 3 J D b 2 R l I i B W Y W x 1 Z T 0 i c 1 V u a 2 5 v d 2 4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z A i I C 8 + P E V u d H J 5 I F R 5 c G U 9 I k Z p b G x T d G F 0 d X M i I F Z h b H V l P S J z Q 2 9 t c G x l d G U i I C 8 + P E V u d H J 5 I F R 5 c G U 9 I k Z p b G x U Y X J n Z X Q i I F Z h b H V l P S J z V G V z d G R h d G V u X 0 1 v d X N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R h d G V u X 0 1 v d X N l L 0 d l w 6 R u Z G V y d G V y I F R 5 c C 5 7 S U Q s M H 0 m c X V v d D s s J n F 1 b 3 Q 7 U 2 V j d G l v b j E v V G V z d G R h d G V u X 0 1 v d X N l L 0 d l w 6 R u Z G V y d G V y I F R 5 c C 5 7 Q V Z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R k Y X R l b l 9 N b 3 V z Z S 9 H Z c O k b m R l c n R l c i B U e X A u e 0 l E L D B 9 J n F 1 b 3 Q 7 L C Z x d W 9 0 O 1 N l Y 3 R p b 2 4 x L 1 R l c 3 R k Y X R l b l 9 N b 3 V z Z S 9 H Z c O k b m R l c n R l c i B U e X A u e 0 F W R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R h d G V u X 0 1 v d X N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k Y X R l b l 9 N b 3 V z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Z G F 0 Z W 5 f T W 9 1 c 2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R h d G V u X 1 R v d W N o c G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E x V D A 5 O j M 0 O j M 0 L j c 3 N z A x O T N a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Q V Z H J n F 1 b 3 Q 7 X S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z M C I g L z 4 8 R W 5 0 c n k g V H l w Z T 0 i R m l s b F N 0 Y X R 1 c y I g V m F s d W U 9 I n N D b 2 1 w b G V 0 Z S I g L z 4 8 R W 5 0 c n k g V H l w Z T 0 i R m l s b F R h c m d l d C I g V m F s d W U 9 I n N U Z X N 0 Z G F 0 Z W 5 f V G 9 1 Y 2 h w Y W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Z G F 0 Z W 5 f V G 9 1 Y 2 h w Y W Q v R 2 X D p G 5 k Z X J 0 Z X I g V H l w L n t J R C w w f S Z x d W 9 0 O y w m c X V v d D t T Z W N 0 a W 9 u M S 9 U Z X N 0 Z G F 0 Z W 5 f V G 9 1 Y 2 h w Y W Q v R 2 X D p G 5 k Z X J 0 Z X I g V H l w L n t B V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G R h d G V u X 1 R v d W N o c G F k L 0 d l w 6 R u Z G V y d G V y I F R 5 c C 5 7 S U Q s M H 0 m c X V v d D s s J n F 1 b 3 Q 7 U 2 V j d G l v b j E v V G V z d G R h d G V u X 1 R v d W N o c G F k L 0 d l w 6 R u Z G V y d G V y I F R 5 c C 5 7 Q V Z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Z G F 0 Z W 5 f V G 9 1 Y 2 h w Y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R h d G V u X 1 R v d W N o c G F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k Y X R l b l 9 U b 3 V j a H B h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O 0 D 1 h O m E e O P 7 S Y r i a m f A A A A A A C A A A A A A A Q Z g A A A A E A A C A A A A B C E 8 M 9 q t b 4 d K a a / k 4 V c h + G w b M s Q L j 6 8 b X r C 8 1 I T v a H S Q A A A A A O g A A A A A I A A C A A A A D F d R C / 1 G J + F 2 + g 6 d K 9 D b 1 0 A l y r 2 M + 5 H n 9 / g T 6 6 4 r S 1 S 1 A A A A C V M 8 C s D L C q 3 a c F u c v 5 r 1 N E / y M q 2 J Q x H b J 1 K Z F 6 y X S b W 3 k Y N v 3 H o T A d q 9 w S s H R u 4 7 m O u X F A O Q g l g 8 l A 9 V z b y m w 9 s N g r Q V e L i Q 3 h X g T U P b n v E k A A A A B H C L u y P l d G 4 / Q H l 8 U V 7 z M K c U F P D w D W H G / 9 2 o z Y 0 m K W r K E L s 3 U F 9 D a 8 1 k a f 3 c J 8 8 m + + S Z U 5 M D 1 k l u m C R B S R c i 1 K < / D a t a M a s h u p > 
</file>

<file path=customXml/itemProps1.xml><?xml version="1.0" encoding="utf-8"?>
<ds:datastoreItem xmlns:ds="http://schemas.openxmlformats.org/officeDocument/2006/customXml" ds:itemID="{6FADFF72-3C62-43B1-8113-505EB352C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Testdaten_Mouse</vt:lpstr>
      <vt:lpstr>Testdaten_Touchpad</vt:lpstr>
      <vt:lpstr>Mittelwerte</vt:lpstr>
      <vt:lpstr>Mittelwerte_Differenzen</vt:lpstr>
      <vt:lpstr>a) Korrelation</vt:lpstr>
      <vt:lpstr>b) Regression</vt:lpstr>
      <vt:lpstr>Regression_Werte</vt:lpstr>
      <vt:lpstr>Regression_Differenzen</vt:lpstr>
      <vt:lpstr>c) t-Statistiken</vt:lpstr>
      <vt:lpstr>d.i) Auto_Regression_Mouse</vt:lpstr>
      <vt:lpstr>d.ii) Auto_Regression_Touchpad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Hochholzer</dc:creator>
  <cp:lastModifiedBy>Simon Hochholzer</cp:lastModifiedBy>
  <dcterms:created xsi:type="dcterms:W3CDTF">2017-11-11T09:32:19Z</dcterms:created>
  <dcterms:modified xsi:type="dcterms:W3CDTF">2017-11-11T10:39:03Z</dcterms:modified>
</cp:coreProperties>
</file>