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<sst xmlns="http://schemas.openxmlformats.org/spreadsheetml/2006/main" count="129" uniqueCount="43">
  <si>
    <t xml:space="preserve">T=50, BASELINE</t>
  </si>
  <si>
    <t xml:space="preserve">T=150, OLIGO</t>
  </si>
  <si>
    <t xml:space="preserve">T=250, FCCP1</t>
  </si>
  <si>
    <t xml:space="preserve">T=350, FCCP2</t>
  </si>
  <si>
    <t xml:space="preserve">T=450, FCCP3</t>
  </si>
  <si>
    <t xml:space="preserve">T=550, FCCP4</t>
  </si>
  <si>
    <t xml:space="preserve">T=650, INHIBIT</t>
  </si>
  <si>
    <t xml:space="preserve">Test 1</t>
  </si>
  <si>
    <t xml:space="preserve">Test 2</t>
  </si>
  <si>
    <t xml:space="preserve">y</t>
  </si>
  <si>
    <t xml:space="preserve">F0</t>
  </si>
  <si>
    <t xml:space="preserve">Vmax</t>
  </si>
  <si>
    <t xml:space="preserve">r</t>
  </si>
  <si>
    <t xml:space="preserve">Km</t>
  </si>
  <si>
    <t xml:space="preserve">o</t>
  </si>
  <si>
    <t xml:space="preserve">I0</t>
  </si>
  <si>
    <t xml:space="preserve">w</t>
  </si>
  <si>
    <t xml:space="preserve">FIV</t>
  </si>
  <si>
    <t xml:space="preserve">p</t>
  </si>
  <si>
    <t xml:space="preserve">F4</t>
  </si>
  <si>
    <t xml:space="preserve">w/p</t>
  </si>
  <si>
    <t xml:space="preserve">K</t>
  </si>
  <si>
    <t xml:space="preserve">F5</t>
  </si>
  <si>
    <t xml:space="preserve">I5</t>
  </si>
  <si>
    <t xml:space="preserve">FV</t>
  </si>
  <si>
    <t xml:space="preserve">Fleak</t>
  </si>
  <si>
    <t xml:space="preserve">Ileak</t>
  </si>
  <si>
    <t xml:space="preserve">Initial Cyt</t>
  </si>
  <si>
    <t xml:space="preserve">reduced</t>
  </si>
  <si>
    <t xml:space="preserve">ox</t>
  </si>
  <si>
    <t xml:space="preserve">total</t>
  </si>
  <si>
    <t xml:space="preserve">dr</t>
  </si>
  <si>
    <t xml:space="preserve">do</t>
  </si>
  <si>
    <t xml:space="preserve">Leak and FCCP</t>
  </si>
  <si>
    <t xml:space="preserve">leak</t>
  </si>
  <si>
    <t xml:space="preserve">dw</t>
  </si>
  <si>
    <t xml:space="preserve">amp1</t>
  </si>
  <si>
    <t xml:space="preserve">dp</t>
  </si>
  <si>
    <t xml:space="preserve">amp2</t>
  </si>
  <si>
    <t xml:space="preserve">amp3</t>
  </si>
  <si>
    <t xml:space="preserve">amp4</t>
  </si>
  <si>
    <t xml:space="preserve">Cyt C inhibit</t>
  </si>
  <si>
    <t xml:space="preserve">attenuate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</si>
</sst>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0"/>
    <numFmt numFmtId="166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2E0AE"/>
        <bgColor rgb="FFCCFFCC"/>
      </patternFill>
    </fill>
    <fill>
      <patternFill patternType="solid">
        <fgColor rgb="FF87D1D1"/>
        <bgColor rgb="FFC2E0AE"/>
      </patternFill>
    </fill>
    <fill>
      <patternFill patternType="solid">
        <fgColor rgb="FFF37B70"/>
        <bgColor rgb="FFFF99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37B7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D1D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24"/>
  <sheetViews>
    <sheetView showFormulas="false" showGridLines="true" showRowColHeaders="true" showZeros="true" rightToLeft="false" tabSelected="true" showOutlineSymbols="true" defaultGridColor="true" view="normal" topLeftCell="N1" colorId="64" zoomScale="90" zoomScaleNormal="90" zoomScalePageLayoutView="100" workbookViewId="0">
      <selection pane="topLeft" activeCell="O12" activeCellId="0" sqref="O12"/>
    </sheetView>
  </sheetViews>
  <sheetFormatPr defaultRowHeight="12.8" zeroHeight="false" outlineLevelRow="0" outlineLevelCol="0"/>
  <cols>
    <col collapsed="false" customWidth="false" hidden="false" outlineLevel="0" max="5" min="1" style="1" width="11.52"/>
    <col collapsed="false" customWidth="true" hidden="false" outlineLevel="0" max="6" min="6" style="1" width="4.63"/>
    <col collapsed="false" customWidth="false" hidden="false" outlineLevel="0" max="8" min="7" style="1" width="11.52"/>
    <col collapsed="false" customWidth="true" hidden="false" outlineLevel="0" max="9" min="9" style="1" width="6.83"/>
    <col collapsed="false" customWidth="true" hidden="false" outlineLevel="0" max="11" min="10" style="1" width="14.2"/>
    <col collapsed="false" customWidth="true" hidden="false" outlineLevel="0" max="12" min="12" style="1" width="3.05"/>
    <col collapsed="false" customWidth="false" hidden="false" outlineLevel="0" max="13" min="13" style="1" width="11.52"/>
    <col collapsed="false" customWidth="true" hidden="false" outlineLevel="0" max="15" min="14" style="1" width="14.2"/>
    <col collapsed="false" customWidth="true" hidden="false" outlineLevel="0" max="16" min="16" style="1" width="2.49"/>
    <col collapsed="false" customWidth="false" hidden="false" outlineLevel="0" max="17" min="17" style="1" width="11.52"/>
    <col collapsed="false" customWidth="true" hidden="false" outlineLevel="0" max="19" min="18" style="1" width="14.2"/>
    <col collapsed="false" customWidth="true" hidden="false" outlineLevel="0" max="20" min="20" style="1" width="2.49"/>
    <col collapsed="false" customWidth="false" hidden="false" outlineLevel="0" max="21" min="21" style="1" width="11.52"/>
    <col collapsed="false" customWidth="true" hidden="false" outlineLevel="0" max="23" min="22" style="1" width="14.2"/>
    <col collapsed="false" customWidth="true" hidden="false" outlineLevel="0" max="24" min="24" style="1" width="2.08"/>
    <col collapsed="false" customWidth="false" hidden="false" outlineLevel="0" max="25" min="25" style="1" width="11.52"/>
    <col collapsed="false" customWidth="true" hidden="false" outlineLevel="0" max="27" min="26" style="1" width="14.2"/>
    <col collapsed="false" customWidth="true" hidden="false" outlineLevel="0" max="28" min="28" style="1" width="2.49"/>
    <col collapsed="false" customWidth="false" hidden="false" outlineLevel="0" max="29" min="29" style="1" width="11.52"/>
    <col collapsed="false" customWidth="true" hidden="false" outlineLevel="0" max="31" min="30" style="1" width="14.2"/>
    <col collapsed="false" customWidth="true" hidden="false" outlineLevel="0" max="32" min="32" style="1" width="2.08"/>
    <col collapsed="false" customWidth="false" hidden="false" outlineLevel="0" max="33" min="33" style="1" width="11.52"/>
    <col collapsed="false" customWidth="true" hidden="false" outlineLevel="0" max="35" min="34" style="1" width="14.2"/>
    <col collapsed="false" customWidth="false" hidden="false" outlineLevel="0" max="1025" min="36" style="1" width="11.52"/>
  </cols>
  <sheetData>
    <row r="1" customFormat="false" ht="12.8" hidden="false" customHeight="false" outlineLevel="0" collapsed="false">
      <c r="I1" s="2" t="s">
        <v>0</v>
      </c>
      <c r="J1" s="2"/>
      <c r="K1" s="2"/>
      <c r="M1" s="2" t="s">
        <v>1</v>
      </c>
      <c r="N1" s="2"/>
      <c r="O1" s="2"/>
      <c r="Q1" s="2" t="s">
        <v>2</v>
      </c>
      <c r="R1" s="2"/>
      <c r="S1" s="2"/>
      <c r="U1" s="2" t="s">
        <v>3</v>
      </c>
      <c r="V1" s="2"/>
      <c r="W1" s="2"/>
      <c r="Y1" s="2" t="s">
        <v>4</v>
      </c>
      <c r="Z1" s="2"/>
      <c r="AA1" s="2"/>
      <c r="AC1" s="2" t="s">
        <v>5</v>
      </c>
      <c r="AD1" s="2"/>
      <c r="AE1" s="2"/>
      <c r="AG1" s="2" t="s">
        <v>6</v>
      </c>
      <c r="AH1" s="2"/>
      <c r="AI1" s="2"/>
    </row>
    <row r="2" customFormat="false" ht="12.8" hidden="false" customHeight="false" outlineLevel="0" collapsed="false">
      <c r="C2" s="3" t="s">
        <v>7</v>
      </c>
      <c r="D2" s="3" t="s">
        <v>8</v>
      </c>
      <c r="E2" s="4"/>
      <c r="F2" s="4"/>
      <c r="G2" s="5" t="s">
        <v>9</v>
      </c>
      <c r="J2" s="6" t="s">
        <v>7</v>
      </c>
      <c r="K2" s="6" t="s">
        <v>8</v>
      </c>
      <c r="N2" s="6" t="s">
        <v>7</v>
      </c>
      <c r="O2" s="6" t="s">
        <v>8</v>
      </c>
      <c r="R2" s="6" t="s">
        <v>7</v>
      </c>
      <c r="S2" s="6" t="s">
        <v>8</v>
      </c>
      <c r="V2" s="6" t="s">
        <v>7</v>
      </c>
      <c r="W2" s="6" t="s">
        <v>8</v>
      </c>
      <c r="Z2" s="6" t="s">
        <v>7</v>
      </c>
      <c r="AA2" s="6" t="s">
        <v>8</v>
      </c>
      <c r="AD2" s="6" t="s">
        <v>7</v>
      </c>
      <c r="AE2" s="6" t="s">
        <v>8</v>
      </c>
      <c r="AH2" s="6" t="s">
        <v>7</v>
      </c>
      <c r="AI2" s="6" t="s">
        <v>8</v>
      </c>
    </row>
    <row r="3" customFormat="false" ht="21.65" hidden="false" customHeight="true" outlineLevel="0" collapsed="false">
      <c r="A3" s="3" t="s">
        <v>10</v>
      </c>
      <c r="B3" s="3" t="s">
        <v>11</v>
      </c>
      <c r="C3" s="3" t="n">
        <v>24.82</v>
      </c>
      <c r="D3" s="3" t="n">
        <v>20</v>
      </c>
      <c r="E3" s="4"/>
      <c r="F3" s="5" t="s">
        <v>12</v>
      </c>
      <c r="G3" s="5" t="n">
        <v>2000</v>
      </c>
      <c r="I3" s="7" t="s">
        <v>10</v>
      </c>
      <c r="J3" s="7" t="n">
        <f aca="false">(C3*(C16 - $G$3) / (C4 + (C16-$G$3))) * $G$7</f>
        <v>4.95840929663428</v>
      </c>
      <c r="K3" s="7" t="n">
        <f aca="false">(D3*(D16 - $G$3) / (D4 + (D16-$G$3))) * $G$7</f>
        <v>3.99920015996801</v>
      </c>
      <c r="L3" s="8"/>
      <c r="M3" s="7" t="s">
        <v>10</v>
      </c>
      <c r="N3" s="9" t="n">
        <v>4.95840929663428</v>
      </c>
      <c r="O3" s="9" t="n">
        <v>3.99920015996801</v>
      </c>
      <c r="P3" s="8"/>
      <c r="Q3" s="7" t="s">
        <v>10</v>
      </c>
      <c r="R3" s="7" t="n">
        <v>4.95840929663428</v>
      </c>
      <c r="S3" s="7" t="n">
        <v>3.99920015996801</v>
      </c>
      <c r="T3" s="8"/>
      <c r="U3" s="7" t="s">
        <v>10</v>
      </c>
      <c r="V3" s="7" t="n">
        <v>4.95840929663428</v>
      </c>
      <c r="W3" s="7" t="n">
        <v>3.99920015996801</v>
      </c>
      <c r="X3" s="8"/>
      <c r="Y3" s="7" t="s">
        <v>10</v>
      </c>
      <c r="Z3" s="7" t="n">
        <v>4.95840929663428</v>
      </c>
      <c r="AA3" s="7" t="n">
        <v>3.99920015996801</v>
      </c>
      <c r="AB3" s="8"/>
      <c r="AC3" s="7" t="s">
        <v>10</v>
      </c>
      <c r="AD3" s="7" t="n">
        <v>4.95840929663428</v>
      </c>
      <c r="AE3" s="7" t="n">
        <v>3.99920015996801</v>
      </c>
      <c r="AF3" s="8"/>
      <c r="AG3" s="7" t="s">
        <v>10</v>
      </c>
      <c r="AH3" s="7" t="n">
        <v>4.95840929663428</v>
      </c>
      <c r="AI3" s="7" t="n">
        <v>3.99920015996801</v>
      </c>
    </row>
    <row r="4" customFormat="false" ht="13.3" hidden="false" customHeight="false" outlineLevel="0" collapsed="false">
      <c r="A4" s="3"/>
      <c r="B4" s="3" t="s">
        <v>13</v>
      </c>
      <c r="C4" s="3" t="n">
        <v>5.482</v>
      </c>
      <c r="D4" s="3" t="n">
        <v>1</v>
      </c>
      <c r="E4" s="4"/>
      <c r="F4" s="5" t="s">
        <v>14</v>
      </c>
      <c r="G4" s="5" t="n">
        <v>150</v>
      </c>
      <c r="I4" s="7" t="s">
        <v>15</v>
      </c>
      <c r="J4" s="7" t="n">
        <v>1</v>
      </c>
      <c r="K4" s="7" t="n">
        <v>1</v>
      </c>
      <c r="L4" s="8"/>
      <c r="M4" s="7" t="s">
        <v>15</v>
      </c>
      <c r="N4" s="7" t="n">
        <v>1</v>
      </c>
      <c r="O4" s="7" t="n">
        <v>1</v>
      </c>
      <c r="P4" s="8"/>
      <c r="Q4" s="7" t="s">
        <v>15</v>
      </c>
      <c r="R4" s="7" t="n">
        <v>1</v>
      </c>
      <c r="S4" s="7" t="n">
        <v>1</v>
      </c>
      <c r="T4" s="8"/>
      <c r="U4" s="7" t="s">
        <v>15</v>
      </c>
      <c r="V4" s="7" t="n">
        <v>1</v>
      </c>
      <c r="W4" s="7" t="n">
        <v>1</v>
      </c>
      <c r="X4" s="8"/>
      <c r="Y4" s="7" t="s">
        <v>15</v>
      </c>
      <c r="Z4" s="7" t="n">
        <v>1</v>
      </c>
      <c r="AA4" s="7" t="n">
        <v>1</v>
      </c>
      <c r="AB4" s="8"/>
      <c r="AC4" s="7" t="s">
        <v>15</v>
      </c>
      <c r="AD4" s="7" t="n">
        <v>1</v>
      </c>
      <c r="AE4" s="7" t="n">
        <v>1</v>
      </c>
      <c r="AF4" s="8"/>
      <c r="AG4" s="7" t="s">
        <v>15</v>
      </c>
      <c r="AH4" s="7" t="n">
        <v>0</v>
      </c>
      <c r="AI4" s="7" t="n">
        <v>0</v>
      </c>
    </row>
    <row r="5" customFormat="false" ht="12.8" hidden="false" customHeight="false" outlineLevel="0" collapsed="false">
      <c r="A5" s="10"/>
      <c r="B5" s="10"/>
      <c r="C5" s="10"/>
      <c r="D5" s="10"/>
      <c r="E5" s="4"/>
      <c r="F5" s="5" t="s">
        <v>16</v>
      </c>
      <c r="G5" s="5" t="n">
        <v>0.5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customFormat="false" ht="21.65" hidden="false" customHeight="true" outlineLevel="0" collapsed="false">
      <c r="A6" s="3" t="s">
        <v>17</v>
      </c>
      <c r="B6" s="3" t="s">
        <v>11</v>
      </c>
      <c r="C6" s="3" t="n">
        <v>0.6805</v>
      </c>
      <c r="D6" s="3" t="n">
        <v>0.1</v>
      </c>
      <c r="E6" s="4"/>
      <c r="F6" s="5" t="s">
        <v>18</v>
      </c>
      <c r="G6" s="5" t="n">
        <v>2.5</v>
      </c>
      <c r="I6" s="7" t="s">
        <v>19</v>
      </c>
      <c r="J6" s="7" t="n">
        <f aca="false">(C6*$G$4) / (C7 * (1 + (C8 / $G$3)) + $G$4) *$G$7</f>
        <v>0.136099948898995</v>
      </c>
      <c r="K6" s="7" t="n">
        <f aca="false">(D6*$G$4) / (D7 * (1 + (D8 / $G$3)) + $G$4) *$G$7</f>
        <v>0.0199999986666667</v>
      </c>
      <c r="L6" s="8"/>
      <c r="M6" s="7" t="s">
        <v>19</v>
      </c>
      <c r="N6" s="9" t="n">
        <v>0.136099948898995</v>
      </c>
      <c r="O6" s="9" t="n">
        <v>0.0199999986666667</v>
      </c>
      <c r="P6" s="8"/>
      <c r="Q6" s="7" t="s">
        <v>19</v>
      </c>
      <c r="R6" s="7" t="n">
        <v>0.136099948898995</v>
      </c>
      <c r="S6" s="7" t="n">
        <v>0.0199999986666667</v>
      </c>
      <c r="T6" s="8"/>
      <c r="U6" s="7" t="s">
        <v>19</v>
      </c>
      <c r="V6" s="7" t="n">
        <v>0.136099948898995</v>
      </c>
      <c r="W6" s="7" t="n">
        <v>0.0199999986666667</v>
      </c>
      <c r="X6" s="8"/>
      <c r="Y6" s="7" t="s">
        <v>19</v>
      </c>
      <c r="Z6" s="7" t="n">
        <v>0.136099948898995</v>
      </c>
      <c r="AA6" s="7" t="n">
        <v>0.0199999986666667</v>
      </c>
      <c r="AB6" s="8"/>
      <c r="AC6" s="7" t="s">
        <v>19</v>
      </c>
      <c r="AD6" s="7" t="n">
        <v>0.136099948898995</v>
      </c>
      <c r="AE6" s="7" t="n">
        <v>0.0199999986666667</v>
      </c>
      <c r="AF6" s="8"/>
      <c r="AG6" s="7" t="s">
        <v>19</v>
      </c>
      <c r="AH6" s="7" t="n">
        <v>0.136099948898995</v>
      </c>
      <c r="AI6" s="7" t="n">
        <v>0.0199999986666667</v>
      </c>
    </row>
    <row r="7" customFormat="false" ht="12.8" hidden="false" customHeight="false" outlineLevel="0" collapsed="false">
      <c r="A7" s="3"/>
      <c r="B7" s="3" t="s">
        <v>13</v>
      </c>
      <c r="C7" s="11" t="n">
        <v>5.632E-005</v>
      </c>
      <c r="D7" s="11" t="n">
        <v>1E-005</v>
      </c>
      <c r="E7" s="12"/>
      <c r="F7" s="13" t="s">
        <v>20</v>
      </c>
      <c r="G7" s="13" t="n">
        <f aca="false">G5/G6</f>
        <v>0.2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customFormat="false" ht="21.65" hidden="false" customHeight="false" outlineLevel="0" collapsed="false">
      <c r="A8" s="3"/>
      <c r="B8" s="3" t="s">
        <v>21</v>
      </c>
      <c r="C8" s="11" t="n">
        <v>0.0004301</v>
      </c>
      <c r="D8" s="11" t="n">
        <v>0.0001</v>
      </c>
      <c r="E8" s="12"/>
      <c r="F8" s="12"/>
      <c r="G8" s="12"/>
      <c r="I8" s="7" t="s">
        <v>22</v>
      </c>
      <c r="J8" s="7" t="n">
        <f aca="false">(C10*$G$6) / ($G$6 + (C12 * $G$5) + C11)</f>
        <v>110.793685646268</v>
      </c>
      <c r="K8" s="7" t="n">
        <f aca="false">(D10*$G$6) / ($G$6 + (D12 * $G$5) + D11)</f>
        <v>99.9940003599784</v>
      </c>
      <c r="L8" s="8"/>
      <c r="M8" s="7" t="s">
        <v>22</v>
      </c>
      <c r="N8" s="9" t="n">
        <v>110.793685646268</v>
      </c>
      <c r="O8" s="9" t="n">
        <v>99.9940003599784</v>
      </c>
      <c r="P8" s="8"/>
      <c r="Q8" s="7" t="s">
        <v>22</v>
      </c>
      <c r="R8" s="7" t="n">
        <v>110.793685646268</v>
      </c>
      <c r="S8" s="7" t="n">
        <v>99.9940003599784</v>
      </c>
      <c r="T8" s="8"/>
      <c r="U8" s="7" t="s">
        <v>22</v>
      </c>
      <c r="V8" s="7" t="n">
        <v>110.793685646268</v>
      </c>
      <c r="W8" s="7" t="n">
        <v>99.9940003599784</v>
      </c>
      <c r="X8" s="8"/>
      <c r="Y8" s="7" t="s">
        <v>22</v>
      </c>
      <c r="Z8" s="7" t="n">
        <v>110.793685646268</v>
      </c>
      <c r="AA8" s="7" t="n">
        <v>99.9940003599784</v>
      </c>
      <c r="AB8" s="8"/>
      <c r="AC8" s="7" t="s">
        <v>22</v>
      </c>
      <c r="AD8" s="7" t="n">
        <v>110.793685646268</v>
      </c>
      <c r="AE8" s="7" t="n">
        <v>99.9940003599784</v>
      </c>
      <c r="AF8" s="8"/>
      <c r="AG8" s="7" t="s">
        <v>22</v>
      </c>
      <c r="AH8" s="7" t="n">
        <v>110.793685646268</v>
      </c>
      <c r="AI8" s="7" t="n">
        <v>99.9940003599784</v>
      </c>
    </row>
    <row r="9" customFormat="false" ht="21.65" hidden="false" customHeight="false" outlineLevel="0" collapsed="false">
      <c r="A9" s="3"/>
      <c r="B9" s="3"/>
      <c r="C9" s="3"/>
      <c r="D9" s="3"/>
      <c r="E9" s="4"/>
      <c r="F9" s="4"/>
      <c r="G9" s="4"/>
      <c r="I9" s="7" t="s">
        <v>23</v>
      </c>
      <c r="J9" s="7" t="n">
        <v>1</v>
      </c>
      <c r="K9" s="7" t="n">
        <v>1</v>
      </c>
      <c r="L9" s="8"/>
      <c r="M9" s="7" t="s">
        <v>23</v>
      </c>
      <c r="N9" s="7" t="n">
        <v>0</v>
      </c>
      <c r="O9" s="7" t="n">
        <v>0</v>
      </c>
      <c r="P9" s="8"/>
      <c r="Q9" s="7" t="s">
        <v>23</v>
      </c>
      <c r="R9" s="7" t="n">
        <v>0</v>
      </c>
      <c r="S9" s="7" t="n">
        <v>0</v>
      </c>
      <c r="T9" s="8"/>
      <c r="U9" s="7" t="s">
        <v>23</v>
      </c>
      <c r="V9" s="7" t="n">
        <v>0</v>
      </c>
      <c r="W9" s="7" t="n">
        <v>0</v>
      </c>
      <c r="X9" s="8"/>
      <c r="Y9" s="7" t="s">
        <v>23</v>
      </c>
      <c r="Z9" s="7" t="n">
        <v>0</v>
      </c>
      <c r="AA9" s="7" t="n">
        <v>0</v>
      </c>
      <c r="AB9" s="8"/>
      <c r="AC9" s="7" t="s">
        <v>23</v>
      </c>
      <c r="AD9" s="7" t="n">
        <v>0</v>
      </c>
      <c r="AE9" s="7" t="n">
        <v>0</v>
      </c>
      <c r="AF9" s="8"/>
      <c r="AG9" s="7" t="s">
        <v>23</v>
      </c>
      <c r="AH9" s="7" t="n">
        <v>0</v>
      </c>
      <c r="AI9" s="7" t="n">
        <v>0</v>
      </c>
    </row>
    <row r="10" customFormat="false" ht="12.8" hidden="false" customHeight="true" outlineLevel="0" collapsed="false">
      <c r="A10" s="3" t="s">
        <v>24</v>
      </c>
      <c r="B10" s="3" t="s">
        <v>11</v>
      </c>
      <c r="C10" s="3" t="n">
        <v>110.8</v>
      </c>
      <c r="D10" s="3" t="n">
        <v>100</v>
      </c>
      <c r="E10" s="4"/>
      <c r="F10" s="4"/>
      <c r="G10" s="4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customFormat="false" ht="21.65" hidden="false" customHeight="false" outlineLevel="0" collapsed="false">
      <c r="A11" s="3"/>
      <c r="B11" s="3" t="s">
        <v>13</v>
      </c>
      <c r="C11" s="11" t="n">
        <v>9.248E-005</v>
      </c>
      <c r="D11" s="11" t="n">
        <v>0.0001</v>
      </c>
      <c r="E11" s="12"/>
      <c r="F11" s="12"/>
      <c r="G11" s="12"/>
      <c r="I11" s="7" t="s">
        <v>25</v>
      </c>
      <c r="J11" s="7" t="n">
        <f aca="false">C18 * (SQRT(POWER($G$6, 3) / $G$5) - SQRT(POWER($G$5, 3) / $G$6))</f>
        <v>0.0206076024806381</v>
      </c>
      <c r="K11" s="7" t="n">
        <f aca="false">D18 * (SQRT(POWER($G$6, 3) / $G$5) - SQRT(POWER($G$5, 3) / $G$6))</f>
        <v>0.0053665631459995</v>
      </c>
      <c r="L11" s="8"/>
      <c r="M11" s="7" t="s">
        <v>25</v>
      </c>
      <c r="N11" s="7" t="n">
        <v>0.0206076024806381</v>
      </c>
      <c r="O11" s="7" t="n">
        <v>0.0053665631459995</v>
      </c>
      <c r="P11" s="8"/>
      <c r="Q11" s="7" t="s">
        <v>25</v>
      </c>
      <c r="R11" s="7" t="n">
        <v>0.0206076024806381</v>
      </c>
      <c r="S11" s="7" t="n">
        <v>0.0053665631459995</v>
      </c>
      <c r="T11" s="8"/>
      <c r="U11" s="7" t="s">
        <v>25</v>
      </c>
      <c r="V11" s="7" t="n">
        <v>0.0206076024806381</v>
      </c>
      <c r="W11" s="7" t="n">
        <v>0.0053665631459995</v>
      </c>
      <c r="X11" s="8"/>
      <c r="Y11" s="7" t="s">
        <v>25</v>
      </c>
      <c r="Z11" s="7" t="n">
        <v>0.0206076024806381</v>
      </c>
      <c r="AA11" s="7" t="n">
        <v>0.0053665631459995</v>
      </c>
      <c r="AB11" s="8"/>
      <c r="AC11" s="7" t="s">
        <v>25</v>
      </c>
      <c r="AD11" s="7" t="n">
        <v>0.0206076024806381</v>
      </c>
      <c r="AE11" s="7" t="n">
        <v>0.0053665631459995</v>
      </c>
      <c r="AF11" s="8"/>
      <c r="AG11" s="7" t="s">
        <v>25</v>
      </c>
      <c r="AH11" s="7" t="n">
        <v>0.0206076024806381</v>
      </c>
      <c r="AI11" s="7" t="n">
        <v>0.0053665631459995</v>
      </c>
    </row>
    <row r="12" customFormat="false" ht="12.8" hidden="false" customHeight="false" outlineLevel="0" collapsed="false">
      <c r="A12" s="3"/>
      <c r="B12" s="3" t="s">
        <v>21</v>
      </c>
      <c r="C12" s="11" t="n">
        <v>0.0001</v>
      </c>
      <c r="D12" s="11" t="n">
        <v>0.0001</v>
      </c>
      <c r="E12" s="12"/>
      <c r="F12" s="12"/>
      <c r="G12" s="12"/>
      <c r="I12" s="7" t="s">
        <v>26</v>
      </c>
      <c r="J12" s="7" t="n">
        <v>1</v>
      </c>
      <c r="K12" s="7" t="n">
        <v>1</v>
      </c>
      <c r="L12" s="8"/>
      <c r="M12" s="7" t="s">
        <v>26</v>
      </c>
      <c r="N12" s="7" t="n">
        <v>1</v>
      </c>
      <c r="O12" s="7" t="n">
        <v>1</v>
      </c>
      <c r="P12" s="8"/>
      <c r="Q12" s="7" t="s">
        <v>26</v>
      </c>
      <c r="R12" s="7" t="n">
        <f aca="false">1 + C19</f>
        <v>1.00001001</v>
      </c>
      <c r="S12" s="7" t="n">
        <f aca="false">1 + D19</f>
        <v>1.00001</v>
      </c>
      <c r="T12" s="8"/>
      <c r="U12" s="7" t="s">
        <v>26</v>
      </c>
      <c r="V12" s="7" t="n">
        <f aca="false">1 +C20</f>
        <v>5.001</v>
      </c>
      <c r="W12" s="7" t="n">
        <f aca="false">1 +D20</f>
        <v>5</v>
      </c>
      <c r="X12" s="8"/>
      <c r="Y12" s="7" t="s">
        <v>26</v>
      </c>
      <c r="Z12" s="7" t="n">
        <f aca="false">1 + C21</f>
        <v>98.22</v>
      </c>
      <c r="AA12" s="7" t="n">
        <f aca="false">1 + D21</f>
        <v>101</v>
      </c>
      <c r="AB12" s="8"/>
      <c r="AC12" s="7" t="s">
        <v>26</v>
      </c>
      <c r="AD12" s="7" t="n">
        <f aca="false">1+C22</f>
        <v>1.0099</v>
      </c>
      <c r="AE12" s="7" t="n">
        <f aca="false">1+D22</f>
        <v>1.01</v>
      </c>
      <c r="AF12" s="8"/>
      <c r="AG12" s="7" t="s">
        <v>26</v>
      </c>
      <c r="AH12" s="7" t="n">
        <f aca="false">1+SUM(C19:C22)</f>
        <v>102.23091001</v>
      </c>
      <c r="AI12" s="7" t="n">
        <f aca="false">1+SUM(D19:D22)</f>
        <v>105.01001</v>
      </c>
    </row>
    <row r="13" customFormat="false" ht="12.8" hidden="false" customHeight="false" outlineLevel="0" collapsed="false">
      <c r="A13" s="4"/>
      <c r="B13" s="4"/>
      <c r="C13" s="4"/>
      <c r="D13" s="4"/>
      <c r="E13" s="4"/>
      <c r="F13" s="4"/>
      <c r="G13" s="4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customFormat="false" ht="12.8" hidden="false" customHeight="true" outlineLevel="0" collapsed="false">
      <c r="A14" s="3" t="s">
        <v>27</v>
      </c>
      <c r="B14" s="3" t="s">
        <v>28</v>
      </c>
      <c r="C14" s="3" t="n">
        <v>2940</v>
      </c>
      <c r="D14" s="3" t="n">
        <v>3000</v>
      </c>
      <c r="E14" s="4"/>
      <c r="F14" s="4"/>
      <c r="G14" s="4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customFormat="false" ht="12.8" hidden="false" customHeight="false" outlineLevel="0" collapsed="false">
      <c r="A15" s="3"/>
      <c r="B15" s="3" t="s">
        <v>29</v>
      </c>
      <c r="C15" s="3" t="n">
        <v>3922</v>
      </c>
      <c r="D15" s="3" t="n">
        <v>4000</v>
      </c>
      <c r="E15" s="4"/>
      <c r="F15" s="4"/>
      <c r="G15" s="4"/>
      <c r="I15" s="14"/>
      <c r="J15" s="14"/>
      <c r="K15" s="14"/>
      <c r="L15" s="8"/>
      <c r="M15" s="14"/>
      <c r="N15" s="14"/>
      <c r="O15" s="14"/>
      <c r="P15" s="8"/>
      <c r="Q15" s="14"/>
      <c r="R15" s="14"/>
      <c r="S15" s="14"/>
      <c r="T15" s="8"/>
      <c r="U15" s="14"/>
      <c r="V15" s="14"/>
      <c r="W15" s="14"/>
      <c r="X15" s="8"/>
      <c r="Y15" s="14"/>
      <c r="Z15" s="14"/>
      <c r="AA15" s="14"/>
      <c r="AB15" s="8"/>
      <c r="AC15" s="14"/>
      <c r="AD15" s="14"/>
      <c r="AE15" s="14"/>
      <c r="AF15" s="8"/>
      <c r="AG15" s="14"/>
      <c r="AH15" s="14"/>
      <c r="AI15" s="14"/>
    </row>
    <row r="16" customFormat="false" ht="23.3" hidden="false" customHeight="true" outlineLevel="0" collapsed="false">
      <c r="A16" s="3"/>
      <c r="B16" s="3" t="s">
        <v>30</v>
      </c>
      <c r="C16" s="3" t="n">
        <f aca="false">SUM(C14:C15)</f>
        <v>6862</v>
      </c>
      <c r="D16" s="3" t="n">
        <f aca="false">SUM(D14:D15)</f>
        <v>7000</v>
      </c>
      <c r="E16" s="4"/>
      <c r="F16" s="4"/>
      <c r="G16" s="4"/>
      <c r="I16" s="15" t="s">
        <v>31</v>
      </c>
      <c r="J16" s="15" t="n">
        <f aca="false">2 * J3*J4 - 2*J6</f>
        <v>9.64461869547056</v>
      </c>
      <c r="K16" s="15" t="n">
        <f aca="false">2 * K3*K4 - 2*K6</f>
        <v>7.95840032260268</v>
      </c>
      <c r="L16" s="8"/>
      <c r="M16" s="15" t="s">
        <v>31</v>
      </c>
      <c r="N16" s="15" t="n">
        <f aca="false">2 * N3*N4 - 2*N6</f>
        <v>9.64461869547056</v>
      </c>
      <c r="O16" s="15" t="n">
        <f aca="false">2 * O3*O4 - 2*O6</f>
        <v>7.95840032260269</v>
      </c>
      <c r="P16" s="8"/>
      <c r="Q16" s="15" t="s">
        <v>31</v>
      </c>
      <c r="R16" s="15" t="n">
        <f aca="false">2 * R3*R4 - 2*R6</f>
        <v>9.64461869547056</v>
      </c>
      <c r="S16" s="15" t="n">
        <f aca="false">2 * S3*S4 - 2*S6</f>
        <v>7.95840032260268</v>
      </c>
      <c r="T16" s="8"/>
      <c r="U16" s="15" t="s">
        <v>31</v>
      </c>
      <c r="V16" s="15" t="n">
        <f aca="false">2 * V3*V4 - 2*V6</f>
        <v>9.64461869547056</v>
      </c>
      <c r="W16" s="15" t="n">
        <f aca="false">2 * W3*W4 - 2*W6</f>
        <v>7.95840032260268</v>
      </c>
      <c r="X16" s="8"/>
      <c r="Y16" s="15" t="s">
        <v>31</v>
      </c>
      <c r="Z16" s="15" t="n">
        <f aca="false">2 * Z3*Z4 - 2*Z6</f>
        <v>9.64461869547056</v>
      </c>
      <c r="AA16" s="15" t="n">
        <f aca="false">2 * AA3*AA4 - 2*AA6</f>
        <v>7.95840032260268</v>
      </c>
      <c r="AB16" s="8"/>
      <c r="AC16" s="15" t="s">
        <v>31</v>
      </c>
      <c r="AD16" s="15" t="n">
        <f aca="false">2 * AD3*AD4 - 2*AD6</f>
        <v>9.64461869547056</v>
      </c>
      <c r="AE16" s="15" t="n">
        <f aca="false">2 * AE3*AE4 - 2*AE6</f>
        <v>7.95840032260268</v>
      </c>
      <c r="AF16" s="8"/>
      <c r="AG16" s="15" t="s">
        <v>31</v>
      </c>
      <c r="AH16" s="15" t="n">
        <f aca="false">2 * AH3*AH4 - 2*AH6</f>
        <v>-0.27219989779799</v>
      </c>
      <c r="AI16" s="15" t="n">
        <f aca="false">2 * AI3*AI4 - 2*AI6</f>
        <v>-0.0399999973333334</v>
      </c>
    </row>
    <row r="17" customFormat="false" ht="23.3" hidden="false" customHeight="true" outlineLevel="0" collapsed="false">
      <c r="A17" s="4"/>
      <c r="B17" s="4"/>
      <c r="C17" s="4"/>
      <c r="D17" s="4"/>
      <c r="E17" s="4"/>
      <c r="F17" s="4"/>
      <c r="G17" s="4"/>
      <c r="I17" s="15" t="s">
        <v>32</v>
      </c>
      <c r="J17" s="15" t="n">
        <f aca="false">-0.5 * J6</f>
        <v>-0.0680499744494974</v>
      </c>
      <c r="K17" s="15" t="n">
        <f aca="false">-0.5 * K6</f>
        <v>-0.00999999933333335</v>
      </c>
      <c r="L17" s="8"/>
      <c r="M17" s="15" t="s">
        <v>32</v>
      </c>
      <c r="N17" s="15" t="n">
        <f aca="false">-0.5 * N6</f>
        <v>-0.0680499744494974</v>
      </c>
      <c r="O17" s="15" t="n">
        <f aca="false">-0.5 * O6</f>
        <v>-0.00999999933333335</v>
      </c>
      <c r="P17" s="8"/>
      <c r="Q17" s="15" t="s">
        <v>32</v>
      </c>
      <c r="R17" s="15" t="n">
        <f aca="false">-0.5 * R6</f>
        <v>-0.0680499744494974</v>
      </c>
      <c r="S17" s="15" t="n">
        <f aca="false">-0.5 * S6</f>
        <v>-0.00999999933333335</v>
      </c>
      <c r="T17" s="8"/>
      <c r="U17" s="15" t="s">
        <v>32</v>
      </c>
      <c r="V17" s="15" t="n">
        <f aca="false">-0.5 * V6</f>
        <v>-0.0680499744494974</v>
      </c>
      <c r="W17" s="15" t="n">
        <f aca="false">-0.5 * W6</f>
        <v>-0.00999999933333335</v>
      </c>
      <c r="X17" s="8"/>
      <c r="Y17" s="15" t="s">
        <v>32</v>
      </c>
      <c r="Z17" s="15" t="n">
        <f aca="false">-0.5 * Z6</f>
        <v>-0.0680499744494974</v>
      </c>
      <c r="AA17" s="15" t="n">
        <f aca="false">-0.5 * AA6</f>
        <v>-0.00999999933333335</v>
      </c>
      <c r="AB17" s="8"/>
      <c r="AC17" s="15" t="s">
        <v>32</v>
      </c>
      <c r="AD17" s="15" t="n">
        <f aca="false">-0.5 * AD6</f>
        <v>-0.0680499744494974</v>
      </c>
      <c r="AE17" s="15" t="n">
        <f aca="false">-0.5 * AE6</f>
        <v>-0.00999999933333335</v>
      </c>
      <c r="AF17" s="8"/>
      <c r="AG17" s="15" t="s">
        <v>32</v>
      </c>
      <c r="AH17" s="15" t="n">
        <f aca="false">-0.5 * AH6</f>
        <v>-0.0680499744494974</v>
      </c>
      <c r="AI17" s="15" t="n">
        <f aca="false">-0.5 * AI6</f>
        <v>-0.00999999933333335</v>
      </c>
    </row>
    <row r="18" customFormat="false" ht="23.3" hidden="false" customHeight="true" outlineLevel="0" collapsed="false">
      <c r="A18" s="3" t="s">
        <v>33</v>
      </c>
      <c r="B18" s="3" t="s">
        <v>34</v>
      </c>
      <c r="C18" s="3" t="n">
        <v>0.00384</v>
      </c>
      <c r="D18" s="3" t="n">
        <v>0.001</v>
      </c>
      <c r="E18" s="4"/>
      <c r="F18" s="4"/>
      <c r="G18" s="4"/>
      <c r="I18" s="15" t="s">
        <v>35</v>
      </c>
      <c r="J18" s="15" t="n">
        <f aca="false">-6*J4*J3 - 4 * J6 + J8*J9 + J11*J12</f>
        <v>80.5194376733467</v>
      </c>
      <c r="K18" s="15" t="n">
        <f aca="false">-6*K4*K3 - 4 * K6 + K8*K9 + K11*K12</f>
        <v>75.9241659686497</v>
      </c>
      <c r="L18" s="8"/>
      <c r="M18" s="15" t="s">
        <v>35</v>
      </c>
      <c r="N18" s="15" t="n">
        <f aca="false">-6*N4*N3 - 4 * N6 + N8*N9 + N11*N12</f>
        <v>-30.274247972921</v>
      </c>
      <c r="O18" s="15" t="n">
        <f aca="false">-6*O4*O3 - 4 * O6 + O8*O9 + O11*O12</f>
        <v>-24.0698343913287</v>
      </c>
      <c r="P18" s="8"/>
      <c r="Q18" s="15" t="s">
        <v>35</v>
      </c>
      <c r="R18" s="15" t="n">
        <f aca="false">-6*R4*R3 - 4 * R6 + R8*R9 + R11*R12</f>
        <v>-30.2742477666389</v>
      </c>
      <c r="S18" s="15" t="n">
        <f aca="false">-6*S4*S3 - 4 * S6 + S8*S9 + S11*S12</f>
        <v>-24.0698343376631</v>
      </c>
      <c r="T18" s="8"/>
      <c r="U18" s="15" t="s">
        <v>35</v>
      </c>
      <c r="V18" s="15" t="n">
        <f aca="false">-6*V4*V3 - 4 * V6 + V8*V9 + V11*V12</f>
        <v>-30.191796955396</v>
      </c>
      <c r="W18" s="15" t="n">
        <f aca="false">-6*W4*W3 - 4 * W6 + W8*W9 + W11*W12</f>
        <v>-24.0483681387447</v>
      </c>
      <c r="X18" s="8"/>
      <c r="Y18" s="15" t="s">
        <v>35</v>
      </c>
      <c r="Z18" s="15" t="n">
        <f aca="false">-6*Z4*Z3 - 4 * Z6 + Z8*Z9 + Z11*Z12</f>
        <v>-28.2707768597534</v>
      </c>
      <c r="AA18" s="15" t="n">
        <f aca="false">-6*AA4*AA3 - 4 * AA6 + AA8*AA9 + AA11*AA12</f>
        <v>-23.5331780767288</v>
      </c>
      <c r="AB18" s="8"/>
      <c r="AC18" s="15" t="s">
        <v>35</v>
      </c>
      <c r="AD18" s="15" t="n">
        <f aca="false">-6*AD4*AD3 - 4 * AD6 + AD8*AD9 + AD11*AD12</f>
        <v>-30.2740439576565</v>
      </c>
      <c r="AE18" s="15" t="n">
        <f aca="false">-6*AE4*AE3 - 4 * AE6 + AE8*AE9 + AE11*AE12</f>
        <v>-24.0697807256973</v>
      </c>
      <c r="AF18" s="8"/>
      <c r="AG18" s="15" t="s">
        <v>35</v>
      </c>
      <c r="AH18" s="15" t="n">
        <f aca="false">-6*AH4*AH3 - 4 * AH6 + AH8*AH9 + AH11*AH12</f>
        <v>1.56233415912398</v>
      </c>
      <c r="AI18" s="15" t="n">
        <f aca="false">-6*AI4*AI3 - 4 * AI6 + AI8*AI9 + AI11*AI12</f>
        <v>0.483542854960372</v>
      </c>
    </row>
    <row r="19" customFormat="false" ht="23.3" hidden="false" customHeight="true" outlineLevel="0" collapsed="false">
      <c r="A19" s="3"/>
      <c r="B19" s="3" t="s">
        <v>36</v>
      </c>
      <c r="C19" s="11" t="n">
        <v>1.001E-005</v>
      </c>
      <c r="D19" s="11" t="n">
        <v>1E-005</v>
      </c>
      <c r="E19" s="12"/>
      <c r="F19" s="12"/>
      <c r="G19" s="12"/>
      <c r="I19" s="15" t="s">
        <v>37</v>
      </c>
      <c r="J19" s="15" t="n">
        <f aca="false">8 * J4*J3 + 2 * J6 - J9*J8 - J12*J11</f>
        <v>-70.8748189778761</v>
      </c>
      <c r="K19" s="15" t="n">
        <f aca="false">8 * K4*K3 + 2 * K6 - K9*K8 - K12*K11</f>
        <v>-67.965765646047</v>
      </c>
      <c r="L19" s="8"/>
      <c r="M19" s="15" t="s">
        <v>37</v>
      </c>
      <c r="N19" s="15" t="n">
        <f aca="false">8 * N4*N3 + 2 * N6 - N9*N8 - N12*N11</f>
        <v>39.9188666683916</v>
      </c>
      <c r="O19" s="15" t="n">
        <f aca="false">8 * O4*O3 + 2 * O6 - O9*O8 - O12*O11</f>
        <v>32.0282347139314</v>
      </c>
      <c r="P19" s="8"/>
      <c r="Q19" s="15" t="s">
        <v>37</v>
      </c>
      <c r="R19" s="15" t="n">
        <f aca="false">8 * R4*R3 + 2 * R6 - R9*R8 - R12*R11</f>
        <v>39.9188664621095</v>
      </c>
      <c r="S19" s="15" t="n">
        <f aca="false">8 * S4*S3 + 2 * S6 - S9*S8 - S12*S11</f>
        <v>32.0282346602658</v>
      </c>
      <c r="T19" s="8"/>
      <c r="U19" s="15" t="s">
        <v>37</v>
      </c>
      <c r="V19" s="15" t="n">
        <f aca="false">8 * V4*V3 + 2 * V6 - V9*V8 - V12*V11</f>
        <v>39.8364156508666</v>
      </c>
      <c r="W19" s="15" t="n">
        <f aca="false">8 * W4*W3 + 2 * W6 - W9*W8 - W12*W11</f>
        <v>32.0067684613474</v>
      </c>
      <c r="X19" s="8"/>
      <c r="Y19" s="15" t="s">
        <v>37</v>
      </c>
      <c r="Z19" s="15" t="n">
        <f aca="false">8 * Z4*Z3 + 2 * Z6 - Z9*Z8 - Z12*Z11</f>
        <v>37.915395555224</v>
      </c>
      <c r="AA19" s="15" t="n">
        <f aca="false">8 * AA4*AA3 + 2 * AA6 - AA9*AA8 - AA12*AA11</f>
        <v>31.4915783993315</v>
      </c>
      <c r="AB19" s="8"/>
      <c r="AC19" s="15" t="s">
        <v>37</v>
      </c>
      <c r="AD19" s="15" t="n">
        <f aca="false">8 * AD4*AD3 + 2 * AD6 - AD9*AD8 - AD12*AD11</f>
        <v>39.918662653127</v>
      </c>
      <c r="AE19" s="15" t="n">
        <f aca="false">8 * AE4*AE3 + 2 * AE6 - AE9*AE8 - AE12*AE11</f>
        <v>32.0281810483</v>
      </c>
      <c r="AF19" s="8"/>
      <c r="AG19" s="15" t="s">
        <v>37</v>
      </c>
      <c r="AH19" s="15" t="n">
        <f aca="false">8 * AH4*AH3 + 2 * AH6 - AH9*AH8 - AH12*AH11</f>
        <v>-1.83453405692197</v>
      </c>
      <c r="AI19" s="15" t="n">
        <f aca="false">8 * AI4*AI3 + 2 * AI6 - AI9*AI8 - AI12*AI11</f>
        <v>-0.523542852293706</v>
      </c>
    </row>
    <row r="20" customFormat="false" ht="12.8" hidden="false" customHeight="false" outlineLevel="0" collapsed="false">
      <c r="A20" s="3"/>
      <c r="B20" s="3" t="s">
        <v>38</v>
      </c>
      <c r="C20" s="3" t="n">
        <v>4.001</v>
      </c>
      <c r="D20" s="3" t="n">
        <v>4</v>
      </c>
      <c r="E20" s="4"/>
      <c r="F20" s="4"/>
      <c r="G20" s="4"/>
    </row>
    <row r="21" customFormat="false" ht="12.8" hidden="false" customHeight="false" outlineLevel="0" collapsed="false">
      <c r="A21" s="3"/>
      <c r="B21" s="3" t="s">
        <v>39</v>
      </c>
      <c r="C21" s="3" t="n">
        <v>97.22</v>
      </c>
      <c r="D21" s="3" t="n">
        <v>100</v>
      </c>
      <c r="E21" s="4"/>
      <c r="F21" s="4"/>
      <c r="G21" s="4"/>
    </row>
    <row r="22" customFormat="false" ht="12.8" hidden="false" customHeight="false" outlineLevel="0" collapsed="false">
      <c r="A22" s="3"/>
      <c r="B22" s="3" t="s">
        <v>40</v>
      </c>
      <c r="C22" s="3" t="n">
        <v>0.0099</v>
      </c>
      <c r="D22" s="3" t="n">
        <v>0.01</v>
      </c>
      <c r="E22" s="4"/>
      <c r="F22" s="4"/>
      <c r="G22" s="4"/>
    </row>
    <row r="23" customFormat="false" ht="12.8" hidden="false" customHeight="false" outlineLevel="0" collapsed="false">
      <c r="A23" s="3"/>
      <c r="B23" s="3"/>
      <c r="C23" s="3"/>
      <c r="D23" s="3"/>
      <c r="E23" s="4"/>
      <c r="F23" s="4"/>
      <c r="G23" s="4"/>
    </row>
    <row r="24" customFormat="false" ht="12.8" hidden="false" customHeight="false" outlineLevel="0" collapsed="false">
      <c r="A24" s="3" t="s">
        <v>41</v>
      </c>
      <c r="B24" s="3" t="s">
        <v>42</v>
      </c>
      <c r="C24" s="11" t="n">
        <v>1.115E-006</v>
      </c>
      <c r="D24" s="11" t="n">
        <v>1E-006</v>
      </c>
      <c r="E24" s="12"/>
      <c r="F24" s="12"/>
      <c r="G24" s="12"/>
    </row>
  </sheetData>
  <mergeCells count="12">
    <mergeCell ref="I1:K1"/>
    <mergeCell ref="M1:O1"/>
    <mergeCell ref="Q1:S1"/>
    <mergeCell ref="U1:W1"/>
    <mergeCell ref="Y1:AA1"/>
    <mergeCell ref="AC1:AE1"/>
    <mergeCell ref="AG1:AI1"/>
    <mergeCell ref="A3:A4"/>
    <mergeCell ref="A6:A8"/>
    <mergeCell ref="A10:A12"/>
    <mergeCell ref="A14:A16"/>
    <mergeCell ref="A18:A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2018-08-10T16:54:23Z</dcterms:created>
  <dc:creator/>
  <dc:description/>
  <dc:language>en-CA</dc:language>
  <cp:lastModifiedBy/>
  <dcterms:modified xsi:type="dcterms:W3CDTF">2018-08-12T00:21:02Z</dcterms:modified>
  <cp:revision>22</cp:revision>
  <dc:subject/>
  <dc:title/>
</cp:coreProperties>
</file>