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D325328B-CED1-F24A-B5F4-3FC5026D0E53}" xr6:coauthVersionLast="45" xr6:coauthVersionMax="45" xr10:uidLastSave="{00000000-0000-0000-0000-000000000000}"/>
  <bookViews>
    <workbookView xWindow="0" yWindow="460" windowWidth="32560" windowHeight="20540" xr2:uid="{07F01E4B-2D48-C643-83A6-16C979720ED8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F5" i="10" s="1"/>
  <c r="G5" i="10" s="1"/>
  <c r="D4" i="10"/>
  <c r="F4" i="10" s="1"/>
  <c r="G4" i="10" s="1"/>
  <c r="D3" i="10"/>
  <c r="F3" i="10" s="1"/>
  <c r="G3" i="10" s="1"/>
  <c r="D2" i="10"/>
  <c r="F2" i="10" s="1"/>
  <c r="G2" i="10" s="1"/>
  <c r="D5" i="9"/>
  <c r="F5" i="9" s="1"/>
  <c r="G5" i="9" s="1"/>
  <c r="D4" i="9"/>
  <c r="F4" i="9" s="1"/>
  <c r="G4" i="9" s="1"/>
  <c r="D3" i="9"/>
  <c r="F3" i="9" s="1"/>
  <c r="G3" i="9" s="1"/>
  <c r="D2" i="9"/>
  <c r="F2" i="9" s="1"/>
  <c r="G2" i="9" s="1"/>
  <c r="D5" i="8" l="1"/>
  <c r="D4" i="8"/>
  <c r="D3" i="8"/>
  <c r="D2" i="8"/>
  <c r="F8" i="6" l="1"/>
  <c r="G8" i="6"/>
  <c r="F9" i="6"/>
  <c r="G9" i="6"/>
  <c r="D8" i="6"/>
  <c r="D9" i="6"/>
  <c r="F8" i="2"/>
  <c r="G8" i="2"/>
  <c r="F9" i="2"/>
  <c r="G9" i="2" s="1"/>
  <c r="D8" i="2"/>
  <c r="D9" i="2"/>
  <c r="D7" i="1"/>
  <c r="F7" i="1" s="1"/>
  <c r="G7" i="1" s="1"/>
  <c r="D8" i="1"/>
  <c r="F8" i="1" s="1"/>
  <c r="G8" i="1" s="1"/>
  <c r="D2" i="6" l="1"/>
  <c r="F2" i="6" s="1"/>
  <c r="G2" i="6" s="1"/>
  <c r="D4" i="6"/>
  <c r="F4" i="6" s="1"/>
  <c r="G4" i="6" s="1"/>
  <c r="D3" i="6"/>
  <c r="F3" i="6" s="1"/>
  <c r="G3" i="6" s="1"/>
  <c r="D5" i="6"/>
  <c r="F5" i="6" s="1"/>
  <c r="G5" i="6" s="1"/>
  <c r="D7" i="6"/>
  <c r="F7" i="6" s="1"/>
  <c r="G7" i="6" s="1"/>
  <c r="D6" i="6"/>
  <c r="F6" i="6" s="1"/>
  <c r="G6" i="6" s="1"/>
  <c r="D10" i="1"/>
  <c r="F10" i="1" s="1"/>
  <c r="G10" i="1" s="1"/>
  <c r="D3" i="5"/>
  <c r="F3" i="5" s="1"/>
  <c r="G3" i="5" s="1"/>
  <c r="D4" i="5"/>
  <c r="F4" i="5" s="1"/>
  <c r="G4" i="5" s="1"/>
  <c r="D5" i="5"/>
  <c r="F5" i="5" s="1"/>
  <c r="G5" i="5" s="1"/>
  <c r="D2" i="5"/>
  <c r="F2" i="5" s="1"/>
  <c r="G2" i="5" s="1"/>
  <c r="D2" i="4"/>
  <c r="D4" i="4"/>
  <c r="D11" i="4"/>
  <c r="D3" i="4"/>
  <c r="D5" i="4"/>
  <c r="D9" i="4"/>
  <c r="D10" i="4"/>
  <c r="D8" i="4"/>
  <c r="D7" i="4"/>
  <c r="D6" i="4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2" i="2"/>
  <c r="F2" i="2" s="1"/>
  <c r="G2" i="2" s="1"/>
  <c r="D11" i="1"/>
  <c r="F11" i="1" s="1"/>
  <c r="G11" i="1" s="1"/>
  <c r="D3" i="1"/>
  <c r="F3" i="1" s="1"/>
  <c r="G3" i="1" s="1"/>
  <c r="D4" i="1"/>
  <c r="F4" i="1" s="1"/>
  <c r="G4" i="1" s="1"/>
  <c r="D5" i="1"/>
  <c r="F5" i="1" s="1"/>
  <c r="G5" i="1" s="1"/>
  <c r="D9" i="1"/>
  <c r="F9" i="1" s="1"/>
  <c r="G9" i="1" s="1"/>
  <c r="D6" i="1"/>
  <c r="F6" i="1" s="1"/>
  <c r="G6" i="1" s="1"/>
  <c r="D2" i="1"/>
  <c r="F2" i="1" s="1"/>
  <c r="G2" i="1" s="1"/>
</calcChain>
</file>

<file path=xl/sharedStrings.xml><?xml version="1.0" encoding="utf-8"?>
<sst xmlns="http://schemas.openxmlformats.org/spreadsheetml/2006/main" count="208" uniqueCount="63">
  <si>
    <t>Sodium</t>
  </si>
  <si>
    <t>Magnesium</t>
  </si>
  <si>
    <t>Calcium</t>
  </si>
  <si>
    <t>Iron</t>
  </si>
  <si>
    <t>Aluminum</t>
  </si>
  <si>
    <t>Selenium</t>
  </si>
  <si>
    <t>Manganese</t>
  </si>
  <si>
    <t>Lead</t>
  </si>
  <si>
    <t>Chromium</t>
  </si>
  <si>
    <t>Nickel</t>
  </si>
  <si>
    <t>Lithium</t>
  </si>
  <si>
    <t>Zinc</t>
  </si>
  <si>
    <t>Copper</t>
  </si>
  <si>
    <t>Vanadium</t>
  </si>
  <si>
    <t>Cadmium</t>
  </si>
  <si>
    <t>mg/100g</t>
  </si>
  <si>
    <t>Atomic weight</t>
  </si>
  <si>
    <t>ID</t>
  </si>
  <si>
    <t>NA</t>
  </si>
  <si>
    <t>MG</t>
  </si>
  <si>
    <t>CA</t>
  </si>
  <si>
    <t>MN</t>
  </si>
  <si>
    <t>ZN</t>
  </si>
  <si>
    <t xml:space="preserve">http://dx.doi.org/10.22161/ijeab/2.2.2 </t>
  </si>
  <si>
    <t>atom/cell</t>
  </si>
  <si>
    <t>Ca</t>
  </si>
  <si>
    <t>Cu</t>
  </si>
  <si>
    <t>Fe</t>
  </si>
  <si>
    <t>K</t>
  </si>
  <si>
    <t>Mg</t>
  </si>
  <si>
    <t>Mn</t>
  </si>
  <si>
    <t>Na</t>
  </si>
  <si>
    <t>Zn</t>
  </si>
  <si>
    <t>%</t>
  </si>
  <si>
    <t>https://doi.org/10.1002/bit.10054</t>
  </si>
  <si>
    <t>g/g</t>
  </si>
  <si>
    <t>Lange 2001</t>
  </si>
  <si>
    <t>Onofre 2018</t>
  </si>
  <si>
    <t>mmol/gCDW</t>
  </si>
  <si>
    <t>P</t>
  </si>
  <si>
    <t>Co</t>
  </si>
  <si>
    <t>umol/L</t>
  </si>
  <si>
    <t>Rosenfeld 2010</t>
  </si>
  <si>
    <t>https://doi.org/10.1007/s00775-010-0664-8</t>
  </si>
  <si>
    <t>S</t>
  </si>
  <si>
    <t>Eunen 2010</t>
  </si>
  <si>
    <t>g/kg</t>
  </si>
  <si>
    <t>https://doi.org/10.1111/j.1742-4658.2009.07524.x</t>
  </si>
  <si>
    <t>Yamada 2005</t>
  </si>
  <si>
    <t>https://doi.org/10.1021/jf0400821</t>
  </si>
  <si>
    <t>Ni</t>
  </si>
  <si>
    <t>Se</t>
  </si>
  <si>
    <t>Eide 2005</t>
  </si>
  <si>
    <t>https://doi.org/10.1186/gb-2005-6-9-r77</t>
  </si>
  <si>
    <t>-</t>
  </si>
  <si>
    <t>CU</t>
  </si>
  <si>
    <t>FE</t>
  </si>
  <si>
    <t>Moore 2018</t>
  </si>
  <si>
    <t>https://doi.org/10.1021/acs.biochem.7b01034</t>
  </si>
  <si>
    <t>Hanner 2019 (YPD)</t>
  </si>
  <si>
    <t>mg/g</t>
  </si>
  <si>
    <t>https://doi.org/10.1074/jbc.RA119.009705</t>
  </si>
  <si>
    <t>Hanner 2019 (SDC)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</si>
</sst>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2161/ijeab/2.2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bit.100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00775-010-0664-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j.1742-4658.2009.07524.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jf04008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86/gb-2005-6-9-r7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biochem.7b010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4/jbc.RA119.009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982B-6F43-C748-8F0C-1C71160C7BD4}">
  <dimension ref="A1:H16"/>
  <sheetViews>
    <sheetView tabSelected="1" workbookViewId="0">
      <selection activeCell="B10" sqref="B10"/>
    </sheetView>
  </sheetViews>
  <sheetFormatPr baseColWidth="10" defaultRowHeight="16" x14ac:dyDescent="0.2"/>
  <cols>
    <col min="1" max="1" width="17.1640625" customWidth="1"/>
    <col min="2" max="2" width="7.83203125" customWidth="1"/>
    <col min="5" max="5" width="14.33203125" customWidth="1"/>
    <col min="6" max="6" width="12.33203125" customWidth="1"/>
    <col min="7" max="7" width="14.33203125" customWidth="1"/>
  </cols>
  <sheetData>
    <row r="1" spans="1:8" x14ac:dyDescent="0.2">
      <c r="A1" t="s">
        <v>37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23</v>
      </c>
    </row>
    <row r="2" spans="1:8" x14ac:dyDescent="0.2">
      <c r="A2" t="s">
        <v>2</v>
      </c>
      <c r="B2" t="s">
        <v>20</v>
      </c>
      <c r="C2">
        <v>0.87</v>
      </c>
      <c r="D2">
        <f t="shared" ref="D2:D8" si="0">C2/100000</f>
        <v>8.6999999999999997E-6</v>
      </c>
      <c r="E2">
        <v>40</v>
      </c>
      <c r="F2">
        <f t="shared" ref="F2:F8" si="1">(D2/E2)*1000</f>
        <v>2.1749999999999997E-4</v>
      </c>
      <c r="G2" s="2">
        <f t="shared" ref="G2:G8" si="2">6.02E+23*0.000000000013*F2*0.001</f>
        <v>1702154.9999999998</v>
      </c>
      <c r="H2" s="2"/>
    </row>
    <row r="3" spans="1:8" x14ac:dyDescent="0.2">
      <c r="A3" t="s">
        <v>1</v>
      </c>
      <c r="B3" t="s">
        <v>19</v>
      </c>
      <c r="C3">
        <v>3.02</v>
      </c>
      <c r="D3">
        <f t="shared" si="0"/>
        <v>3.0199999999999999E-5</v>
      </c>
      <c r="E3">
        <v>24</v>
      </c>
      <c r="F3">
        <f t="shared" si="1"/>
        <v>1.2583333333333333E-3</v>
      </c>
      <c r="G3" s="2">
        <f t="shared" si="2"/>
        <v>9847716.666666666</v>
      </c>
      <c r="H3" s="2"/>
    </row>
    <row r="4" spans="1:8" x14ac:dyDescent="0.2">
      <c r="A4" t="s">
        <v>6</v>
      </c>
      <c r="B4" t="s">
        <v>21</v>
      </c>
      <c r="C4">
        <v>14.98</v>
      </c>
      <c r="D4">
        <f t="shared" si="0"/>
        <v>1.4980000000000001E-4</v>
      </c>
      <c r="E4">
        <v>55</v>
      </c>
      <c r="F4">
        <f t="shared" si="1"/>
        <v>2.7236363636363638E-3</v>
      </c>
      <c r="G4" s="2">
        <f t="shared" si="2"/>
        <v>21315178.181818184</v>
      </c>
      <c r="H4" s="2"/>
    </row>
    <row r="5" spans="1:8" x14ac:dyDescent="0.2">
      <c r="A5" t="s">
        <v>0</v>
      </c>
      <c r="B5" t="s">
        <v>18</v>
      </c>
      <c r="C5">
        <v>9.1300000000000008</v>
      </c>
      <c r="D5">
        <f t="shared" si="0"/>
        <v>9.130000000000001E-5</v>
      </c>
      <c r="E5">
        <v>23</v>
      </c>
      <c r="F5">
        <f t="shared" si="1"/>
        <v>3.969565217391305E-3</v>
      </c>
      <c r="G5" s="2">
        <f t="shared" si="2"/>
        <v>31065817.391304351</v>
      </c>
      <c r="H5" s="2"/>
    </row>
    <row r="6" spans="1:8" x14ac:dyDescent="0.2">
      <c r="A6" t="s">
        <v>11</v>
      </c>
      <c r="B6" t="s">
        <v>22</v>
      </c>
      <c r="C6">
        <v>4.8899999999999997</v>
      </c>
      <c r="D6">
        <f t="shared" si="0"/>
        <v>4.8899999999999996E-5</v>
      </c>
      <c r="E6">
        <v>65</v>
      </c>
      <c r="F6">
        <f t="shared" si="1"/>
        <v>7.5230769230769231E-4</v>
      </c>
      <c r="G6" s="2">
        <f t="shared" si="2"/>
        <v>5887560</v>
      </c>
      <c r="H6" s="2"/>
    </row>
    <row r="7" spans="1:8" x14ac:dyDescent="0.2">
      <c r="A7" t="s">
        <v>12</v>
      </c>
      <c r="B7" t="s">
        <v>55</v>
      </c>
      <c r="C7">
        <v>4.1900000000000004</v>
      </c>
      <c r="D7">
        <f t="shared" si="0"/>
        <v>4.1900000000000002E-5</v>
      </c>
      <c r="E7">
        <v>63.5</v>
      </c>
      <c r="F7">
        <f t="shared" si="1"/>
        <v>6.5984251968503936E-4</v>
      </c>
      <c r="G7" s="2">
        <f t="shared" si="2"/>
        <v>5163927.5590551179</v>
      </c>
    </row>
    <row r="8" spans="1:8" x14ac:dyDescent="0.2">
      <c r="A8" t="s">
        <v>3</v>
      </c>
      <c r="B8" t="s">
        <v>56</v>
      </c>
      <c r="C8">
        <v>0.17</v>
      </c>
      <c r="D8">
        <f t="shared" si="0"/>
        <v>1.7E-6</v>
      </c>
      <c r="E8">
        <v>56</v>
      </c>
      <c r="F8">
        <f t="shared" si="1"/>
        <v>3.0357142857142857E-5</v>
      </c>
      <c r="G8" s="2">
        <f t="shared" si="2"/>
        <v>237575</v>
      </c>
    </row>
    <row r="9" spans="1:8" x14ac:dyDescent="0.2">
      <c r="A9" t="s">
        <v>9</v>
      </c>
      <c r="B9" t="s">
        <v>54</v>
      </c>
      <c r="C9">
        <v>8.23</v>
      </c>
      <c r="D9">
        <f>C9/100000</f>
        <v>8.2300000000000008E-5</v>
      </c>
      <c r="E9">
        <v>59</v>
      </c>
      <c r="F9">
        <f>(D9/E9)*1000</f>
        <v>1.3949152542372884E-3</v>
      </c>
      <c r="G9" s="2">
        <f>6.02E+23*0.000000000013*F9*0.001</f>
        <v>10916606.779661018</v>
      </c>
    </row>
    <row r="10" spans="1:8" x14ac:dyDescent="0.2">
      <c r="A10" t="s">
        <v>14</v>
      </c>
      <c r="B10" t="s">
        <v>54</v>
      </c>
      <c r="C10">
        <v>0.45</v>
      </c>
      <c r="D10">
        <f>C10/100000</f>
        <v>4.5000000000000001E-6</v>
      </c>
      <c r="E10">
        <v>112</v>
      </c>
      <c r="F10">
        <f>(D10/E10)*1000</f>
        <v>4.0178571428571433E-5</v>
      </c>
      <c r="G10" s="2">
        <f>6.02E+23*0.000000000013*F10*0.001</f>
        <v>314437.50000000006</v>
      </c>
      <c r="H10" s="2"/>
    </row>
    <row r="11" spans="1:8" x14ac:dyDescent="0.2">
      <c r="A11" t="s">
        <v>10</v>
      </c>
      <c r="B11" t="s">
        <v>54</v>
      </c>
      <c r="C11">
        <v>6.13</v>
      </c>
      <c r="D11">
        <f>C11/100000</f>
        <v>6.1299999999999999E-5</v>
      </c>
      <c r="E11">
        <v>7</v>
      </c>
      <c r="F11">
        <f>(D11/E11)*1000</f>
        <v>8.7571428571428574E-3</v>
      </c>
      <c r="G11" s="2">
        <f>6.02E+23*0.000000000013*F11*0.001</f>
        <v>68533400</v>
      </c>
    </row>
    <row r="12" spans="1:8" x14ac:dyDescent="0.2">
      <c r="A12" t="s">
        <v>4</v>
      </c>
      <c r="B12" t="s">
        <v>54</v>
      </c>
      <c r="C12">
        <v>1.1200000000000001</v>
      </c>
    </row>
    <row r="13" spans="1:8" x14ac:dyDescent="0.2">
      <c r="A13" t="s">
        <v>5</v>
      </c>
      <c r="B13" t="s">
        <v>54</v>
      </c>
      <c r="C13">
        <v>25.12</v>
      </c>
    </row>
    <row r="14" spans="1:8" x14ac:dyDescent="0.2">
      <c r="A14" t="s">
        <v>7</v>
      </c>
      <c r="B14" t="s">
        <v>54</v>
      </c>
      <c r="C14">
        <v>10.11</v>
      </c>
    </row>
    <row r="15" spans="1:8" x14ac:dyDescent="0.2">
      <c r="A15" t="s">
        <v>8</v>
      </c>
      <c r="B15" t="s">
        <v>54</v>
      </c>
      <c r="C15">
        <v>9.0500000000000007</v>
      </c>
    </row>
    <row r="16" spans="1:8" x14ac:dyDescent="0.2">
      <c r="A16" t="s">
        <v>13</v>
      </c>
      <c r="B16" t="s">
        <v>54</v>
      </c>
      <c r="C16">
        <v>0.56000000000000005</v>
      </c>
    </row>
  </sheetData>
  <sortState xmlns:xlrd2="http://schemas.microsoft.com/office/spreadsheetml/2017/richdata2" ref="A2:H6">
    <sortCondition ref="A1"/>
  </sortState>
  <hyperlinks>
    <hyperlink ref="H1" r:id="rId1" xr:uid="{21782FFD-6159-B24E-965D-7B2066DFC3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F97B-A1CB-6140-AC94-1FA4F77991B3}">
  <dimension ref="A1:H9"/>
  <sheetViews>
    <sheetView workbookViewId="0">
      <selection activeCell="E8" sqref="E8:E9"/>
    </sheetView>
  </sheetViews>
  <sheetFormatPr baseColWidth="10" defaultRowHeight="16" x14ac:dyDescent="0.2"/>
  <cols>
    <col min="6" max="6" width="12.33203125" customWidth="1"/>
    <col min="7" max="7" width="12.1640625" bestFit="1" customWidth="1"/>
  </cols>
  <sheetData>
    <row r="1" spans="1:8" x14ac:dyDescent="0.2">
      <c r="A1" t="s">
        <v>36</v>
      </c>
      <c r="B1" t="s">
        <v>17</v>
      </c>
      <c r="C1" t="s">
        <v>33</v>
      </c>
      <c r="D1" t="s">
        <v>35</v>
      </c>
      <c r="E1" t="s">
        <v>16</v>
      </c>
      <c r="F1" t="s">
        <v>38</v>
      </c>
      <c r="G1" t="s">
        <v>24</v>
      </c>
      <c r="H1" s="1" t="s">
        <v>34</v>
      </c>
    </row>
    <row r="2" spans="1:8" x14ac:dyDescent="0.2">
      <c r="A2" t="s">
        <v>25</v>
      </c>
      <c r="B2" t="s">
        <v>20</v>
      </c>
      <c r="C2">
        <v>5.0000000000000001E-3</v>
      </c>
      <c r="D2">
        <f>C2/100</f>
        <v>5.0000000000000002E-5</v>
      </c>
      <c r="E2">
        <v>40</v>
      </c>
      <c r="F2">
        <f>(D2/E2)*1000</f>
        <v>1.25E-3</v>
      </c>
      <c r="G2" s="2">
        <f>6.02E+23*0.000000000013*F2*0.001</f>
        <v>9782500</v>
      </c>
      <c r="H2" s="2"/>
    </row>
    <row r="3" spans="1:8" x14ac:dyDescent="0.2">
      <c r="A3" t="s">
        <v>28</v>
      </c>
      <c r="B3" t="s">
        <v>28</v>
      </c>
      <c r="C3">
        <v>2.29</v>
      </c>
      <c r="D3">
        <f t="shared" ref="D3:D9" si="0">C3/100</f>
        <v>2.29E-2</v>
      </c>
      <c r="E3">
        <v>39</v>
      </c>
      <c r="F3">
        <f t="shared" ref="F3:F7" si="1">(D3/E3)*1000</f>
        <v>0.58717948717948709</v>
      </c>
      <c r="G3" s="2">
        <f t="shared" ref="G3:G7" si="2">6.02E+23*0.000000000013*F3*0.001</f>
        <v>4595266666.666666</v>
      </c>
      <c r="H3" s="2"/>
    </row>
    <row r="4" spans="1:8" x14ac:dyDescent="0.2">
      <c r="A4" t="s">
        <v>29</v>
      </c>
      <c r="B4" t="s">
        <v>19</v>
      </c>
      <c r="C4">
        <v>0.15</v>
      </c>
      <c r="D4">
        <f t="shared" si="0"/>
        <v>1.5E-3</v>
      </c>
      <c r="E4">
        <v>24</v>
      </c>
      <c r="F4">
        <f t="shared" si="1"/>
        <v>6.25E-2</v>
      </c>
      <c r="G4" s="2">
        <f t="shared" si="2"/>
        <v>489125000</v>
      </c>
      <c r="H4" s="2"/>
    </row>
    <row r="5" spans="1:8" x14ac:dyDescent="0.2">
      <c r="A5" t="s">
        <v>30</v>
      </c>
      <c r="B5" t="s">
        <v>21</v>
      </c>
      <c r="C5">
        <v>5.0000000000000001E-4</v>
      </c>
      <c r="D5">
        <f t="shared" si="0"/>
        <v>5.0000000000000004E-6</v>
      </c>
      <c r="E5">
        <v>55</v>
      </c>
      <c r="F5">
        <f t="shared" si="1"/>
        <v>9.0909090909090917E-5</v>
      </c>
      <c r="G5" s="2">
        <f t="shared" si="2"/>
        <v>711454.54545454553</v>
      </c>
      <c r="H5" s="2"/>
    </row>
    <row r="6" spans="1:8" x14ac:dyDescent="0.2">
      <c r="A6" t="s">
        <v>31</v>
      </c>
      <c r="B6" t="s">
        <v>18</v>
      </c>
      <c r="C6">
        <v>0.06</v>
      </c>
      <c r="D6">
        <f t="shared" si="0"/>
        <v>5.9999999999999995E-4</v>
      </c>
      <c r="E6">
        <v>23</v>
      </c>
      <c r="F6">
        <f t="shared" si="1"/>
        <v>2.6086956521739129E-2</v>
      </c>
      <c r="G6" s="2">
        <f t="shared" si="2"/>
        <v>204156521.73913044</v>
      </c>
      <c r="H6" s="2"/>
    </row>
    <row r="7" spans="1:8" x14ac:dyDescent="0.2">
      <c r="A7" t="s">
        <v>32</v>
      </c>
      <c r="B7" t="s">
        <v>22</v>
      </c>
      <c r="C7">
        <v>0.01</v>
      </c>
      <c r="D7">
        <f t="shared" si="0"/>
        <v>1E-4</v>
      </c>
      <c r="E7">
        <v>65</v>
      </c>
      <c r="F7">
        <f t="shared" si="1"/>
        <v>1.5384615384615385E-3</v>
      </c>
      <c r="G7" s="2">
        <f t="shared" si="2"/>
        <v>12040000</v>
      </c>
      <c r="H7" s="2"/>
    </row>
    <row r="8" spans="1:8" x14ac:dyDescent="0.2">
      <c r="A8" t="s">
        <v>26</v>
      </c>
      <c r="B8" t="s">
        <v>55</v>
      </c>
      <c r="C8">
        <v>6.9999999999999999E-4</v>
      </c>
      <c r="D8">
        <f t="shared" si="0"/>
        <v>6.9999999999999999E-6</v>
      </c>
      <c r="E8">
        <v>63.5</v>
      </c>
      <c r="F8">
        <f t="shared" ref="F8:F9" si="3">(D8/E8)*1000</f>
        <v>1.1023622047244094E-4</v>
      </c>
      <c r="G8" s="2">
        <f t="shared" ref="G8:G9" si="4">6.02E+23*0.000000000013*F8*0.001</f>
        <v>862708.66141732282</v>
      </c>
    </row>
    <row r="9" spans="1:8" x14ac:dyDescent="0.2">
      <c r="A9" t="s">
        <v>27</v>
      </c>
      <c r="B9" t="s">
        <v>56</v>
      </c>
      <c r="C9">
        <v>3.5999999999999999E-3</v>
      </c>
      <c r="D9">
        <f t="shared" si="0"/>
        <v>3.6000000000000001E-5</v>
      </c>
      <c r="E9">
        <v>56</v>
      </c>
      <c r="F9">
        <f t="shared" si="3"/>
        <v>6.4285714285714293E-4</v>
      </c>
      <c r="G9" s="2">
        <f t="shared" si="4"/>
        <v>5031000.0000000009</v>
      </c>
    </row>
  </sheetData>
  <sortState xmlns:xlrd2="http://schemas.microsoft.com/office/spreadsheetml/2017/richdata2" ref="A2:G9">
    <sortCondition ref="B2:B9"/>
  </sortState>
  <hyperlinks>
    <hyperlink ref="H1" r:id="rId1" xr:uid="{3F0CCBD5-2F00-2D45-B0C2-03FE5B66E9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6823-2CD1-AD41-B0D8-9C7908A65F92}">
  <dimension ref="A1:E11"/>
  <sheetViews>
    <sheetView workbookViewId="0">
      <selection sqref="A1:XFD1048576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42</v>
      </c>
      <c r="B1" t="s">
        <v>17</v>
      </c>
      <c r="C1" t="s">
        <v>41</v>
      </c>
      <c r="D1" t="s">
        <v>24</v>
      </c>
      <c r="E1" s="1" t="s">
        <v>43</v>
      </c>
    </row>
    <row r="2" spans="1:5" x14ac:dyDescent="0.2">
      <c r="A2" t="s">
        <v>25</v>
      </c>
      <c r="B2" t="s">
        <v>20</v>
      </c>
      <c r="C2">
        <v>1817</v>
      </c>
      <c r="D2" s="2">
        <f t="shared" ref="D2:D10" si="0">C2*0.000001*6.02E+23*0.00000000000007</f>
        <v>76568380</v>
      </c>
    </row>
    <row r="3" spans="1:5" x14ac:dyDescent="0.2">
      <c r="A3" t="s">
        <v>28</v>
      </c>
      <c r="B3" t="s">
        <v>28</v>
      </c>
      <c r="C3">
        <v>314430</v>
      </c>
      <c r="D3" s="2">
        <f t="shared" si="0"/>
        <v>13250080200</v>
      </c>
    </row>
    <row r="4" spans="1:5" x14ac:dyDescent="0.2">
      <c r="A4" t="s">
        <v>29</v>
      </c>
      <c r="B4" t="s">
        <v>19</v>
      </c>
      <c r="C4">
        <v>116889</v>
      </c>
      <c r="D4" s="2">
        <f t="shared" si="0"/>
        <v>4925702460</v>
      </c>
    </row>
    <row r="5" spans="1:5" x14ac:dyDescent="0.2">
      <c r="A5" t="s">
        <v>30</v>
      </c>
      <c r="B5" t="s">
        <v>21</v>
      </c>
      <c r="C5">
        <v>618</v>
      </c>
      <c r="D5" s="2">
        <f t="shared" si="0"/>
        <v>26042520</v>
      </c>
    </row>
    <row r="6" spans="1:5" x14ac:dyDescent="0.2">
      <c r="A6" t="s">
        <v>31</v>
      </c>
      <c r="B6" t="s">
        <v>18</v>
      </c>
      <c r="C6">
        <v>2150</v>
      </c>
      <c r="D6" s="2">
        <f t="shared" si="0"/>
        <v>90601000</v>
      </c>
    </row>
    <row r="7" spans="1:5" x14ac:dyDescent="0.2">
      <c r="A7" t="s">
        <v>32</v>
      </c>
      <c r="B7" t="s">
        <v>22</v>
      </c>
      <c r="C7">
        <v>4760</v>
      </c>
      <c r="D7" s="2">
        <f>C7*0.000001*6.02E+23*0.00000000000007</f>
        <v>200586399.99999997</v>
      </c>
    </row>
    <row r="8" spans="1:5" x14ac:dyDescent="0.2">
      <c r="A8" t="s">
        <v>26</v>
      </c>
      <c r="B8" t="s">
        <v>55</v>
      </c>
      <c r="C8">
        <v>18.12</v>
      </c>
      <c r="D8" s="2">
        <f>C8*0.000001*6.02E+23*0.00000000000007</f>
        <v>763576.8</v>
      </c>
    </row>
    <row r="9" spans="1:5" x14ac:dyDescent="0.2">
      <c r="A9" t="s">
        <v>27</v>
      </c>
      <c r="B9" t="s">
        <v>56</v>
      </c>
      <c r="C9">
        <v>973</v>
      </c>
      <c r="D9" s="2">
        <f t="shared" si="0"/>
        <v>41002220</v>
      </c>
    </row>
    <row r="10" spans="1:5" x14ac:dyDescent="0.2">
      <c r="A10" t="s">
        <v>40</v>
      </c>
      <c r="B10" t="s">
        <v>54</v>
      </c>
      <c r="C10">
        <v>17.7</v>
      </c>
      <c r="D10" s="2">
        <f t="shared" si="0"/>
        <v>745878</v>
      </c>
    </row>
    <row r="11" spans="1:5" x14ac:dyDescent="0.2">
      <c r="A11" t="s">
        <v>39</v>
      </c>
      <c r="B11" t="s">
        <v>54</v>
      </c>
      <c r="C11">
        <v>823630</v>
      </c>
      <c r="D11" s="2">
        <f>C11*0.000001*6.02E+23*0.00000000000007</f>
        <v>34707768200</v>
      </c>
    </row>
  </sheetData>
  <sortState xmlns:xlrd2="http://schemas.microsoft.com/office/spreadsheetml/2017/richdata2" ref="A2:D10">
    <sortCondition ref="B2:B10"/>
  </sortState>
  <hyperlinks>
    <hyperlink ref="E1" r:id="rId1" xr:uid="{DF393C76-D099-4445-859F-B78E61F1F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DC2-D818-C14D-B772-3DB09DF0114D}">
  <dimension ref="A1:H7"/>
  <sheetViews>
    <sheetView workbookViewId="0">
      <selection activeCell="I1" sqref="I1:M1048576"/>
    </sheetView>
  </sheetViews>
  <sheetFormatPr baseColWidth="10" defaultRowHeight="16" x14ac:dyDescent="0.2"/>
  <sheetData>
    <row r="1" spans="1:8" x14ac:dyDescent="0.2">
      <c r="A1" t="s">
        <v>45</v>
      </c>
      <c r="B1" t="s">
        <v>17</v>
      </c>
      <c r="C1" t="s">
        <v>46</v>
      </c>
      <c r="D1" t="s">
        <v>35</v>
      </c>
      <c r="E1" t="s">
        <v>16</v>
      </c>
      <c r="F1" t="s">
        <v>38</v>
      </c>
      <c r="G1" t="s">
        <v>24</v>
      </c>
      <c r="H1" s="1" t="s">
        <v>47</v>
      </c>
    </row>
    <row r="2" spans="1:8" x14ac:dyDescent="0.2">
      <c r="A2" t="s">
        <v>25</v>
      </c>
      <c r="B2" t="s">
        <v>20</v>
      </c>
      <c r="C2">
        <v>0.16</v>
      </c>
      <c r="D2">
        <f>C2/1000</f>
        <v>1.6000000000000001E-4</v>
      </c>
      <c r="E2">
        <v>40</v>
      </c>
      <c r="F2">
        <f>(D2/E2)*1000</f>
        <v>4.000000000000001E-3</v>
      </c>
      <c r="G2" s="2">
        <f>6.02E+23*0.000000000013*F2*0.001</f>
        <v>31304000.000000007</v>
      </c>
    </row>
    <row r="3" spans="1:8" x14ac:dyDescent="0.2">
      <c r="A3" t="s">
        <v>28</v>
      </c>
      <c r="B3" t="s">
        <v>28</v>
      </c>
      <c r="C3">
        <v>28</v>
      </c>
      <c r="D3">
        <f>C3/1000</f>
        <v>2.8000000000000001E-2</v>
      </c>
      <c r="E3">
        <v>39</v>
      </c>
      <c r="F3">
        <f t="shared" ref="F3:F5" si="0">(D3/E3)*1000</f>
        <v>0.71794871794871795</v>
      </c>
      <c r="G3" s="2">
        <f t="shared" ref="G3:G5" si="1">6.02E+23*0.000000000013*F3*0.001</f>
        <v>5618666666.666667</v>
      </c>
    </row>
    <row r="4" spans="1:8" x14ac:dyDescent="0.2">
      <c r="A4" t="s">
        <v>29</v>
      </c>
      <c r="B4" t="s">
        <v>19</v>
      </c>
      <c r="C4">
        <v>2.6</v>
      </c>
      <c r="D4">
        <f>C4/1000</f>
        <v>2.5999999999999999E-3</v>
      </c>
      <c r="E4">
        <v>24</v>
      </c>
      <c r="F4">
        <f t="shared" si="0"/>
        <v>0.10833333333333332</v>
      </c>
      <c r="G4" s="2">
        <f t="shared" si="1"/>
        <v>847816666.66666663</v>
      </c>
    </row>
    <row r="5" spans="1:8" x14ac:dyDescent="0.2">
      <c r="A5" t="s">
        <v>31</v>
      </c>
      <c r="B5" t="s">
        <v>18</v>
      </c>
      <c r="C5">
        <v>1.3</v>
      </c>
      <c r="D5">
        <f>C5/1000</f>
        <v>1.2999999999999999E-3</v>
      </c>
      <c r="E5">
        <v>23</v>
      </c>
      <c r="F5">
        <f t="shared" si="0"/>
        <v>5.6521739130434775E-2</v>
      </c>
      <c r="G5" s="2">
        <f t="shared" si="1"/>
        <v>442339130.43478256</v>
      </c>
    </row>
    <row r="6" spans="1:8" x14ac:dyDescent="0.2">
      <c r="A6" t="s">
        <v>39</v>
      </c>
      <c r="B6" t="s">
        <v>54</v>
      </c>
      <c r="C6">
        <v>20</v>
      </c>
    </row>
    <row r="7" spans="1:8" x14ac:dyDescent="0.2">
      <c r="A7" t="s">
        <v>44</v>
      </c>
      <c r="B7" t="s">
        <v>54</v>
      </c>
      <c r="C7">
        <v>3</v>
      </c>
    </row>
  </sheetData>
  <sortState xmlns:xlrd2="http://schemas.microsoft.com/office/spreadsheetml/2017/richdata2" ref="A2:G7">
    <sortCondition ref="B2:B7"/>
  </sortState>
  <hyperlinks>
    <hyperlink ref="H1" r:id="rId1" xr:uid="{41E19BE9-F66C-FD4C-A678-9ABD5D7841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D07C-D7C3-3D4E-B5AD-F0966F1EEE54}">
  <dimension ref="A1:H10"/>
  <sheetViews>
    <sheetView workbookViewId="0">
      <selection sqref="A1:G9"/>
    </sheetView>
  </sheetViews>
  <sheetFormatPr baseColWidth="10" defaultRowHeight="16" x14ac:dyDescent="0.2"/>
  <sheetData>
    <row r="1" spans="1:8" x14ac:dyDescent="0.2">
      <c r="A1" t="s">
        <v>48</v>
      </c>
      <c r="B1" t="s">
        <v>17</v>
      </c>
      <c r="C1" t="s">
        <v>15</v>
      </c>
      <c r="D1" t="s">
        <v>35</v>
      </c>
      <c r="E1" t="s">
        <v>16</v>
      </c>
      <c r="F1" t="s">
        <v>38</v>
      </c>
      <c r="G1" t="s">
        <v>24</v>
      </c>
      <c r="H1" s="1" t="s">
        <v>49</v>
      </c>
    </row>
    <row r="2" spans="1:8" x14ac:dyDescent="0.2">
      <c r="A2" t="s">
        <v>25</v>
      </c>
      <c r="B2" t="s">
        <v>20</v>
      </c>
      <c r="C2">
        <v>147.69999999999999</v>
      </c>
      <c r="D2">
        <f t="shared" ref="D2:D9" si="0">C2/100000</f>
        <v>1.4769999999999998E-3</v>
      </c>
      <c r="E2">
        <v>40</v>
      </c>
      <c r="F2">
        <f>(D2/E2)*1000</f>
        <v>3.6924999999999999E-2</v>
      </c>
      <c r="G2" s="2">
        <f>6.02E+23*0.000000000013*F2*0.001</f>
        <v>288975050</v>
      </c>
    </row>
    <row r="3" spans="1:8" x14ac:dyDescent="0.2">
      <c r="A3" t="s">
        <v>28</v>
      </c>
      <c r="B3" t="s">
        <v>28</v>
      </c>
      <c r="C3">
        <v>2035</v>
      </c>
      <c r="D3">
        <f t="shared" si="0"/>
        <v>2.035E-2</v>
      </c>
      <c r="E3">
        <v>39</v>
      </c>
      <c r="F3">
        <f t="shared" ref="F3:F7" si="1">(D3/E3)*1000</f>
        <v>0.52179487179487172</v>
      </c>
      <c r="G3" s="2">
        <f t="shared" ref="G3:G7" si="2">6.02E+23*0.000000000013*F3*0.001</f>
        <v>4083566666.666666</v>
      </c>
    </row>
    <row r="4" spans="1:8" x14ac:dyDescent="0.2">
      <c r="A4" t="s">
        <v>29</v>
      </c>
      <c r="B4" t="s">
        <v>19</v>
      </c>
      <c r="C4">
        <v>143.5</v>
      </c>
      <c r="D4">
        <f t="shared" si="0"/>
        <v>1.4350000000000001E-3</v>
      </c>
      <c r="E4">
        <v>24</v>
      </c>
      <c r="F4">
        <f t="shared" si="1"/>
        <v>5.9791666666666674E-2</v>
      </c>
      <c r="G4" s="2">
        <f t="shared" si="2"/>
        <v>467929583.33333337</v>
      </c>
    </row>
    <row r="5" spans="1:8" x14ac:dyDescent="0.2">
      <c r="A5" t="s">
        <v>30</v>
      </c>
      <c r="B5" t="s">
        <v>21</v>
      </c>
      <c r="C5">
        <v>1.4</v>
      </c>
      <c r="D5">
        <f t="shared" si="0"/>
        <v>1.4E-5</v>
      </c>
      <c r="E5">
        <v>55</v>
      </c>
      <c r="F5">
        <f t="shared" si="1"/>
        <v>2.5454545454545451E-4</v>
      </c>
      <c r="G5" s="2">
        <f t="shared" si="2"/>
        <v>1992072.7272727271</v>
      </c>
    </row>
    <row r="6" spans="1:8" x14ac:dyDescent="0.2">
      <c r="A6" t="s">
        <v>31</v>
      </c>
      <c r="B6" t="s">
        <v>18</v>
      </c>
      <c r="C6">
        <v>6.3</v>
      </c>
      <c r="D6">
        <f t="shared" si="0"/>
        <v>6.3E-5</v>
      </c>
      <c r="E6">
        <v>23</v>
      </c>
      <c r="F6">
        <f t="shared" si="1"/>
        <v>2.7391304347826086E-3</v>
      </c>
      <c r="G6" s="2">
        <f t="shared" si="2"/>
        <v>21436434.782608695</v>
      </c>
    </row>
    <row r="7" spans="1:8" x14ac:dyDescent="0.2">
      <c r="A7" t="s">
        <v>32</v>
      </c>
      <c r="B7" t="s">
        <v>22</v>
      </c>
      <c r="C7">
        <v>12.7</v>
      </c>
      <c r="D7">
        <f t="shared" si="0"/>
        <v>1.27E-4</v>
      </c>
      <c r="E7">
        <v>65</v>
      </c>
      <c r="F7">
        <f t="shared" si="1"/>
        <v>1.9538461538461541E-3</v>
      </c>
      <c r="G7" s="2">
        <f t="shared" si="2"/>
        <v>15290800.000000002</v>
      </c>
    </row>
    <row r="8" spans="1:8" x14ac:dyDescent="0.2">
      <c r="A8" t="s">
        <v>26</v>
      </c>
      <c r="B8" t="s">
        <v>55</v>
      </c>
      <c r="C8">
        <v>4.9000000000000004</v>
      </c>
      <c r="D8">
        <f t="shared" si="0"/>
        <v>4.9000000000000005E-5</v>
      </c>
      <c r="E8">
        <v>63.5</v>
      </c>
      <c r="F8">
        <f t="shared" ref="F8:F9" si="3">(D8/E8)*1000</f>
        <v>7.7165354330708668E-4</v>
      </c>
      <c r="G8" s="2">
        <f t="shared" ref="G8:G9" si="4">6.02E+23*0.000000000013*F8*0.001</f>
        <v>6038960.6299212603</v>
      </c>
    </row>
    <row r="9" spans="1:8" x14ac:dyDescent="0.2">
      <c r="A9" t="s">
        <v>27</v>
      </c>
      <c r="B9" t="s">
        <v>56</v>
      </c>
      <c r="C9">
        <v>38</v>
      </c>
      <c r="D9">
        <f t="shared" si="0"/>
        <v>3.8000000000000002E-4</v>
      </c>
      <c r="E9">
        <v>56</v>
      </c>
      <c r="F9">
        <f t="shared" si="3"/>
        <v>6.7857142857142864E-3</v>
      </c>
      <c r="G9" s="2">
        <f t="shared" si="4"/>
        <v>53105000.000000007</v>
      </c>
    </row>
    <row r="10" spans="1:8" x14ac:dyDescent="0.2">
      <c r="A10" t="s">
        <v>39</v>
      </c>
      <c r="B10" t="s">
        <v>54</v>
      </c>
      <c r="C10">
        <v>1516</v>
      </c>
    </row>
  </sheetData>
  <sortState xmlns:xlrd2="http://schemas.microsoft.com/office/spreadsheetml/2017/richdata2" ref="A2:G10">
    <sortCondition ref="B2:B10"/>
  </sortState>
  <hyperlinks>
    <hyperlink ref="H1" r:id="rId1" xr:uid="{31007EB7-8FBC-E345-945E-BFF717FF7A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CD21-8512-D940-89B4-12A052BF6824}">
  <dimension ref="A1:D14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t="s">
        <v>52</v>
      </c>
      <c r="B1" t="s">
        <v>17</v>
      </c>
      <c r="C1" t="s">
        <v>24</v>
      </c>
      <c r="D1" s="1" t="s">
        <v>53</v>
      </c>
    </row>
    <row r="2" spans="1:4" x14ac:dyDescent="0.2">
      <c r="A2" t="s">
        <v>25</v>
      </c>
      <c r="B2" t="s">
        <v>20</v>
      </c>
      <c r="C2" s="2">
        <v>42657951.880159341</v>
      </c>
    </row>
    <row r="3" spans="1:4" x14ac:dyDescent="0.2">
      <c r="A3" t="s">
        <v>28</v>
      </c>
      <c r="B3" t="s">
        <v>28</v>
      </c>
      <c r="C3" s="2">
        <v>1659586907.4375677</v>
      </c>
    </row>
    <row r="4" spans="1:4" x14ac:dyDescent="0.2">
      <c r="A4" t="s">
        <v>29</v>
      </c>
      <c r="B4" t="s">
        <v>19</v>
      </c>
      <c r="C4" s="2">
        <v>426579518.80159384</v>
      </c>
    </row>
    <row r="5" spans="1:4" x14ac:dyDescent="0.2">
      <c r="A5" t="s">
        <v>30</v>
      </c>
      <c r="B5" t="s">
        <v>21</v>
      </c>
      <c r="C5" s="2">
        <v>457088.18961487547</v>
      </c>
    </row>
    <row r="6" spans="1:4" x14ac:dyDescent="0.2">
      <c r="A6" t="s">
        <v>31</v>
      </c>
      <c r="B6" t="s">
        <v>18</v>
      </c>
      <c r="C6" s="2">
        <v>165958690.74375659</v>
      </c>
    </row>
    <row r="7" spans="1:4" x14ac:dyDescent="0.2">
      <c r="A7" t="s">
        <v>32</v>
      </c>
      <c r="B7" t="s">
        <v>22</v>
      </c>
      <c r="C7" s="2">
        <v>79432823.472428367</v>
      </c>
    </row>
    <row r="8" spans="1:4" x14ac:dyDescent="0.2">
      <c r="A8" t="s">
        <v>26</v>
      </c>
      <c r="B8" t="s">
        <v>55</v>
      </c>
      <c r="C8" s="2">
        <v>3235936.5692962883</v>
      </c>
    </row>
    <row r="9" spans="1:4" x14ac:dyDescent="0.2">
      <c r="A9" t="s">
        <v>27</v>
      </c>
      <c r="B9" t="s">
        <v>56</v>
      </c>
      <c r="C9" s="2">
        <v>16218100.973589335</v>
      </c>
    </row>
    <row r="10" spans="1:4" x14ac:dyDescent="0.2">
      <c r="A10" t="s">
        <v>50</v>
      </c>
      <c r="B10" t="s">
        <v>54</v>
      </c>
      <c r="C10" s="2">
        <v>16218100.973589335</v>
      </c>
    </row>
    <row r="11" spans="1:4" x14ac:dyDescent="0.2">
      <c r="A11" t="s">
        <v>39</v>
      </c>
      <c r="B11" t="s">
        <v>54</v>
      </c>
      <c r="C11" s="2">
        <v>2754228703.3381724</v>
      </c>
    </row>
    <row r="12" spans="1:4" x14ac:dyDescent="0.2">
      <c r="A12" t="s">
        <v>44</v>
      </c>
      <c r="B12" t="s">
        <v>54</v>
      </c>
      <c r="C12" s="2">
        <v>426579518.80159384</v>
      </c>
    </row>
    <row r="13" spans="1:4" x14ac:dyDescent="0.2">
      <c r="A13" t="s">
        <v>51</v>
      </c>
      <c r="B13" t="s">
        <v>54</v>
      </c>
      <c r="C13" s="2">
        <v>39810717.055349804</v>
      </c>
    </row>
    <row r="14" spans="1:4" x14ac:dyDescent="0.2">
      <c r="A14" t="s">
        <v>40</v>
      </c>
      <c r="B14" t="s">
        <v>54</v>
      </c>
      <c r="C14" s="2">
        <v>2290867.6527677765</v>
      </c>
    </row>
  </sheetData>
  <sortState xmlns:xlrd2="http://schemas.microsoft.com/office/spreadsheetml/2017/richdata2" ref="A2:D13">
    <sortCondition ref="B2:B13"/>
  </sortState>
  <hyperlinks>
    <hyperlink ref="D1" r:id="rId1" xr:uid="{BD0788A6-777E-FE4E-B7F5-44A0DD391A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6F78-011F-9D48-A3F1-0FE3D5F2AFB7}">
  <dimension ref="A1:E5"/>
  <sheetViews>
    <sheetView workbookViewId="0">
      <selection activeCell="E1" sqref="E1"/>
    </sheetView>
  </sheetViews>
  <sheetFormatPr baseColWidth="10" defaultRowHeight="16" x14ac:dyDescent="0.2"/>
  <cols>
    <col min="1" max="1" width="13.5" customWidth="1"/>
    <col min="4" max="4" width="12.1640625" bestFit="1" customWidth="1"/>
  </cols>
  <sheetData>
    <row r="1" spans="1:5" x14ac:dyDescent="0.2">
      <c r="A1" t="s">
        <v>57</v>
      </c>
      <c r="B1" t="s">
        <v>17</v>
      </c>
      <c r="C1" t="s">
        <v>41</v>
      </c>
      <c r="D1" t="s">
        <v>24</v>
      </c>
      <c r="E1" s="1" t="s">
        <v>58</v>
      </c>
    </row>
    <row r="2" spans="1:5" x14ac:dyDescent="0.2">
      <c r="A2" t="s">
        <v>30</v>
      </c>
      <c r="B2" t="s">
        <v>21</v>
      </c>
      <c r="C2">
        <v>26</v>
      </c>
      <c r="D2" s="2">
        <f t="shared" ref="D2:D5" si="0">C2*0.000001*6.02E+23*0.00000000000007</f>
        <v>1095640</v>
      </c>
    </row>
    <row r="3" spans="1:5" x14ac:dyDescent="0.2">
      <c r="A3" t="s">
        <v>32</v>
      </c>
      <c r="B3" t="s">
        <v>22</v>
      </c>
      <c r="C3">
        <v>310</v>
      </c>
      <c r="D3" s="2">
        <f>C3*0.000001*6.02E+23*0.00000000000007</f>
        <v>13063400</v>
      </c>
    </row>
    <row r="4" spans="1:5" x14ac:dyDescent="0.2">
      <c r="A4" t="s">
        <v>26</v>
      </c>
      <c r="B4" t="s">
        <v>55</v>
      </c>
      <c r="C4">
        <v>130</v>
      </c>
      <c r="D4" s="2">
        <f>C4*0.000001*6.02E+23*0.00000000000007</f>
        <v>5478200</v>
      </c>
    </row>
    <row r="5" spans="1:5" x14ac:dyDescent="0.2">
      <c r="A5" t="s">
        <v>27</v>
      </c>
      <c r="B5" t="s">
        <v>56</v>
      </c>
      <c r="C5">
        <v>420</v>
      </c>
      <c r="D5" s="2">
        <f t="shared" si="0"/>
        <v>17698800</v>
      </c>
    </row>
  </sheetData>
  <hyperlinks>
    <hyperlink ref="E1" r:id="rId1" xr:uid="{2F161FBB-568E-634C-9341-FB940D73D58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3B1-B496-764B-B6FF-4676A659B8D7}">
  <dimension ref="A1:H5"/>
  <sheetViews>
    <sheetView workbookViewId="0">
      <selection activeCell="G10" sqref="A1:XFD1048576"/>
    </sheetView>
  </sheetViews>
  <sheetFormatPr baseColWidth="10" defaultRowHeight="16" x14ac:dyDescent="0.2"/>
  <sheetData>
    <row r="1" spans="1:8" x14ac:dyDescent="0.2">
      <c r="A1" t="s">
        <v>59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23.39</v>
      </c>
      <c r="D2">
        <f>C2/1000</f>
        <v>2.3390000000000001E-2</v>
      </c>
      <c r="E2">
        <v>39</v>
      </c>
      <c r="F2">
        <f t="shared" ref="F2:F5" si="0">(D2/E2)*1000</f>
        <v>0.59974358974358977</v>
      </c>
      <c r="G2" s="2">
        <f t="shared" ref="G2:G5" si="1">6.02E+23*0.000000000013*F2*0.001</f>
        <v>4693593333.333334</v>
      </c>
    </row>
    <row r="3" spans="1:8" x14ac:dyDescent="0.2">
      <c r="A3" t="s">
        <v>29</v>
      </c>
      <c r="B3" t="s">
        <v>19</v>
      </c>
      <c r="C3">
        <v>3.16</v>
      </c>
      <c r="D3">
        <f>C3/1000</f>
        <v>3.16E-3</v>
      </c>
      <c r="E3">
        <v>24</v>
      </c>
      <c r="F3">
        <f t="shared" si="0"/>
        <v>0.13166666666666668</v>
      </c>
      <c r="G3" s="2">
        <f t="shared" si="1"/>
        <v>1030423333.3333335</v>
      </c>
    </row>
    <row r="4" spans="1:8" x14ac:dyDescent="0.2">
      <c r="A4" t="s">
        <v>30</v>
      </c>
      <c r="B4" t="s">
        <v>21</v>
      </c>
      <c r="C4">
        <v>4.1999999999999997E-3</v>
      </c>
      <c r="D4">
        <f>C4/1000</f>
        <v>4.1999999999999996E-6</v>
      </c>
      <c r="E4">
        <v>55</v>
      </c>
      <c r="F4">
        <f t="shared" si="0"/>
        <v>7.6363636363636347E-5</v>
      </c>
      <c r="G4" s="2">
        <f t="shared" si="1"/>
        <v>597621.818181818</v>
      </c>
    </row>
    <row r="5" spans="1:8" x14ac:dyDescent="0.2">
      <c r="A5" t="s">
        <v>32</v>
      </c>
      <c r="B5" t="s">
        <v>22</v>
      </c>
      <c r="C5">
        <v>0.38779999999999998</v>
      </c>
      <c r="D5">
        <f>C5/1000</f>
        <v>3.8779999999999999E-4</v>
      </c>
      <c r="E5">
        <v>65</v>
      </c>
      <c r="F5">
        <f t="shared" si="0"/>
        <v>5.9661538461538459E-3</v>
      </c>
      <c r="G5" s="2">
        <f t="shared" si="1"/>
        <v>46691120</v>
      </c>
    </row>
  </sheetData>
  <hyperlinks>
    <hyperlink ref="H1" r:id="rId1" xr:uid="{09FFDEAE-FBB8-E049-B089-BE4DFE462CC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03B-D785-C74E-8F57-E38AD78D485A}">
  <dimension ref="A1:H5"/>
  <sheetViews>
    <sheetView workbookViewId="0">
      <selection activeCell="E13" sqref="E13"/>
    </sheetView>
  </sheetViews>
  <sheetFormatPr baseColWidth="10" defaultRowHeight="16" x14ac:dyDescent="0.2"/>
  <sheetData>
    <row r="1" spans="1:8" x14ac:dyDescent="0.2">
      <c r="A1" t="s">
        <v>62</v>
      </c>
      <c r="B1" t="s">
        <v>17</v>
      </c>
      <c r="C1" t="s">
        <v>60</v>
      </c>
      <c r="D1" t="s">
        <v>35</v>
      </c>
      <c r="E1" t="s">
        <v>16</v>
      </c>
      <c r="F1" t="s">
        <v>38</v>
      </c>
      <c r="G1" t="s">
        <v>24</v>
      </c>
      <c r="H1" s="1" t="s">
        <v>61</v>
      </c>
    </row>
    <row r="2" spans="1:8" x14ac:dyDescent="0.2">
      <c r="A2" t="s">
        <v>28</v>
      </c>
      <c r="B2" t="s">
        <v>28</v>
      </c>
      <c r="C2">
        <v>19.82</v>
      </c>
      <c r="D2">
        <f>C2/1000</f>
        <v>1.9820000000000001E-2</v>
      </c>
      <c r="E2">
        <v>39</v>
      </c>
      <c r="F2">
        <f t="shared" ref="F2:F5" si="0">(D2/E2)*1000</f>
        <v>0.5082051282051282</v>
      </c>
      <c r="G2" s="2">
        <f t="shared" ref="G2:G5" si="1">6.02E+23*0.000000000013*F2*0.001</f>
        <v>3977213333.3333335</v>
      </c>
    </row>
    <row r="3" spans="1:8" x14ac:dyDescent="0.2">
      <c r="A3" t="s">
        <v>29</v>
      </c>
      <c r="B3" t="s">
        <v>19</v>
      </c>
      <c r="C3">
        <v>3</v>
      </c>
      <c r="D3">
        <f>C3/1000</f>
        <v>3.0000000000000001E-3</v>
      </c>
      <c r="E3">
        <v>24</v>
      </c>
      <c r="F3">
        <f t="shared" si="0"/>
        <v>0.125</v>
      </c>
      <c r="G3" s="2">
        <f t="shared" si="1"/>
        <v>978250000</v>
      </c>
    </row>
    <row r="4" spans="1:8" x14ac:dyDescent="0.2">
      <c r="A4" t="s">
        <v>30</v>
      </c>
      <c r="B4" t="s">
        <v>21</v>
      </c>
      <c r="C4">
        <v>6.1999999999999998E-3</v>
      </c>
      <c r="D4">
        <f>C4/1000</f>
        <v>6.1999999999999999E-6</v>
      </c>
      <c r="E4">
        <v>55</v>
      </c>
      <c r="F4">
        <f t="shared" si="0"/>
        <v>1.1272727272727272E-4</v>
      </c>
      <c r="G4" s="2">
        <f t="shared" si="1"/>
        <v>882203.63636363635</v>
      </c>
    </row>
    <row r="5" spans="1:8" x14ac:dyDescent="0.2">
      <c r="A5" t="s">
        <v>32</v>
      </c>
      <c r="B5" t="s">
        <v>22</v>
      </c>
      <c r="C5">
        <v>0.2014</v>
      </c>
      <c r="D5">
        <f>C5/1000</f>
        <v>2.0139999999999999E-4</v>
      </c>
      <c r="E5">
        <v>65</v>
      </c>
      <c r="F5">
        <f t="shared" si="0"/>
        <v>3.0984615384615382E-3</v>
      </c>
      <c r="G5" s="2">
        <f t="shared" si="1"/>
        <v>24248559.999999996</v>
      </c>
    </row>
  </sheetData>
  <hyperlinks>
    <hyperlink ref="H1" r:id="rId1" xr:uid="{CA41FC4F-50CA-6A4E-A2DD-BD935EAAA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2020-01-28T09:05:20Z</dcterms:created>
  <dcterms:modified xsi:type="dcterms:W3CDTF">2020-05-02T17:39:56Z</dcterms:modified>
</cp:coreProperties>
</file>