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998797D8-3F6F-E148-9D2B-77AA761BD5BA}" xr6:coauthVersionLast="45" xr6:coauthVersionMax="45" xr10:uidLastSave="{00000000-0000-0000-0000-000000000000}"/>
  <bookViews>
    <workbookView xWindow="-38400" yWindow="460" windowWidth="38400" windowHeight="21140" xr2:uid="{AA1C94E4-56CD-3140-BF87-113D1E6E5D47}"/>
  </bookViews>
  <sheets>
    <sheet name="Metabolic_rxns" sheetId="1" r:id="rId1"/>
    <sheet name="Gpr_info" sheetId="3" r:id="rId2"/>
    <sheet name="Enzyme_info" sheetId="5" r:id="rId3"/>
    <sheet name="kcat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4" l="1"/>
  <c r="B23" i="4"/>
  <c r="B22" i="4"/>
  <c r="B21" i="4"/>
  <c r="B16" i="4"/>
  <c r="B14" i="4"/>
  <c r="B6" i="4"/>
  <c r="B4" i="4"/>
  <c r="B3" i="4"/>
</calcChain>
</file>

<file path=xl/sharedStrings.xml><?xml version="1.0" encoding="utf-8"?>
<sst xmlns="http://schemas.openxmlformats.org/spreadsheetml/2006/main" count="388" uniqueCount="192">
  <si>
    <t>Description</t>
  </si>
  <si>
    <t>Equation</t>
  </si>
  <si>
    <t>GPR</t>
  </si>
  <si>
    <t>RxnID</t>
  </si>
  <si>
    <t>EC</t>
  </si>
  <si>
    <t>1.14.16.2</t>
  </si>
  <si>
    <t>tyrosine hydroxylase</t>
  </si>
  <si>
    <t>Seq</t>
  </si>
  <si>
    <t>Cofactor</t>
  </si>
  <si>
    <t>Copy</t>
  </si>
  <si>
    <t>MPTPSAPSPQPKGFRRAVSEQDAKQAEAVTSPRFIGEEQSLIEDARKEREAAAAAAAAAVASSEPGNPLEAVVFRREERDGNAVLNLLFSLRGTKPSSLSRAVKVFETFEAKIHHLETRPAQRPLAGSPHLEYFVRFEVPSGDLAALLSSVRRVSDDVRSAREDKVPYFPRKVSELDKCHHLVTKFDPDLDLDHPGFSDQVYRQRRKLIAEIAFQYKHGEPIPHVEYTAEEIATWKEVYVTLKGLYATHACREHLEGFQLLERYCGYREDSIPQLEDVSRFLKERTGFQLRPVAGLLSARDFLASLAFRVFQCTQYIRHASSPMHSPEPDCCHELLGHVPMLADRTFAQFSQDIGLASLGASDEEIEKLSTVYWFTVEFGLCKQNGELKAYGAGLLSSYGELLHSLSEEPEVRAFDPDTAAVQPYQDQTYQPVYFVSESFNDAKDKLRNYASRIQRPFSVKFDPYTLAIDVLDSPHTIQRSLEGVQDELHTLAHALSAIS</t>
  </si>
  <si>
    <t>ModifiedSeq</t>
  </si>
  <si>
    <t>RefUniprotID</t>
  </si>
  <si>
    <t>Source</t>
  </si>
  <si>
    <t>UniProt</t>
  </si>
  <si>
    <t>4.2.3.12</t>
  </si>
  <si>
    <t>Yes</t>
  </si>
  <si>
    <t>No</t>
  </si>
  <si>
    <t>MNAAVGLRRRARLSRLVSFSASHRLHSPSLSAEENLKVFGKCNNPNGHGHNYKVVVTIHGEIDPVTGMVMNLTDLKEYMEEAIMKPLDHKNLDLDVPYFADVVSTTENVAVYIWENLQRLLPVGALYKVKVYETDNNIVVYKGE</t>
  </si>
  <si>
    <t>MEGGRLGCAVCVLTGASRGFGRALAPQLAGLLSPGSVLLLSARSDSMLRQLKEELCTQQPGLQVVLAAADLGTESGVQQLLSAVRELPRPERLQRLLLINNAGTLGDVSKGFLNINDLAEVNNYWALNLTSMLCLTTGTLNAFSNSPGLSKTVVNISSLCALQPFKGWGLYCAGKAARDMLYQVLAVEEPSVRVLSYAPGPLDTNMQQLARETSMDPELRSRLQKLNSEGELVDCGTSAQKLLSLLQRDTFQSGAHVDFYDI</t>
  </si>
  <si>
    <t>1.1.1.153</t>
  </si>
  <si>
    <t>4.2.1.96</t>
  </si>
  <si>
    <t>MAGKAHRLSAEERDQLLPNLRAVGWNELEGRDAIFKQFHFKDFNRAFGFMTRVALQAEKLDHHPEWFNVYNKVHITLSTHECAGLSERDINLASFIEQVAVSMT</t>
  </si>
  <si>
    <t>MVRPLNCIVAVSQNMGIGKNGDLPWPLLRNEFKYFQRMTTTSSVEGKQNLVIMGRKTWFSIPEKNRPLKDRINIVLSRELKEPPQGAHFLAKSLDDALKLIEQPELASKVDMVWVVGGSSVYQEAMNQPGHLRLFVTRIMQEFESDTFFPEIDLEKYKLLPEYPGVLSEIQEEKGIKYKFEVYEKKD</t>
  </si>
  <si>
    <t>1.5.1.3</t>
  </si>
  <si>
    <t>1.5.1.34</t>
  </si>
  <si>
    <t>MAASGEARRVLVYGGRGALGSRCVQAFRARNWWVASIDVVENEEASASVIVKMTDSFTEQADQVTAEVGKLLGDQKVDAILCVAGGWAGGNAKSKSLFKNCDLMWKQSIWTSTISSHLATKHLKEGGLLTLAGAKAALDGTPGMIGYGMAKGAVHQLCQSLAGKNSGMPSGAAAIAVLPVTLDTPMNRKSMPEADFSSWTPLEFLVETFHDWITGNKRPNSGSLIQVVTTDGKTELTPAYF</t>
  </si>
  <si>
    <t>kcat (/s)</t>
  </si>
  <si>
    <t>kcatNote</t>
  </si>
  <si>
    <t>Brenda (kcat from Rattus norvegicus)</t>
  </si>
  <si>
    <t>Brenda (sa from Rattus norvegicus)</t>
  </si>
  <si>
    <t>Organism</t>
  </si>
  <si>
    <t>Rattus norvegicus</t>
  </si>
  <si>
    <t>Brenda</t>
  </si>
  <si>
    <t>Pseudomonas putida</t>
  </si>
  <si>
    <t>4.1.1.28</t>
  </si>
  <si>
    <t>Brenda (kcat from Pseudomonas putida)</t>
  </si>
  <si>
    <t>MTPEQFRQYGHQLIDLIADYRQTVGERPVMAQVEPGYLKAALPATAPQQGEPFAAILDDVNNLVMPGLSHWQHPDFYGYFPSNGTLSSVLGDFLSTGLGVLGLSWQSSPALSELEETTLDWLRQLLGLSGQWSGVIQDTASTSTLVALISARERATDYALVRGGLQAEPKPLIVYVSAHAHSSVDKAALLAGFGRDNIRLIPTDERYALRPEALQAAIEQDLAAGNQPCAVVATTGTTTTTALDPLRPVGEIAQANGLWLHVDSAMAGSAMILPECRWMWDGIELADSVVVNAHKWLGVAFDCSIYYVRDPQHLIRVMSTNPSYLQSAVDGEVKNLRDWGIPLGRRFRALKLWFMLRSEGVDALQARLRRDLDNAQWLAGQVEAAAEWEVLAPVQLQTLCIRHRPAGLEGEALDAHTKGWAERLNASGAAYVTPATLDGRWMVRVSIGALPTERGDVQRLWARLQDVIKG</t>
  </si>
  <si>
    <t>Coptis japonica</t>
  </si>
  <si>
    <t>4.2.1.78</t>
  </si>
  <si>
    <t>MNGRPLLHRVTKEETVMLYHELEVAASADEVWSVEGSPELGLHLPDLLPAGIFAKFEITGDGGEGSILDMTFPPGQFPHHYREKFVFFDHKNRYKLVEQIDGDFFDLGVTYYMDTIRVVATGPDSCVIKSTTEYHVKPEFAKIVKPLIDTVPLAIMSEAIAKVVLENKHKSSE</t>
  </si>
  <si>
    <t>Brenda (kcat from Corydalis chinensis)</t>
  </si>
  <si>
    <t>Papaver somniferum</t>
  </si>
  <si>
    <t>2.1.1.128</t>
  </si>
  <si>
    <t>METVSKIDQQNQAKIWKQIYGFAESLVLKCAVQLEIAETLHNNVKPMSLSELASKLPVAQPVNEDRLFRIMRYLVHMELFKIDATTQKYSLAPPAKYLLRGWEKSMVDSILCINDKDFLAPWHHLGDGLTGNCDAFEKALGKSIWVYMSVNPEKNQLFNAAMACDTRLVTSALANECKSIFSDGISTLVDVGGGTGTAVKAISKAFPDIKCTIYDLPHVIADSPEIPNITKISGDMFKSIPSADAIFMKCILHDWNDDECIQILKRCKEALPKGGKVIIVDVVIDMDSTHPYAKIRLTLDLDMMLNTGGKERTKEEWKTLFDAAGFASHKVTQISAVQSVIEAYPY</t>
  </si>
  <si>
    <t>2.1.1.140</t>
  </si>
  <si>
    <t>MQLKAKEELLRNMELGLIPDQEIRQLIRVELEKRLQWGYKETHEEQLSQLLDLVHSLKGMKMATEMENLDLKLYEAPMEFLKIQHGSNMKQSAGYYTDESTTLDEAEIAMLDLYMERAQIKDGQSVLDLGCGLGAVALFGANKFKKCQFTGVTSSVEQKDYIEGKCKELKLTNVKVLLADITTYETEERFDRIFAVELIEHMKNYQLLLKKISEWMKDDGLLFVEHVCHKTLAYHYEPVDAEDWYTNYIFPAGTLTLSSASMLLYFQDDVSVVNQWTLSGKHYSRSHEEWLKNMDKNIVEFKEIMRSITKTEKEAIKLLNFWRIFCMCGAELFGYKNGEEWMLTHLLFKKK</t>
  </si>
  <si>
    <t>1.14.14.102</t>
  </si>
  <si>
    <t>Eschscholzia californica</t>
  </si>
  <si>
    <t>GTSTVALIAVIISSILYLLFGGSGHKNLPPGPKPWPIVGNLLQLGEKPHAQFAELAQTYGDIFTLKMGTETVVVASTSSAASEILKTHDRILSARYVFQSFRVKGHVENSIVWSDCTETWKNLRKVCRTELFTQKMIESQAHVREKKCEEMVEYLMKKQGEEVKIVEVIFGTLVNIFGNLIFSQNIFELGDPNSGSSEFKEYLWRMLELGNSTNPADYFPMLGKFDLFGQRKEVAECLKGIYAIWGAMLQERKLAKKVDGYKSKNDFVDVCLDSGLNDYQINALLMELFGAGTETSASTIEWAMTELTKNPKITAKIRSEIQTVVGERSVKESDFPNLPYLEATVKETLRLHPPTPLLLPRRALETCTILNYTIPKDCQIMVNAWGIGRDPKTWTDPLTFSPERFLNSSVDFRGNDFSLIPFGAGRRICPGLPIANQFIALLVATFVQNLDWCLPNGMSVDHLIVEEKFGLTLQKEPPLFIVPKSRV</t>
  </si>
  <si>
    <t>1.6.2.4</t>
  </si>
  <si>
    <t>MGSNNLANSIESMLGISIGSEYISDPIFIMVTTVASMLIGFGFFACMKSSSSQSKPIETYKPIIDKEEEEIEVDPGKIKLTIFFGTQTGTAEGFAKALAEEIKAKYKKAVVKVVDLDDYAAEDDQYEEKLKKESLVFFMVATYGDGEPTDNAARFYKWFTQEHERGEWLQQLTYGVFGLGNRQYEHFNKIAVDVDEQLGKQGAKRIVQVGLGDDDQCIEDDFTAWRELLWTELDQLLKDEDAAPSVATPYIATVPEYRVVIHETTVAALDDKHINTANGDVAFDILHPCRTIVAQQRELHKPKSDRSCIHLEFDISGSSLTYETGDHVGVYAENCDETVEEAGKLLGQPLDLLFSIHTDKEDGSPQGSSLPPPFPGPCTLRSALARYADLLNPPRKASLIALSAHASVPSEAERLRFLSSPLGKNEYSKWVVGSQRSLLEIMAEFPSAKPPLGVFFAAVAPRLPPRYYSISSSPKFAPSRIHVTCALVYGQSPTGRVHRGVCSTWMKHAVPQDSWAPIFVRTSNFKLPADPSTPIIMVGPGTGLAPFRGFLQERMALKENGAQLGPAVLFFGCRNRNMDFIYEDELNNFVERGVISELVIAFSREGEKKEYVQHKMMEKATDVWNVISGDGYLYVCGDAKGMARDVHRTLHTIAQEQGPMESSAAEAAVKKLQVEERYLRDVW</t>
  </si>
  <si>
    <t>Brenda (kcat from Artemisia annua)</t>
  </si>
  <si>
    <t>2.1.1.116</t>
  </si>
  <si>
    <t>MGSLDAKPAAATQEVSIKDQAQLWNIIYGFADSLVLRCAVEIGIADIIKNNDGAITLAQLAAKLPITNVSSDYLYRMVRYLVHLNIIEQETCNGGVEKVYSLKPVGTLLLRDAERSMVPMILGMTQKDFMVSWHFMKEGLGNGSTTAFEKGMGMDIWKYLEGNPDQSQLFNEGMAGETRLLTKTLIEDCRDTFQGLDSLVDIGGGNGTTIKAIYEAFPHIKCTLYDLPHVVANSHDLPNIEKVPGDMFKSVPSAQAILLKLILHDWTDEECVNILKKCKEAIPKETGKVIIVDVALEEESNHELTKTRLILDIDMLVNTGGRERTADDWENLLKRAGFRSHKIRPIRAIQSVIEAFP</t>
  </si>
  <si>
    <t>Noscapine exchange</t>
  </si>
  <si>
    <t>Noscapine transport</t>
  </si>
  <si>
    <t xml:space="preserve">Noscapine[extracellular] &lt;=&gt; </t>
  </si>
  <si>
    <t>Noscapine[cytoplasm] =&gt; Noscapine[extracellular]</t>
  </si>
  <si>
    <t>6-pyruvoyl-BH4 synthase</t>
  </si>
  <si>
    <t>sepiapterin reductase</t>
  </si>
  <si>
    <t>pterin-4a-carbinolamine dehydratase</t>
  </si>
  <si>
    <t>spontaneous rearrangement</t>
  </si>
  <si>
    <t>dihydrofolate reductase</t>
  </si>
  <si>
    <t>q-BH2 reductase</t>
  </si>
  <si>
    <t>L-dopa decarboxylase</t>
  </si>
  <si>
    <t>(S)-norcoclaurine synthase</t>
  </si>
  <si>
    <t>cytochrome P450 reductase</t>
  </si>
  <si>
    <t>norcoclaurine 6-O-methyltransferase</t>
  </si>
  <si>
    <t>coclaurine N-methyltransferase</t>
  </si>
  <si>
    <t>N-methylcoclaurine hydroxylase</t>
  </si>
  <si>
    <r>
      <t xml:space="preserve">7,8-dihydroneopterin&amp;3'-triphosphate[cytoplasm] =&gt; </t>
    </r>
    <r>
      <rPr>
        <sz val="12"/>
        <rFont val="Calibri (Body)"/>
      </rPr>
      <t>6-pyruvoyl-BH4[cytoplasm]</t>
    </r>
    <r>
      <rPr>
        <sz val="12"/>
        <rFont val="Calibri"/>
        <family val="2"/>
        <scheme val="minor"/>
      </rPr>
      <t xml:space="preserve"> + H+[cytoplasm] + triphosphate[cytoplasm]</t>
    </r>
  </si>
  <si>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</t>
    </r>
    <r>
      <rPr>
        <sz val="12"/>
        <rFont val="Calibri (Body)"/>
      </rPr>
      <t>=&gt; q-BH2[cytoplasm] + H2O[cytoplasm]</t>
    </r>
  </si>
  <si>
    <r>
      <rPr>
        <sz val="12"/>
        <rFont val="Calibri (Body)"/>
      </rPr>
      <t xml:space="preserve">q-BH2[cytoplasm] </t>
    </r>
    <r>
      <rPr>
        <sz val="12"/>
        <rFont val="Calibri"/>
        <family val="2"/>
        <scheme val="minor"/>
      </rPr>
      <t xml:space="preserve">=&gt; </t>
    </r>
    <r>
      <rPr>
        <sz val="12"/>
        <rFont val="Calibri (Body)"/>
      </rPr>
      <t>BH2[cytoplasm]</t>
    </r>
  </si>
  <si>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</si>
  <si>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 xml:space="preserve">(S)-Coclaurine[cytoplasm] </t>
    </r>
    <r>
      <rPr>
        <sz val="12"/>
        <rFont val="Calibri"/>
        <family val="2"/>
        <scheme val="minor"/>
      </rPr>
      <t xml:space="preserve">+ S-adenosyl-L-methionine[cytoplasm] =&gt; </t>
    </r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</si>
  <si>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r>
      <rPr>
        <sz val="12"/>
        <rFont val="Calibri (Body)"/>
      </rPr>
      <t>(S)-N-methylcoclaurine[cytoplasm]</t>
    </r>
    <r>
      <rPr>
        <sz val="12"/>
        <rFont val="Calibri"/>
        <family val="2"/>
        <scheme val="minor"/>
      </rPr>
      <t xml:space="preserve"> + oxygen[cytoplasm] + </t>
    </r>
    <r>
      <rPr>
        <sz val="12"/>
        <rFont val="Calibri (Body)"/>
      </rPr>
      <t>reduced-NADPH-hemoprotein-reductase[cytoplasm]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H+[cytoplasm] + H2O[cytoplasm] + </t>
    </r>
    <r>
      <rPr>
        <sz val="12"/>
        <rFont val="Calibri (Body)"/>
      </rPr>
      <t>oxidized-NADPH-hemoprotein-reductase[cytoplasm]</t>
    </r>
  </si>
  <si>
    <r>
      <rPr>
        <sz val="12"/>
        <rFont val="Calibri (Body)"/>
      </rPr>
      <t>(S)-3'-Hydroxy-N-methylcoclaurine[cytoplasm]</t>
    </r>
    <r>
      <rPr>
        <sz val="12"/>
        <rFont val="Calibri"/>
        <family val="2"/>
        <scheme val="minor"/>
      </rPr>
      <t xml:space="preserve"> + S-adenosyl-L-methionine[cytoplasm] =&gt; </t>
    </r>
    <r>
      <rPr>
        <sz val="12"/>
        <rFont val="Calibri (Body)"/>
      </rPr>
      <t>(S)-Reticuline[cytoplasm]</t>
    </r>
    <r>
      <rPr>
        <sz val="12"/>
        <rFont val="Calibri"/>
        <family val="2"/>
        <scheme val="minor"/>
      </rPr>
      <t xml:space="preserve"> + H+[cytoplasm] + S-adenosyl-L-homocysteine[cytoplasm]</t>
    </r>
  </si>
  <si>
    <t>1.21.3.3</t>
  </si>
  <si>
    <t>MMCRSLTLRFFLFIVLLQTCVRGGDVNDNLLSSCLNSHGVHNFTTLSTDTNSDYFKLLHASMQNPLFAKPTVSKPSFIVMPGSKEELSSTVHCCTRESWTIRLRSGGHSYEGLSYTADTPFVIVDMMNLNRISIDVLSETAWVESGATLGELYYAIAQSTDTLGFTAGWCPTVGSGGHISGGGFGMMSRKYGLAADNVVDAILIDSNGAILDREKMGDDVFWAIRGGGGGVWGAIYAWKIKLLPVPEKLTVFRVTKNVGIEDASSLLHKWQYVADELDEDFTVSVLGGVNGNDAWLMFLGLHLGRKDAAKTIIDEKFPELGLVDKEFQEMSWGESMAFLSGLDTISELNNRFLKFDERAFKTKVDFTKVSVPLNVFRHALEMLSEQPGGFIALNGFGGKMSEISTDFTPFPHRKGTKLMFEYIIAWNQDEESKIGEFSEWLAKFYDYLEPFVSKEPRVGYVNHIDLDIGGIDWRNKSSTTNAVEIARNWGERYFSSNYERLVKAKTLIDPNNVFNHPQSIPPMMKFEEIYMLKEL</t>
  </si>
  <si>
    <t>Brenda (kcat from Eschscholzia californica)</t>
  </si>
  <si>
    <t>MATNGEIFNTYGHNHQSATVTKITASNESSNGVCYLSETANLGKLICIPMALRAAMELNVFQLISKFGTDAKVSASEIASKMPNAKNNPEAAMYLDRILRLLGASSILSVSTTKKSINRGGDDVVVHEKLYGLTNSSCCLVPRQEDGVSLVEELLFTSDKVVVDSFFKLKCVVEEKDSVPFEVAHGAKIFEYAATEPRMNQVFNDGMAVFSIVVFEAVFRVYDGFLDMKELLDVGGGIGTSVSKIVAKYPLIRGVNFDLPHVISVAPQYPGVEHVAGDMFEEVPKGQNMLLKWVLHDWGDERCVKLLKNCWNSLPVGGKVLIIEFVLPNELGNNAESFNALIPDLLLMALNPGGKERTISEYDDLGKAAGFIKTIPIPISNGLHVIEFHK</t>
  </si>
  <si>
    <t>2.1.1.117</t>
  </si>
  <si>
    <t>MEMNPLLVCATVAIVFATTTIIRILFSSSSLPQMKWPSGPRKLPIIGNLHQLGDDVLHVALAKLAKVHGSVMTIWIGSWRPVIVISDIEKAWEVLVNKSADYGARDMPEITKIASASWHTISTSDAGSFWQNVRKGLQSGAMGPLNVAAQNQYQERDMKRLIKAMSDEAANNNGIVKPLDHIKKNTVRLLTRLIFGQAFDDNKFIESMHYEIEDIIRISGYARLAEAFYYAKYLPSHKKAEREAFLVKCRVEELVRPLLSSKPPTNSYLYFLLSQNFEEEVIIFCIFELYLLGVDSTSSTTTWALAYLIREQGAQEKLYQDIRMTLGDVDLVKIEDVNKLKYLQGVVKETMRMKPIAPLAIPHKTAKETTLMGTKVAKGTRIMVNLYALHHNQNIWPDPYKFMPERFLEGETGTAYNKAMEQSFLPFSAGMRICAGMDLGKLQFAFALANLVNAFKWSCVEEGKLPDMGEELSFVLLMKTPLEARIAGRNV</t>
  </si>
  <si>
    <t>1.14.19.68</t>
  </si>
  <si>
    <t>Brenda (median of max kcats of 1.14.19.-)</t>
  </si>
  <si>
    <t>MRTESIKTNRPMDLLLQYLQPISVALVVIALVWNYGRRNPTKKLAPEASGAWPVIGHLLLFMNENDLNHVTLGHMADKYGPIFSLRFGRHRTLVVSSWEMVKECFTGTNDKLFSNRPSSLAVKLMFYDTESYGFAPYGKYWRELRKISTHKLLSNQQLEKFKHLRISEVDNSFKKLHELCSNNKQGGDTTYVASLVRMDDWFAYLTFNVIGRIVSGFQSNAVAGATNSQEKYKLAIDEVSNLMATFAVSDVVPRLGWIDRLTGLTGKMKNCGKKLDAVVGDAVEDHRQKKLKISRNNTGALTEHEEEDFIDVCLSIMEQSQIPGNHPEISVKSIALDMLSGGSDTTKLIMTWTLSLLLNHPDILDKAKEEVDTYFGKKKISDNTPVVDAADVPNLVYIQAIIKESMRLYPASTLMERMTSDDCDVGGFHVPAGTRLWVNVWKMQRDPRVWKDPLVFLPERFLSNDKGMVDVKGQNYELIPFGTGRRICPGASFALEVLHLVLTRLILEFEMKAPEGKIDMRARPGFFHNKVVPLDVQLTPRTLD</t>
  </si>
  <si>
    <t>(S)-Scoulerine[cytoplasm] + S-adenosyl-L-methionine[cytoplasm] =&gt; (S)-Tetrahydrocolumbamine[cytoplasm] + H+[cytoplasm] + S-adenosyl-L-homocysteine[cytoplasm]</t>
  </si>
  <si>
    <t>(S)-Tetrahydrocolumbamine[cytoplasm] + oxygen[cytoplasm] + reduced-NADPH-hemoprotein-reductase[cytoplasm] =&gt; (S)-Canadine[cytoplasm] + H+[cytoplasm] + 2 H2O[cytoplasm] + oxidized-NADPH-hemoprotein-reductase[cytoplasm]</t>
  </si>
  <si>
    <t>2.1.1.122</t>
  </si>
  <si>
    <t>Brenda (median of max kcats of 2.1.1.1x)</t>
  </si>
  <si>
    <t>(S)-Canadine[cytoplasm] + S-adenosyl-L-methionine[cytoplasm] =&gt; (S)-N-methylcanadine[cytoplasm] + S-adenosyl-L-homocysteine[cytoplasm]</t>
  </si>
  <si>
    <t>MGSIDEVKKESAGETLGRLLKGEIKDEELKKLIKFQFEKRLQWGYKSSHQEQLSFNLDFIKSLKKMEMSGEIETMNKETYELPSEFLEAVFGKTVKQSMCYFTHESATIDEAEEAAHELYCERAQIKDGQTVLDIGCGQGGLVLYIAQKYKNCHVTGLTNSKAQVNYLLKQAEKLGLTNVDAILADVTQYESDKTYDRLLMIEAIEHMKNLQLFMKKLSTWMTKESLLFVDHVCHKTFAHFFEAVDEDDWYSGFIFPPGCATILAANSLLYFQDDVSVVDHWVVNGMHMARSVDIWRKALDKNMEAAKEILLPGLGGSHETVNGVVTHIRTFCMGGYEQFSMNNGDEWMVAQLLFKKK</t>
  </si>
  <si>
    <t>1.14.14.166</t>
  </si>
  <si>
    <t>(S)-N-methylcanadine[cytoplasm] + oxygen[cytoplasm] +  reduced-NADPH-hemoprotein-reductase[cytoplasm] =&gt; (S)-1-Hydroxy-N-methylcanadine[cytoplasm] + H+[cytoplasm] + H2O[cytoplasm] + oxidized-NADPH-hemoprotein-reductase[cytoplasm]</t>
  </si>
  <si>
    <t>Brenda (median of max kcats of 1.14.14.1x)</t>
  </si>
  <si>
    <t>MKSLMMNKLLFLQRITDSPSTTIISTFIVTIISIVFLYTVLLIRTTKNKQKIAAPKASGAWPFIGHLKLFMKQDTQFYRTLGTMSDKYGSVFTLRLGNQAILVVSNWEMVKECFTTNDKSFSNRPSTLSTKYMLNDTNSVVFSPYGTYWREMRKILVQKLLISNQRSEALKNLKTKEIDNSFVKLNDLCNNDVSGGGTKVRMDEWLADMMFNIIARITFGYQSGGGDAPGASTTSKNVERYKKTLDEMFVVLATRFAVSDIFPSLEFIDRLRGLVKDMKILGDELNSIAGCFIEEHRQKRRESLSSLLSLSNESVGDEQDFIDVLLSIMDQSRLPGDDPDFIIKIMILEAFAGGTDSLSATLTWVLSLLLNHPNVLKRAREEIDRHVENGKQVEVSDIPKLGYIDAIIKETMRLYPVGALSERYTTEECEVGRFNVPAGTRLLVNIWKIHRDPSVWENPSDFQPERFLCSDKVGVDLYGQNYELIPFGAGRRVCPAIVSSLQTMHYALARLIQGYEMKSASLDGKVNMEEMIAMSCHKMSPLEVIISPREPRRS</t>
  </si>
  <si>
    <t>1.14.14.163</t>
  </si>
  <si>
    <t>(S)-1-Hydroxy-N-methylcanadine[cytoplasm] + oxygen[cytoplasm] +  reduced-NADPH-hemoprotein-reductase[cytoplasm] =&gt; 1,13-Dihydroxy-N-methylcanadine[cytoplasm] + H+[cytoplasm] + H2O[cytoplasm] + oxidized-NADPH-hemoprotein-reductase[cytoplasm]</t>
  </si>
  <si>
    <t>MATMSSAAVEVISKETIKPRNPTPYQLRNYNMSLLDQYSSLVYVPIILFYPAASDANSTGSKHHDDLHLLKRSLSETLVHFYPMAGRMKDNMTVDCNDEGIDFFEVRIKGRMCDFMMKSDAHLSLLLPSEVASTNFVKEAQVIVQVNMFDCGGTAICFCISNKIADACTMITFIRSLAGTTNIARRGSSIAAPTTNQNLVPSFDSTSLFPPSEQLASQVSYPTQDSTSVDKLVSKRFVFDAAKITSAREKLQSLMHDKYKCHRPTRVEVVSALIWKSAVKSAPPGSISTVTHAMNFRKKMDPPLQDASFGNLCVVVTAVLPATTATTTNPATKKVSSTSNEEQVALDELSDFVALLRREIDKVKGDKGCMEKIIQKFIYGHDASVAKDSDVEDKVTALFMTSWCKFGFYEADFGWGTPVWVTTVPLIEPKYKNMVFMNDMKCGEGIEVWVNFLEDDMTKFEHHLREILQLF</t>
  </si>
  <si>
    <t>2.3.1.285</t>
  </si>
  <si>
    <t>1,13-Dihydroxy-N-methylcanadine[cytoplasm] + acetyl-CoA[cytoplasm] =&gt; 1-Hydroxy-13-O-acetyl-N-methylcanadine[cytoplasm] + coenzyme&amp;A[cytoplasm]</t>
  </si>
  <si>
    <t>(S)-Reticuline[cytoplasm] + oxygen[cytoplasm] =&gt; (S)-Scoulerine[cytoplasm] + H+[cytoplasm] + hydrogen&amp;peroxide[cytoplasm]</t>
  </si>
  <si>
    <t>MELFIKLPFIQPIPFSIILVTTVSIVLLYSVFFWVTDKKKKRKKAPNAAGAWPLIGHLRLLMNDKEPLYRALGSMADKYGPAFNIRLGNQEVLVVSNWEMVKQCFGNQNDKLFSNRQTTLAAKYMLNQTTSSGFAPYGPYWRELRKIMVQQLLSKQSLESWKHLKIKEMDASFSKLNELCNNNGTGTATLIRMDEWFAELTFNVIARNVFGYQSGGRSTALTNGDTESKGERYKKTLEEALHLMSIFAVSDIFPSLEWVDRLRGLIRNMKRFGDELNSIAGCLIEEHRQKRLQSVSKSDKGVGDEQDFVDVLLSVAEKSQLPGDDPDLVIKSMILEIVSGGSETTSSTLTWALCLLLNHPHVLKKAKEELDTHVGKDRHVEESDTPKLVYINAIIKESMRLYPNGAMLDRLALEECEVGGFHVPAGGRLFVNVWKIQRDPSVWENPLEFKPERWFLSNGEKMDVDYKGHNHEFIPFGIGRRMCAGMLWASEVIHLVLPRLIHGFDMKAASANGKVDMAEMAGMVICFKKTPLEVMVNPRE</t>
  </si>
  <si>
    <t>1.14.14.167</t>
  </si>
  <si>
    <t>MADPYEFLMCIHNPEEDTLTRNFPIPATPLDQNTKDISLNPDRKTSLRIFRPPTKEPPVTKNKLLPIIIYFHGGGFILFNADSTMNHDFCQSIATHIPALVVSVDYRLAPENRLPAAYDDAVDALNWVKDQGLGKLNNSEVWLKEYGDFSKCFIMGCSSGANVAYHASLRAIEMDLEPAKINGLILHCPFFGSLERTESDSKVINNQDLPLAVRDVMWELALPLGSTRDHVYCNPNIDHDGSSSGNMVGLIERCFVVGFYGDPLIDRQIQLVKMLEEKGVKVETWIEQGGYHGVLCFDPMIRETFLEKLKHFILNDEFIY</t>
  </si>
  <si>
    <t>3.1.1.105</t>
  </si>
  <si>
    <t>2.1.1.352</t>
  </si>
  <si>
    <t>MHGQKNISERYQKFKEMEGTGKIVCVTGGAGYLASWLIMRLLERGYSVRTTVRSDPKFREDVSHLKALPEATEKLQIFEADLENPESFDDAINGCVGVFLVAQGMNFAEEYTLEKIIKTCVEGTLRILQSCLKSKTVKKVVYTSSADAAMMISNLKAVKEIDETIWSEVDNFISKPEQVIPGLPSYVVSKVLTERACLKFSEEHGLDVVTILPPLVVGPFITPHPPPSVSIALSIISGDVSMMLGVRLENAVHIDDVALAHIFVFECEKAKGRHICSSVDFPMHDLPKFISENYPEFNVPTDLLKDIEEQEPVHLSSDKLLSMGFQFKYDFAEIFGDAIRCAKEKGFL</t>
  </si>
  <si>
    <t>1.1.1.415</t>
  </si>
  <si>
    <t>1-Hydroxy-13-O-acetyl-N-methylcanadine[cytoplasm] + oxygen[cytoplasm] +  reduced-NADPH-hemoprotein-reductase[cytoplasm] =&gt; 4'-O-Demethyl-3-O-acetylpapaveroxine[cytoplasm] + 2 H+[cytoplasm] + H2O[cytoplasm] + oxidized-NADPH-hemoprotein-reductase[cytoplasm]</t>
  </si>
  <si>
    <t>3’-hydroxy-N-methylcoclaurine 4’-O-methyltransferase</t>
  </si>
  <si>
    <t>O-methyltransferase</t>
  </si>
  <si>
    <t>4'-O-Demethyl-3-O-acetylpapaveroxine[cytoplasm] + S-adenosyl-L-methionine[cytoplasm] =&gt; 3-O-acetylpapaveroxine[cytoplasm] + H+[cytoplasm] + S-adenosyl-L-homocysteine[cytoplasm]</t>
  </si>
  <si>
    <t>MEIHLESQEQEMKYQSQIWNQICGTVDTSVLRCAIQLGIFDAIHNSGKPMITLTELSSIVSSPSSSSIEPCNLYRLVRYLSQMDLISIGECLNEATVSLTGTSKLLLRNQEKSLIDWVLAISCEMMVVVWHELSSSVSTPADEPPIFQKVHGKNALELAGEFPEWNDLINNAMTSDTSVTKPALIQGCGKILNGVTSLIDVGGGHGATMAYIVEAFPHIKGAVIDLPHVVEAAPERPGVEFISGDIFKSISNADAVLLKYVLHNWEDTECVNLLKRCKEAVPADKGKVIIMDLVIDDDDNSILTQAKLSLDLTVMNHGGGRERTKEDWRNLIEMSGFSRHEIIPISAMPSIIVAYP</t>
  </si>
  <si>
    <t>Brenda (kcat from Papaver somniferum)</t>
  </si>
  <si>
    <t>new_r_PTPS</t>
  </si>
  <si>
    <t>new_r_SPR</t>
  </si>
  <si>
    <t>new_r_PCD</t>
  </si>
  <si>
    <t>new_r_BH2</t>
  </si>
  <si>
    <t>new_r_DHFR</t>
  </si>
  <si>
    <t>new_r_qDHPR</t>
  </si>
  <si>
    <t>new_r_CPR</t>
  </si>
  <si>
    <t>new_r_6OMT</t>
  </si>
  <si>
    <t>new_r_CNMT</t>
  </si>
  <si>
    <t>new_r_NMCH</t>
  </si>
  <si>
    <t>new_r_4OMT</t>
  </si>
  <si>
    <t>new_r_BBE</t>
  </si>
  <si>
    <t>new_r_N4OMT</t>
  </si>
  <si>
    <t>new_r_tNoscapine</t>
  </si>
  <si>
    <t>new_r_eNoscapine</t>
  </si>
  <si>
    <t>6-pyruvoyl-BH4[cytoplasm] + 2 H+[cytoplasm] + 2 NADPH[cytoplasm] =&gt; BH4[cytoplasm] + 2 NADP(+)[cytoplasm]</t>
  </si>
  <si>
    <t>BH2[cytoplasm] + H+[cytoplasm] + NADPH[cytoplasm] =&gt; BH4[cytoplasm] + NADP(+)[cytoplasm]</t>
  </si>
  <si>
    <t>q-BH2[cytoplasm] + H+[cytoplasm] + NADPH[cytoplasm] =&gt; BH4[cytoplasm] + NADP(+)[cytoplasm]</t>
  </si>
  <si>
    <t>NADPH[cytoplasm] + 2 H+[cytoplasm] + oxidized-NADPH-hemoprotein-reductase[cytoplasm] =&gt; NADP(+)[cytoplasm] + reduced-NADPH-hemoprotein-reductase[cytoplasm]</t>
  </si>
  <si>
    <t>NADP(+)[cytoplasm] + Narcotinehemiacetal[cytoplasm] =&gt; H+[cytoplasm] + NADPH[cytoplasm] + Noscapine[cytoplasm]</t>
  </si>
  <si>
    <t>3-O-acetylpapaveroxine[cytoplasm] + H2O[cytoplasm] =&gt; acetate[cytoplasm] + H+[cytoplasm] + Narcotinehemiacetal[cytoplasm]</t>
  </si>
  <si>
    <t/>
  </si>
  <si>
    <t>uniprot_P04177</t>
  </si>
  <si>
    <t>uniprot_P27213</t>
  </si>
  <si>
    <t>uniprot_P18297</t>
  </si>
  <si>
    <t>uniprot_P61459</t>
  </si>
  <si>
    <t>uniprot_Q920D2</t>
  </si>
  <si>
    <t>uniprot_P11348</t>
  </si>
  <si>
    <t>uniprot_Q88JU5</t>
  </si>
  <si>
    <t>uniprot_A2A1A1</t>
  </si>
  <si>
    <t>uniprot_O24424</t>
  </si>
  <si>
    <t>uniprot_Q6WUC1</t>
  </si>
  <si>
    <t>uniprot_Q7XB08</t>
  </si>
  <si>
    <t>uniprot_O64899</t>
  </si>
  <si>
    <t>uniprot_Q7XB10</t>
  </si>
  <si>
    <t>uniprot_P93479</t>
  </si>
  <si>
    <t>uniprot_I3V6A7</t>
  </si>
  <si>
    <t>uniprot_Q948Y1</t>
  </si>
  <si>
    <t>uniprot_Q108P1</t>
  </si>
  <si>
    <t>uniprot_I3PLR1</t>
  </si>
  <si>
    <t>uniprot_I3PLR0</t>
  </si>
  <si>
    <t>uniprot_I3PLR4</t>
  </si>
  <si>
    <t>uniprot_I3V6B7</t>
  </si>
  <si>
    <t>uniprot_I3PLQ6</t>
  </si>
  <si>
    <t>uniprot_I3PLR2</t>
  </si>
  <si>
    <t>uniprot_I3PLR3</t>
  </si>
  <si>
    <t>Stoichiometry</t>
  </si>
  <si>
    <t>Subunit</t>
  </si>
  <si>
    <t>-</t>
  </si>
  <si>
    <t>FE_II</t>
  </si>
  <si>
    <t>HEME_A</t>
  </si>
  <si>
    <t>new_r_S9OMT</t>
  </si>
  <si>
    <t>new_r_CAS</t>
  </si>
  <si>
    <t>new_r_TNMT</t>
  </si>
  <si>
    <t>new_r_CYP82Y1</t>
  </si>
  <si>
    <t>new_r_CYP82X2</t>
  </si>
  <si>
    <t>new_r_AT1</t>
  </si>
  <si>
    <t>new_r_CYP82X1</t>
  </si>
  <si>
    <t>new_r_CXE1</t>
  </si>
  <si>
    <t>new_r_SDR1</t>
  </si>
  <si>
    <t>new_r_TyrHWR</t>
  </si>
  <si>
    <t>new_r_NCS</t>
  </si>
  <si>
    <t>new_r_DODC</t>
  </si>
  <si>
    <r>
      <rPr>
        <sz val="12"/>
        <rFont val="Calibri (Body)"/>
      </rPr>
      <t>BH4[cytoplasm]</t>
    </r>
    <r>
      <rPr>
        <sz val="12"/>
        <rFont val="Calibri"/>
        <family val="2"/>
        <scheme val="minor"/>
      </rPr>
      <t xml:space="preserve"> + L-tyrosine[cytoplasm] + oxygen[cytoplasm] =&gt; </t>
    </r>
    <r>
      <rPr>
        <sz val="12"/>
        <rFont val="Calibri (Body)"/>
      </rPr>
      <t>BH4-4a-carbinolamine[cytoplasm]</t>
    </r>
    <r>
      <rPr>
        <sz val="12"/>
        <rFont val="Calibri"/>
        <family val="2"/>
        <scheme val="minor"/>
      </rPr>
      <t xml:space="preserve"> + </t>
    </r>
    <r>
      <rPr>
        <sz val="12"/>
        <rFont val="Calibri (Body)"/>
      </rPr>
      <t>L-DOPA[cytoplasm]</t>
    </r>
  </si>
  <si>
    <r>
      <t xml:space="preserve">(4-hydroxyphenyl)acetaldehyde[cytoplasm] + </t>
    </r>
    <r>
      <rPr>
        <sz val="12"/>
        <rFont val="Calibri (Body)"/>
      </rPr>
      <t>Dopamine[cytoplasm]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(S)-Norcoclaurine[cytoplasm]</t>
    </r>
    <r>
      <rPr>
        <sz val="12"/>
        <rFont val="Calibri"/>
        <family val="2"/>
        <scheme val="minor"/>
      </rPr>
      <t xml:space="preserve"> + H2O[cytoplasm]</t>
    </r>
  </si>
  <si>
    <r>
      <rPr>
        <sz val="12"/>
        <rFont val="Calibri (Body)"/>
      </rPr>
      <t>L-DOPA[cytoplasm]</t>
    </r>
    <r>
      <rPr>
        <sz val="12"/>
        <rFont val="Calibri"/>
        <family val="2"/>
        <scheme val="minor"/>
      </rPr>
      <t xml:space="preserve"> =&gt; </t>
    </r>
    <r>
      <rPr>
        <sz val="12"/>
        <rFont val="Calibri (Body)"/>
      </rPr>
      <t>Dopamine[cytoplasm]</t>
    </r>
    <r>
      <rPr>
        <sz val="12"/>
        <rFont val="Calibri"/>
        <family val="2"/>
        <scheme val="minor"/>
      </rPr>
      <t xml:space="preserve"> + carbon&amp;dioxide[cytoplasm]</t>
    </r>
  </si>
  <si>
    <t>berberine bridge enzyme</t>
  </si>
  <si>
    <t>scoulerine 9-O-methyltransferase</t>
  </si>
  <si>
    <t>canadine synthase</t>
  </si>
  <si>
    <t>tetrahydroprotoberberine cis-N-methyltransferase</t>
  </si>
  <si>
    <t>1-hydroxy-N-methylcanadine synthase</t>
  </si>
  <si>
    <t>1-hydroxy-N-methylcanadine 13-hydroxylase</t>
  </si>
  <si>
    <t>1,13-dihydroxy-N-methylcandine 13-﻿O-acetyltransferase</t>
  </si>
  <si>
    <t>1-hydroxy-13-O-acetyl-N-methylcanadine 8-hydroxylase</t>
  </si>
  <si>
    <t>3-O-acetylpapaveroxine carboxylesterase</t>
  </si>
  <si>
    <t>short-chain dehydrogenase/reductase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</si>
</sst>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BEFC-4FD3-134C-989A-E924DACA1919}">
  <dimension ref="A1:E28"/>
  <sheetViews>
    <sheetView tabSelected="1" workbookViewId="0">
      <selection activeCell="B29" sqref="B29"/>
    </sheetView>
  </sheetViews>
  <sheetFormatPr baseColWidth="10" defaultRowHeight="16"/>
  <cols>
    <col min="1" max="1" width="18.1640625" style="2" customWidth="1"/>
    <col min="2" max="2" width="46" style="2" customWidth="1"/>
    <col min="3" max="3" width="117.1640625" style="2" customWidth="1"/>
    <col min="4" max="4" width="15.83203125" style="2" customWidth="1"/>
    <col min="5" max="16384" width="10.83203125" style="2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</row>
    <row r="2" spans="1:5">
      <c r="A2" s="2" t="s">
        <v>176</v>
      </c>
      <c r="B2" s="2" t="s">
        <v>6</v>
      </c>
      <c r="C2" s="2" t="s">
        <v>179</v>
      </c>
      <c r="D2" s="2" t="s">
        <v>138</v>
      </c>
      <c r="E2" s="2" t="s">
        <v>5</v>
      </c>
    </row>
    <row r="3" spans="1:5">
      <c r="A3" s="2" t="s">
        <v>116</v>
      </c>
      <c r="B3" s="2" t="s">
        <v>59</v>
      </c>
      <c r="C3" s="2" t="s">
        <v>71</v>
      </c>
      <c r="D3" s="2" t="s">
        <v>139</v>
      </c>
      <c r="E3" s="2" t="s">
        <v>15</v>
      </c>
    </row>
    <row r="4" spans="1:5">
      <c r="A4" s="2" t="s">
        <v>117</v>
      </c>
      <c r="B4" s="2" t="s">
        <v>60</v>
      </c>
      <c r="C4" s="2" t="s">
        <v>131</v>
      </c>
      <c r="D4" s="2" t="s">
        <v>140</v>
      </c>
      <c r="E4" s="2" t="s">
        <v>20</v>
      </c>
    </row>
    <row r="5" spans="1:5">
      <c r="A5" s="2" t="s">
        <v>118</v>
      </c>
      <c r="B5" s="2" t="s">
        <v>61</v>
      </c>
      <c r="C5" s="2" t="s">
        <v>72</v>
      </c>
      <c r="D5" s="2" t="s">
        <v>141</v>
      </c>
      <c r="E5" s="2" t="s">
        <v>21</v>
      </c>
    </row>
    <row r="6" spans="1:5">
      <c r="A6" s="2" t="s">
        <v>119</v>
      </c>
      <c r="B6" s="2" t="s">
        <v>62</v>
      </c>
      <c r="C6" s="2" t="s">
        <v>73</v>
      </c>
      <c r="D6" s="2" t="s">
        <v>137</v>
      </c>
    </row>
    <row r="7" spans="1:5">
      <c r="A7" s="2" t="s">
        <v>120</v>
      </c>
      <c r="B7" s="2" t="s">
        <v>63</v>
      </c>
      <c r="C7" s="2" t="s">
        <v>132</v>
      </c>
      <c r="D7" s="2" t="s">
        <v>142</v>
      </c>
      <c r="E7" s="2" t="s">
        <v>24</v>
      </c>
    </row>
    <row r="8" spans="1:5">
      <c r="A8" s="2" t="s">
        <v>121</v>
      </c>
      <c r="B8" s="2" t="s">
        <v>64</v>
      </c>
      <c r="C8" s="2" t="s">
        <v>133</v>
      </c>
      <c r="D8" s="2" t="s">
        <v>143</v>
      </c>
      <c r="E8" s="2" t="s">
        <v>25</v>
      </c>
    </row>
    <row r="9" spans="1:5">
      <c r="A9" s="2" t="s">
        <v>178</v>
      </c>
      <c r="B9" s="2" t="s">
        <v>65</v>
      </c>
      <c r="C9" s="2" t="s">
        <v>181</v>
      </c>
      <c r="D9" s="2" t="s">
        <v>144</v>
      </c>
      <c r="E9" s="3" t="s">
        <v>35</v>
      </c>
    </row>
    <row r="10" spans="1:5">
      <c r="A10" s="2" t="s">
        <v>177</v>
      </c>
      <c r="B10" s="2" t="s">
        <v>66</v>
      </c>
      <c r="C10" s="2" t="s">
        <v>180</v>
      </c>
      <c r="D10" s="2" t="s">
        <v>145</v>
      </c>
      <c r="E10" s="3" t="s">
        <v>39</v>
      </c>
    </row>
    <row r="11" spans="1:5">
      <c r="A11" s="2" t="s">
        <v>122</v>
      </c>
      <c r="B11" s="2" t="s">
        <v>67</v>
      </c>
      <c r="C11" s="2" t="s">
        <v>134</v>
      </c>
      <c r="D11" s="2" t="s">
        <v>146</v>
      </c>
      <c r="E11" s="3" t="s">
        <v>50</v>
      </c>
    </row>
    <row r="12" spans="1:5">
      <c r="A12" s="2" t="s">
        <v>123</v>
      </c>
      <c r="B12" s="2" t="s">
        <v>68</v>
      </c>
      <c r="C12" s="2" t="s">
        <v>74</v>
      </c>
      <c r="D12" s="2" t="s">
        <v>147</v>
      </c>
      <c r="E12" s="3" t="s">
        <v>43</v>
      </c>
    </row>
    <row r="13" spans="1:5">
      <c r="A13" s="2" t="s">
        <v>124</v>
      </c>
      <c r="B13" s="2" t="s">
        <v>69</v>
      </c>
      <c r="C13" s="2" t="s">
        <v>75</v>
      </c>
      <c r="D13" s="2" t="s">
        <v>148</v>
      </c>
      <c r="E13" s="3" t="s">
        <v>45</v>
      </c>
    </row>
    <row r="14" spans="1:5">
      <c r="A14" s="2" t="s">
        <v>125</v>
      </c>
      <c r="B14" s="2" t="s">
        <v>70</v>
      </c>
      <c r="C14" s="2" t="s">
        <v>76</v>
      </c>
      <c r="D14" s="2" t="s">
        <v>149</v>
      </c>
      <c r="E14" s="3" t="s">
        <v>47</v>
      </c>
    </row>
    <row r="15" spans="1:5">
      <c r="A15" s="2" t="s">
        <v>126</v>
      </c>
      <c r="B15" s="2" t="s">
        <v>111</v>
      </c>
      <c r="C15" s="2" t="s">
        <v>77</v>
      </c>
      <c r="D15" s="2" t="s">
        <v>150</v>
      </c>
      <c r="E15" s="3" t="s">
        <v>53</v>
      </c>
    </row>
    <row r="16" spans="1:5">
      <c r="A16" s="2" t="s">
        <v>127</v>
      </c>
      <c r="B16" s="2" t="s">
        <v>182</v>
      </c>
      <c r="C16" s="2" t="s">
        <v>102</v>
      </c>
      <c r="D16" s="2" t="s">
        <v>151</v>
      </c>
      <c r="E16" s="2" t="s">
        <v>78</v>
      </c>
    </row>
    <row r="17" spans="1:5">
      <c r="A17" s="2" t="s">
        <v>167</v>
      </c>
      <c r="B17" s="2" t="s">
        <v>183</v>
      </c>
      <c r="C17" s="2" t="s">
        <v>87</v>
      </c>
      <c r="D17" s="2" t="s">
        <v>152</v>
      </c>
      <c r="E17" s="1" t="s">
        <v>82</v>
      </c>
    </row>
    <row r="18" spans="1:5">
      <c r="A18" s="2" t="s">
        <v>168</v>
      </c>
      <c r="B18" s="2" t="s">
        <v>184</v>
      </c>
      <c r="C18" s="2" t="s">
        <v>88</v>
      </c>
      <c r="D18" s="2" t="s">
        <v>153</v>
      </c>
      <c r="E18" s="2" t="s">
        <v>84</v>
      </c>
    </row>
    <row r="19" spans="1:5">
      <c r="A19" s="2" t="s">
        <v>169</v>
      </c>
      <c r="B19" s="2" t="s">
        <v>185</v>
      </c>
      <c r="C19" s="2" t="s">
        <v>91</v>
      </c>
      <c r="D19" s="2" t="s">
        <v>154</v>
      </c>
      <c r="E19" s="2" t="s">
        <v>89</v>
      </c>
    </row>
    <row r="20" spans="1:5">
      <c r="A20" s="2" t="s">
        <v>170</v>
      </c>
      <c r="B20" s="2" t="s">
        <v>186</v>
      </c>
      <c r="C20" s="2" t="s">
        <v>94</v>
      </c>
      <c r="D20" s="2" t="s">
        <v>155</v>
      </c>
      <c r="E20" s="3" t="s">
        <v>93</v>
      </c>
    </row>
    <row r="21" spans="1:5">
      <c r="A21" s="2" t="s">
        <v>171</v>
      </c>
      <c r="B21" s="2" t="s">
        <v>187</v>
      </c>
      <c r="C21" s="2" t="s">
        <v>98</v>
      </c>
      <c r="D21" s="2" t="s">
        <v>156</v>
      </c>
      <c r="E21" s="3" t="s">
        <v>97</v>
      </c>
    </row>
    <row r="22" spans="1:5">
      <c r="A22" s="2" t="s">
        <v>172</v>
      </c>
      <c r="B22" s="2" t="s">
        <v>188</v>
      </c>
      <c r="C22" s="2" t="s">
        <v>101</v>
      </c>
      <c r="D22" s="2" t="s">
        <v>157</v>
      </c>
      <c r="E22" s="3" t="s">
        <v>100</v>
      </c>
    </row>
    <row r="23" spans="1:5">
      <c r="A23" s="2" t="s">
        <v>173</v>
      </c>
      <c r="B23" s="2" t="s">
        <v>189</v>
      </c>
      <c r="C23" s="2" t="s">
        <v>110</v>
      </c>
      <c r="D23" s="2" t="s">
        <v>158</v>
      </c>
      <c r="E23" s="3" t="s">
        <v>104</v>
      </c>
    </row>
    <row r="24" spans="1:5">
      <c r="A24" s="2" t="s">
        <v>128</v>
      </c>
      <c r="B24" s="2" t="s">
        <v>112</v>
      </c>
      <c r="C24" s="2" t="s">
        <v>113</v>
      </c>
      <c r="D24" s="2" t="s">
        <v>159</v>
      </c>
      <c r="E24" s="2" t="s">
        <v>107</v>
      </c>
    </row>
    <row r="25" spans="1:5">
      <c r="A25" s="2" t="s">
        <v>174</v>
      </c>
      <c r="B25" s="2" t="s">
        <v>190</v>
      </c>
      <c r="C25" s="2" t="s">
        <v>136</v>
      </c>
      <c r="D25" s="2" t="s">
        <v>160</v>
      </c>
      <c r="E25" s="2" t="s">
        <v>106</v>
      </c>
    </row>
    <row r="26" spans="1:5">
      <c r="A26" s="2" t="s">
        <v>175</v>
      </c>
      <c r="B26" s="2" t="s">
        <v>191</v>
      </c>
      <c r="C26" s="2" t="s">
        <v>135</v>
      </c>
      <c r="D26" s="2" t="s">
        <v>161</v>
      </c>
      <c r="E26" s="3" t="s">
        <v>109</v>
      </c>
    </row>
    <row r="27" spans="1:5">
      <c r="A27" s="2" t="s">
        <v>129</v>
      </c>
      <c r="B27" s="2" t="s">
        <v>56</v>
      </c>
      <c r="C27" s="2" t="s">
        <v>58</v>
      </c>
    </row>
    <row r="28" spans="1:5">
      <c r="A28" s="2" t="s">
        <v>130</v>
      </c>
      <c r="B28" s="2" t="s">
        <v>55</v>
      </c>
      <c r="C28" s="2" t="s">
        <v>57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DFE1-B4A0-714F-8A18-C4BDC72AEB89}">
  <dimension ref="A1:G25"/>
  <sheetViews>
    <sheetView workbookViewId="0">
      <selection activeCell="A2" sqref="A2:A25"/>
    </sheetView>
  </sheetViews>
  <sheetFormatPr baseColWidth="10" defaultRowHeight="16"/>
  <cols>
    <col min="1" max="1" width="16.1640625" style="1" customWidth="1"/>
    <col min="2" max="2" width="21.1640625" style="1" customWidth="1"/>
    <col min="3" max="3" width="16.33203125" style="1" customWidth="1"/>
    <col min="4" max="4" width="13.83203125" style="1" customWidth="1"/>
    <col min="5" max="16384" width="10.83203125" style="1"/>
  </cols>
  <sheetData>
    <row r="1" spans="1:7">
      <c r="A1" s="1" t="s">
        <v>12</v>
      </c>
      <c r="B1" s="1" t="s">
        <v>31</v>
      </c>
      <c r="C1" s="1" t="s">
        <v>7</v>
      </c>
      <c r="D1" s="1" t="s">
        <v>11</v>
      </c>
      <c r="E1" s="1" t="s">
        <v>8</v>
      </c>
      <c r="F1" s="1" t="s">
        <v>9</v>
      </c>
      <c r="G1" s="1" t="s">
        <v>13</v>
      </c>
    </row>
    <row r="2" spans="1:7">
      <c r="A2" s="1" t="s">
        <v>138</v>
      </c>
      <c r="B2" s="1" t="s">
        <v>32</v>
      </c>
      <c r="C2" s="1" t="s">
        <v>10</v>
      </c>
      <c r="D2" s="1" t="s">
        <v>16</v>
      </c>
      <c r="E2" s="1" t="s">
        <v>165</v>
      </c>
      <c r="F2" s="1">
        <v>3</v>
      </c>
      <c r="G2" s="1" t="s">
        <v>14</v>
      </c>
    </row>
    <row r="3" spans="1:7">
      <c r="A3" s="1" t="s">
        <v>139</v>
      </c>
      <c r="B3" s="1" t="s">
        <v>32</v>
      </c>
      <c r="C3" s="1" t="s">
        <v>18</v>
      </c>
      <c r="D3" s="1" t="s">
        <v>17</v>
      </c>
      <c r="E3" s="1" t="s">
        <v>164</v>
      </c>
      <c r="F3" s="1">
        <v>0</v>
      </c>
      <c r="G3" s="1" t="s">
        <v>164</v>
      </c>
    </row>
    <row r="4" spans="1:7">
      <c r="A4" s="1" t="s">
        <v>140</v>
      </c>
      <c r="B4" s="1" t="s">
        <v>32</v>
      </c>
      <c r="C4" s="1" t="s">
        <v>19</v>
      </c>
      <c r="D4" s="1" t="s">
        <v>17</v>
      </c>
      <c r="E4" s="1" t="s">
        <v>164</v>
      </c>
      <c r="F4" s="1">
        <v>0</v>
      </c>
      <c r="G4" s="1" t="s">
        <v>164</v>
      </c>
    </row>
    <row r="5" spans="1:7">
      <c r="A5" s="1" t="s">
        <v>141</v>
      </c>
      <c r="B5" s="1" t="s">
        <v>32</v>
      </c>
      <c r="C5" s="1" t="s">
        <v>22</v>
      </c>
      <c r="D5" s="1" t="s">
        <v>17</v>
      </c>
      <c r="E5" s="1" t="s">
        <v>164</v>
      </c>
      <c r="F5" s="1">
        <v>0</v>
      </c>
      <c r="G5" s="1" t="s">
        <v>164</v>
      </c>
    </row>
    <row r="6" spans="1:7">
      <c r="A6" s="1" t="s">
        <v>142</v>
      </c>
      <c r="B6" s="1" t="s">
        <v>32</v>
      </c>
      <c r="C6" s="1" t="s">
        <v>23</v>
      </c>
      <c r="D6" s="1" t="s">
        <v>17</v>
      </c>
      <c r="E6" s="1" t="s">
        <v>164</v>
      </c>
      <c r="F6" s="1">
        <v>0</v>
      </c>
      <c r="G6" s="1" t="s">
        <v>164</v>
      </c>
    </row>
    <row r="7" spans="1:7">
      <c r="A7" t="s">
        <v>143</v>
      </c>
      <c r="B7" t="s">
        <v>32</v>
      </c>
      <c r="C7" s="1" t="s">
        <v>26</v>
      </c>
      <c r="D7" s="1" t="s">
        <v>17</v>
      </c>
      <c r="E7" s="1" t="s">
        <v>164</v>
      </c>
      <c r="F7" s="1">
        <v>0</v>
      </c>
      <c r="G7" s="1" t="s">
        <v>164</v>
      </c>
    </row>
    <row r="8" spans="1:7">
      <c r="A8" t="s">
        <v>144</v>
      </c>
      <c r="B8" s="1" t="s">
        <v>34</v>
      </c>
      <c r="C8" s="1" t="s">
        <v>37</v>
      </c>
      <c r="D8" s="1" t="s">
        <v>17</v>
      </c>
      <c r="E8" s="1" t="s">
        <v>164</v>
      </c>
      <c r="F8" s="1">
        <v>0</v>
      </c>
      <c r="G8" s="1" t="s">
        <v>164</v>
      </c>
    </row>
    <row r="9" spans="1:7">
      <c r="A9" s="1" t="s">
        <v>146</v>
      </c>
      <c r="B9" s="1" t="s">
        <v>42</v>
      </c>
      <c r="C9" s="1" t="s">
        <v>51</v>
      </c>
      <c r="D9" s="1" t="s">
        <v>17</v>
      </c>
      <c r="E9" s="1" t="s">
        <v>164</v>
      </c>
      <c r="F9" s="1">
        <v>0</v>
      </c>
      <c r="G9" s="1" t="s">
        <v>164</v>
      </c>
    </row>
    <row r="10" spans="1:7">
      <c r="A10" s="1" t="s">
        <v>145</v>
      </c>
      <c r="B10" s="1" t="s">
        <v>38</v>
      </c>
      <c r="C10" s="1" t="s">
        <v>40</v>
      </c>
      <c r="D10" s="1" t="s">
        <v>16</v>
      </c>
      <c r="E10" s="1" t="s">
        <v>165</v>
      </c>
      <c r="F10" s="1">
        <v>1</v>
      </c>
      <c r="G10" s="1" t="s">
        <v>33</v>
      </c>
    </row>
    <row r="11" spans="1:7">
      <c r="A11" s="1" t="s">
        <v>147</v>
      </c>
      <c r="B11" s="1" t="s">
        <v>42</v>
      </c>
      <c r="C11" s="1" t="s">
        <v>44</v>
      </c>
      <c r="D11" s="1" t="s">
        <v>17</v>
      </c>
      <c r="E11" s="1" t="s">
        <v>164</v>
      </c>
      <c r="F11" s="1">
        <v>0</v>
      </c>
      <c r="G11" s="1" t="s">
        <v>164</v>
      </c>
    </row>
    <row r="12" spans="1:7">
      <c r="A12" s="1" t="s">
        <v>148</v>
      </c>
      <c r="B12" s="1" t="s">
        <v>42</v>
      </c>
      <c r="C12" s="1" t="s">
        <v>46</v>
      </c>
      <c r="D12" s="1" t="s">
        <v>17</v>
      </c>
      <c r="E12" s="1" t="s">
        <v>164</v>
      </c>
      <c r="F12" s="1">
        <v>0</v>
      </c>
      <c r="G12" s="1" t="s">
        <v>164</v>
      </c>
    </row>
    <row r="13" spans="1:7">
      <c r="A13" s="1" t="s">
        <v>149</v>
      </c>
      <c r="B13" s="1" t="s">
        <v>48</v>
      </c>
      <c r="C13" s="1" t="s">
        <v>49</v>
      </c>
      <c r="D13" s="1" t="s">
        <v>17</v>
      </c>
      <c r="E13" s="1" t="s">
        <v>166</v>
      </c>
      <c r="F13" s="1">
        <v>1</v>
      </c>
      <c r="G13" s="1" t="s">
        <v>14</v>
      </c>
    </row>
    <row r="14" spans="1:7">
      <c r="A14" s="1" t="s">
        <v>150</v>
      </c>
      <c r="B14" s="1" t="s">
        <v>42</v>
      </c>
      <c r="C14" s="1" t="s">
        <v>54</v>
      </c>
      <c r="D14" s="1" t="s">
        <v>17</v>
      </c>
      <c r="E14" s="1" t="s">
        <v>164</v>
      </c>
      <c r="F14" s="1">
        <v>0</v>
      </c>
      <c r="G14" s="1" t="s">
        <v>164</v>
      </c>
    </row>
    <row r="15" spans="1:7">
      <c r="A15" s="2" t="s">
        <v>151</v>
      </c>
      <c r="B15" s="1" t="s">
        <v>42</v>
      </c>
      <c r="C15" s="1" t="s">
        <v>79</v>
      </c>
      <c r="D15" s="1" t="s">
        <v>17</v>
      </c>
      <c r="E15" s="1" t="s">
        <v>164</v>
      </c>
      <c r="F15" s="1">
        <v>0</v>
      </c>
      <c r="G15" s="1" t="s">
        <v>164</v>
      </c>
    </row>
    <row r="16" spans="1:7">
      <c r="A16" s="1" t="s">
        <v>152</v>
      </c>
      <c r="B16" s="1" t="s">
        <v>42</v>
      </c>
      <c r="C16" s="1" t="s">
        <v>81</v>
      </c>
      <c r="D16" s="1" t="s">
        <v>16</v>
      </c>
      <c r="E16" s="1" t="s">
        <v>164</v>
      </c>
      <c r="F16" s="1">
        <v>0</v>
      </c>
      <c r="G16" s="1" t="s">
        <v>164</v>
      </c>
    </row>
    <row r="17" spans="1:7">
      <c r="A17" s="2" t="s">
        <v>153</v>
      </c>
      <c r="B17" s="1" t="s">
        <v>38</v>
      </c>
      <c r="C17" s="1" t="s">
        <v>83</v>
      </c>
      <c r="D17" s="1" t="s">
        <v>16</v>
      </c>
      <c r="E17" s="1" t="s">
        <v>166</v>
      </c>
      <c r="F17" s="1">
        <v>1</v>
      </c>
      <c r="G17" s="1" t="s">
        <v>14</v>
      </c>
    </row>
    <row r="18" spans="1:7">
      <c r="A18" s="2" t="s">
        <v>154</v>
      </c>
      <c r="B18" s="1" t="s">
        <v>42</v>
      </c>
      <c r="C18" s="1" t="s">
        <v>92</v>
      </c>
      <c r="D18" s="1" t="s">
        <v>17</v>
      </c>
      <c r="E18" s="1" t="s">
        <v>164</v>
      </c>
      <c r="F18" s="1">
        <v>0</v>
      </c>
      <c r="G18" s="1" t="s">
        <v>164</v>
      </c>
    </row>
    <row r="19" spans="1:7">
      <c r="A19" s="3" t="s">
        <v>155</v>
      </c>
      <c r="B19" s="1" t="s">
        <v>42</v>
      </c>
      <c r="C19" s="1" t="s">
        <v>86</v>
      </c>
      <c r="D19" s="1" t="s">
        <v>16</v>
      </c>
      <c r="E19" s="1" t="s">
        <v>166</v>
      </c>
      <c r="F19" s="1">
        <v>1</v>
      </c>
      <c r="G19" s="1" t="s">
        <v>14</v>
      </c>
    </row>
    <row r="20" spans="1:7">
      <c r="A20" s="3" t="s">
        <v>156</v>
      </c>
      <c r="B20" s="1" t="s">
        <v>42</v>
      </c>
      <c r="C20" s="1" t="s">
        <v>96</v>
      </c>
      <c r="D20" s="1" t="s">
        <v>16</v>
      </c>
      <c r="E20" s="1" t="s">
        <v>166</v>
      </c>
      <c r="F20" s="1">
        <v>1</v>
      </c>
      <c r="G20" s="1" t="s">
        <v>14</v>
      </c>
    </row>
    <row r="21" spans="1:7">
      <c r="A21" s="3" t="s">
        <v>157</v>
      </c>
      <c r="B21" s="1" t="s">
        <v>42</v>
      </c>
      <c r="C21" s="1" t="s">
        <v>99</v>
      </c>
      <c r="D21" s="1" t="s">
        <v>16</v>
      </c>
      <c r="E21" s="1" t="s">
        <v>164</v>
      </c>
      <c r="F21" s="1">
        <v>0</v>
      </c>
      <c r="G21" s="1" t="s">
        <v>164</v>
      </c>
    </row>
    <row r="22" spans="1:7">
      <c r="A22" s="3" t="s">
        <v>158</v>
      </c>
      <c r="B22" s="1" t="s">
        <v>42</v>
      </c>
      <c r="C22" s="1" t="s">
        <v>103</v>
      </c>
      <c r="D22" s="1" t="s">
        <v>16</v>
      </c>
      <c r="E22" s="1" t="s">
        <v>166</v>
      </c>
      <c r="F22" s="1">
        <v>1</v>
      </c>
      <c r="G22" s="1" t="s">
        <v>14</v>
      </c>
    </row>
    <row r="23" spans="1:7">
      <c r="A23" s="2" t="s">
        <v>160</v>
      </c>
      <c r="B23" s="1" t="s">
        <v>42</v>
      </c>
      <c r="C23" s="1" t="s">
        <v>105</v>
      </c>
      <c r="D23" s="1" t="s">
        <v>16</v>
      </c>
      <c r="E23" s="1" t="s">
        <v>164</v>
      </c>
      <c r="F23" s="1">
        <v>0</v>
      </c>
      <c r="G23" s="1" t="s">
        <v>164</v>
      </c>
    </row>
    <row r="24" spans="1:7">
      <c r="A24" s="3" t="s">
        <v>161</v>
      </c>
      <c r="B24" s="1" t="s">
        <v>42</v>
      </c>
      <c r="C24" s="1" t="s">
        <v>108</v>
      </c>
      <c r="D24" s="1" t="s">
        <v>16</v>
      </c>
      <c r="E24" s="1" t="s">
        <v>164</v>
      </c>
      <c r="F24" s="1">
        <v>0</v>
      </c>
      <c r="G24" s="1" t="s">
        <v>164</v>
      </c>
    </row>
    <row r="25" spans="1:7">
      <c r="A25" s="2" t="s">
        <v>159</v>
      </c>
      <c r="B25" s="1" t="s">
        <v>42</v>
      </c>
      <c r="C25" s="1" t="s">
        <v>114</v>
      </c>
      <c r="D25" s="1" t="s">
        <v>17</v>
      </c>
      <c r="E25" s="1" t="s">
        <v>164</v>
      </c>
      <c r="F25" s="1">
        <v>0</v>
      </c>
      <c r="G25" s="1" t="s">
        <v>164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C67C-917F-404F-A535-E6EBA7DB7A6B}">
  <dimension ref="A1:C25"/>
  <sheetViews>
    <sheetView workbookViewId="0">
      <selection activeCell="A2" sqref="A2:B25"/>
    </sheetView>
  </sheetViews>
  <sheetFormatPr baseColWidth="10" defaultRowHeight="16"/>
  <cols>
    <col min="1" max="1" width="17" style="1" customWidth="1"/>
    <col min="2" max="2" width="16.1640625" style="1" customWidth="1"/>
    <col min="3" max="3" width="12" style="1" customWidth="1"/>
    <col min="4" max="16384" width="10.83203125" style="1"/>
  </cols>
  <sheetData>
    <row r="1" spans="1:3">
      <c r="A1" s="2" t="s">
        <v>3</v>
      </c>
      <c r="B1" s="1" t="s">
        <v>163</v>
      </c>
      <c r="C1" s="1" t="s">
        <v>162</v>
      </c>
    </row>
    <row r="2" spans="1:3">
      <c r="A2" s="1" t="s">
        <v>176</v>
      </c>
      <c r="B2" s="1" t="s">
        <v>138</v>
      </c>
      <c r="C2" s="1">
        <v>1</v>
      </c>
    </row>
    <row r="3" spans="1:3">
      <c r="A3" s="1" t="s">
        <v>116</v>
      </c>
      <c r="B3" s="1" t="s">
        <v>139</v>
      </c>
      <c r="C3" s="1">
        <v>1</v>
      </c>
    </row>
    <row r="4" spans="1:3">
      <c r="A4" t="s">
        <v>117</v>
      </c>
      <c r="B4" s="1" t="s">
        <v>140</v>
      </c>
      <c r="C4" s="1">
        <v>1</v>
      </c>
    </row>
    <row r="5" spans="1:3">
      <c r="A5" t="s">
        <v>118</v>
      </c>
      <c r="B5" s="1" t="s">
        <v>141</v>
      </c>
      <c r="C5" s="1">
        <v>1</v>
      </c>
    </row>
    <row r="6" spans="1:3">
      <c r="A6" t="s">
        <v>120</v>
      </c>
      <c r="B6" s="1" t="s">
        <v>142</v>
      </c>
      <c r="C6" s="1">
        <v>1</v>
      </c>
    </row>
    <row r="7" spans="1:3">
      <c r="A7" t="s">
        <v>121</v>
      </c>
      <c r="B7" t="s">
        <v>143</v>
      </c>
      <c r="C7" s="1">
        <v>1</v>
      </c>
    </row>
    <row r="8" spans="1:3">
      <c r="A8" s="1" t="s">
        <v>178</v>
      </c>
      <c r="B8" t="s">
        <v>144</v>
      </c>
      <c r="C8" s="1">
        <v>1</v>
      </c>
    </row>
    <row r="9" spans="1:3">
      <c r="A9" s="1" t="s">
        <v>122</v>
      </c>
      <c r="B9" s="1" t="s">
        <v>146</v>
      </c>
      <c r="C9" s="1">
        <v>1</v>
      </c>
    </row>
    <row r="10" spans="1:3">
      <c r="A10" s="1" t="s">
        <v>177</v>
      </c>
      <c r="B10" s="1" t="s">
        <v>145</v>
      </c>
      <c r="C10" s="1">
        <v>1</v>
      </c>
    </row>
    <row r="11" spans="1:3">
      <c r="A11" t="s">
        <v>123</v>
      </c>
      <c r="B11" s="1" t="s">
        <v>147</v>
      </c>
      <c r="C11" s="1">
        <v>1</v>
      </c>
    </row>
    <row r="12" spans="1:3">
      <c r="A12" t="s">
        <v>124</v>
      </c>
      <c r="B12" s="1" t="s">
        <v>148</v>
      </c>
      <c r="C12" s="1">
        <v>1</v>
      </c>
    </row>
    <row r="13" spans="1:3">
      <c r="A13" t="s">
        <v>125</v>
      </c>
      <c r="B13" s="1" t="s">
        <v>149</v>
      </c>
      <c r="C13" s="1">
        <v>1</v>
      </c>
    </row>
    <row r="14" spans="1:3">
      <c r="A14" t="s">
        <v>126</v>
      </c>
      <c r="B14" s="1" t="s">
        <v>150</v>
      </c>
      <c r="C14" s="1">
        <v>1</v>
      </c>
    </row>
    <row r="15" spans="1:3">
      <c r="A15" s="1" t="s">
        <v>127</v>
      </c>
      <c r="B15" s="2" t="s">
        <v>151</v>
      </c>
      <c r="C15" s="1">
        <v>1</v>
      </c>
    </row>
    <row r="16" spans="1:3">
      <c r="A16" s="1" t="s">
        <v>167</v>
      </c>
      <c r="B16" s="1" t="s">
        <v>152</v>
      </c>
      <c r="C16" s="1">
        <v>1</v>
      </c>
    </row>
    <row r="17" spans="1:3">
      <c r="A17" s="1" t="s">
        <v>168</v>
      </c>
      <c r="B17" s="2" t="s">
        <v>153</v>
      </c>
      <c r="C17" s="1">
        <v>1</v>
      </c>
    </row>
    <row r="18" spans="1:3">
      <c r="A18" s="1" t="s">
        <v>169</v>
      </c>
      <c r="B18" s="2" t="s">
        <v>154</v>
      </c>
      <c r="C18" s="1">
        <v>1</v>
      </c>
    </row>
    <row r="19" spans="1:3">
      <c r="A19" s="1" t="s">
        <v>170</v>
      </c>
      <c r="B19" s="3" t="s">
        <v>155</v>
      </c>
      <c r="C19" s="1">
        <v>1</v>
      </c>
    </row>
    <row r="20" spans="1:3">
      <c r="A20" s="1" t="s">
        <v>171</v>
      </c>
      <c r="B20" s="3" t="s">
        <v>156</v>
      </c>
      <c r="C20" s="1">
        <v>1</v>
      </c>
    </row>
    <row r="21" spans="1:3">
      <c r="A21" s="1" t="s">
        <v>172</v>
      </c>
      <c r="B21" s="3" t="s">
        <v>157</v>
      </c>
      <c r="C21" s="1">
        <v>1</v>
      </c>
    </row>
    <row r="22" spans="1:3">
      <c r="A22" s="1" t="s">
        <v>173</v>
      </c>
      <c r="B22" s="3" t="s">
        <v>158</v>
      </c>
      <c r="C22" s="1">
        <v>1</v>
      </c>
    </row>
    <row r="23" spans="1:3">
      <c r="A23" s="1" t="s">
        <v>174</v>
      </c>
      <c r="B23" s="2" t="s">
        <v>160</v>
      </c>
      <c r="C23" s="1">
        <v>1</v>
      </c>
    </row>
    <row r="24" spans="1:3">
      <c r="A24" s="1" t="s">
        <v>175</v>
      </c>
      <c r="B24" s="3" t="s">
        <v>161</v>
      </c>
      <c r="C24" s="1">
        <v>1</v>
      </c>
    </row>
    <row r="25" spans="1:3">
      <c r="A25" s="1" t="s">
        <v>128</v>
      </c>
      <c r="B25" s="2" t="s">
        <v>159</v>
      </c>
      <c r="C2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D5CD-0F77-4649-AEB6-D1733E90C32E}">
  <dimension ref="A1:C25"/>
  <sheetViews>
    <sheetView workbookViewId="0">
      <selection activeCell="A2" sqref="A2:A25"/>
    </sheetView>
  </sheetViews>
  <sheetFormatPr baseColWidth="10" defaultRowHeight="16"/>
  <cols>
    <col min="1" max="1" width="17" style="1" customWidth="1"/>
    <col min="2" max="2" width="8.83203125" style="1" customWidth="1"/>
    <col min="3" max="3" width="37.5" style="1" customWidth="1"/>
    <col min="4" max="16384" width="10.83203125" style="1"/>
  </cols>
  <sheetData>
    <row r="1" spans="1:3">
      <c r="A1" s="2" t="s">
        <v>3</v>
      </c>
      <c r="B1" s="1" t="s">
        <v>27</v>
      </c>
      <c r="C1" s="1" t="s">
        <v>28</v>
      </c>
    </row>
    <row r="2" spans="1:3">
      <c r="A2" s="1" t="s">
        <v>176</v>
      </c>
      <c r="B2" s="1">
        <v>2.5</v>
      </c>
      <c r="C2" s="1" t="s">
        <v>29</v>
      </c>
    </row>
    <row r="3" spans="1:3">
      <c r="A3" s="1" t="s">
        <v>116</v>
      </c>
      <c r="B3" s="1">
        <f>0.2883*16241/60/1000</f>
        <v>7.8038005000000008E-2</v>
      </c>
      <c r="C3" s="1" t="s">
        <v>30</v>
      </c>
    </row>
    <row r="4" spans="1:3">
      <c r="A4" t="s">
        <v>117</v>
      </c>
      <c r="B4" s="1">
        <f>18*28128/60/1000</f>
        <v>8.4383999999999997</v>
      </c>
      <c r="C4" s="1" t="s">
        <v>30</v>
      </c>
    </row>
    <row r="5" spans="1:3">
      <c r="A5" t="s">
        <v>118</v>
      </c>
      <c r="B5" s="1">
        <v>10</v>
      </c>
      <c r="C5" s="1" t="s">
        <v>29</v>
      </c>
    </row>
    <row r="6" spans="1:3">
      <c r="A6" t="s">
        <v>120</v>
      </c>
      <c r="B6" s="1">
        <f>28*21638/60/1000</f>
        <v>10.097733333333334</v>
      </c>
      <c r="C6" s="1" t="s">
        <v>30</v>
      </c>
    </row>
    <row r="7" spans="1:3">
      <c r="A7" t="s">
        <v>121</v>
      </c>
      <c r="B7" s="1">
        <v>153</v>
      </c>
      <c r="C7" s="1" t="s">
        <v>29</v>
      </c>
    </row>
    <row r="8" spans="1:3">
      <c r="A8" s="1" t="s">
        <v>178</v>
      </c>
      <c r="B8" s="1">
        <v>1.8</v>
      </c>
      <c r="C8" s="1" t="s">
        <v>36</v>
      </c>
    </row>
    <row r="9" spans="1:3">
      <c r="A9" s="1" t="s">
        <v>122</v>
      </c>
      <c r="B9" s="1">
        <v>65.900000000000006</v>
      </c>
      <c r="C9" s="1" t="s">
        <v>52</v>
      </c>
    </row>
    <row r="10" spans="1:3">
      <c r="A10" s="1" t="s">
        <v>177</v>
      </c>
      <c r="B10" s="1">
        <v>5.8</v>
      </c>
      <c r="C10" s="1" t="s">
        <v>41</v>
      </c>
    </row>
    <row r="11" spans="1:3">
      <c r="A11" t="s">
        <v>123</v>
      </c>
      <c r="B11" s="1">
        <v>0.08</v>
      </c>
      <c r="C11" s="1" t="s">
        <v>14</v>
      </c>
    </row>
    <row r="12" spans="1:3">
      <c r="A12" t="s">
        <v>124</v>
      </c>
      <c r="B12" s="1">
        <v>0.14000000000000001</v>
      </c>
      <c r="C12" s="1" t="s">
        <v>90</v>
      </c>
    </row>
    <row r="13" spans="1:3">
      <c r="A13" t="s">
        <v>125</v>
      </c>
      <c r="B13" s="1">
        <v>0.45</v>
      </c>
      <c r="C13" s="1" t="s">
        <v>95</v>
      </c>
    </row>
    <row r="14" spans="1:3">
      <c r="A14" t="s">
        <v>126</v>
      </c>
      <c r="B14" s="1">
        <f>1824*39691/1000000000</f>
        <v>7.2396383999999994E-2</v>
      </c>
      <c r="C14" s="1" t="s">
        <v>14</v>
      </c>
    </row>
    <row r="15" spans="1:3">
      <c r="A15" s="1" t="s">
        <v>127</v>
      </c>
      <c r="B15" s="1">
        <v>10.5</v>
      </c>
      <c r="C15" s="1" t="s">
        <v>80</v>
      </c>
    </row>
    <row r="16" spans="1:3">
      <c r="A16" s="1" t="s">
        <v>167</v>
      </c>
      <c r="B16" s="1">
        <f>2036*42699/1000000/60</f>
        <v>1.4489194000000001</v>
      </c>
      <c r="C16" s="1" t="s">
        <v>14</v>
      </c>
    </row>
    <row r="17" spans="1:3">
      <c r="A17" s="1" t="s">
        <v>168</v>
      </c>
      <c r="B17" s="1">
        <v>0.04</v>
      </c>
      <c r="C17" s="1" t="s">
        <v>85</v>
      </c>
    </row>
    <row r="18" spans="1:3">
      <c r="A18" s="1" t="s">
        <v>169</v>
      </c>
      <c r="B18" s="1">
        <v>0.14000000000000001</v>
      </c>
      <c r="C18" s="1" t="s">
        <v>90</v>
      </c>
    </row>
    <row r="19" spans="1:3">
      <c r="A19" s="1" t="s">
        <v>170</v>
      </c>
      <c r="B19" s="1">
        <v>0.45</v>
      </c>
      <c r="C19" s="1" t="s">
        <v>95</v>
      </c>
    </row>
    <row r="20" spans="1:3">
      <c r="A20" s="1" t="s">
        <v>171</v>
      </c>
      <c r="B20" s="1">
        <v>0.45</v>
      </c>
      <c r="C20" s="1" t="s">
        <v>95</v>
      </c>
    </row>
    <row r="21" spans="1:3">
      <c r="A21" s="1" t="s">
        <v>172</v>
      </c>
      <c r="B21" s="1">
        <f>324*52494/1000000/60</f>
        <v>0.28346759999999999</v>
      </c>
      <c r="C21" s="1" t="s">
        <v>14</v>
      </c>
    </row>
    <row r="22" spans="1:3">
      <c r="A22" s="1" t="s">
        <v>173</v>
      </c>
      <c r="B22" s="1">
        <f>54.5*61207/1000000/60</f>
        <v>5.5596358333333332E-2</v>
      </c>
      <c r="C22" s="1" t="s">
        <v>14</v>
      </c>
    </row>
    <row r="23" spans="1:3">
      <c r="A23" s="1" t="s">
        <v>174</v>
      </c>
      <c r="B23" s="1">
        <f>336*36168/1000000/60</f>
        <v>0.20254079999999999</v>
      </c>
      <c r="C23" s="1" t="s">
        <v>14</v>
      </c>
    </row>
    <row r="24" spans="1:3">
      <c r="A24" s="1" t="s">
        <v>175</v>
      </c>
      <c r="B24" s="1">
        <v>1.73</v>
      </c>
      <c r="C24" s="1" t="s">
        <v>115</v>
      </c>
    </row>
    <row r="25" spans="1:3">
      <c r="A25" s="1" t="s">
        <v>128</v>
      </c>
      <c r="B25" s="1">
        <f>134*39087/1000000/60</f>
        <v>8.7294299999999991E-2</v>
      </c>
      <c r="C25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Metabolic_rxns</vt:lpstr>
      <vt:lpstr>Gpr_info</vt:lpstr>
      <vt:lpstr>Enzyme_info</vt:lpstr>
      <vt:lpstr>kcat_info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2020-04-24T08:42:57Z</dcterms:created>
  <dcterms:modified xsi:type="dcterms:W3CDTF">2020-06-16T07:24:22Z</dcterms:modified>
</cp:coreProperties>
</file>