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<sst xmlns="http://schemas.openxmlformats.org/spreadsheetml/2006/main" count="256" uniqueCount="92">
  <si>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</si>
  <si>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</si>
  <si>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</si>
  <si>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</si>
  <si>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</si>
  <si>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</si>
  <si>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</si>
  <si>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</si>
  <si>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</si>
  <si>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</si>
  <si>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</si>
  <si>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</si>
  <si>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</si>
  <si>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</si>
  <si>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</si>
  <si>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</si>
  <si>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</si>
  <si>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</si>
  <si>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</si>
  <si>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</si>
  <si>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</si>
  <si>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</si>
  <si>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</si>
  <si>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</si>
  <si>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</si>
  <si>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</si>
  <si>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</si>
  <si>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</si>
  <si>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</si>
  <si>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</si>
  <si>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</si>
  <si>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</si>
  <si>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</si>
  <si>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</si>
  <si>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</si>
  <si>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</si>
  <si>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</si>
  <si>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</si>
  <si>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</si>
  <si>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</si>
  <si>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</si>
  <si>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</si>
  <si>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</si>
  <si>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</si>
  <si>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</si>
  <si>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</si>
  <si>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</si>
  <si>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</si>
  <si>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</si>
  <si>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</si>
  <si>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</si>
  <si>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</si>
  <si>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</si>
  <si>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</si>
  <si>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</si>
  <si>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</si>
  <si>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</si>
  <si>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</si>
  <si>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</si>
  <si>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</si>
  <si>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</si>
  <si>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</si>
  <si>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</si>
  <si>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</si>
  <si>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</si>
  <si>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</si>
  <si>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</si>
  <si>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</si>
  <si>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</si>
  <si>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</si>
  <si>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</si>
  <si>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</si>
  <si>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</si>
  <si>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</si>
  <si>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</si>
  <si>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</si>
  <si>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</si>
  <si>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</si>
  <si>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</si>
  <si>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</si>
  <si>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</si>
  <si>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</si>
  <si>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</si>
  <si>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</si>
  <si>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</si>
  <si>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</si>
  <si>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</si>
  <si>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</si>
  <si>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Na-acetate trihydrate (0 mM)</t>
  </si>
  <si>
    <t>SodiumFormate (50 mM)</t>
  </si>
  <si>
    <t>3.40</t>
  </si>
  <si>
    <t>1.70  g in 100 ml MilliQ.H20 (2X)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</si>
</sst>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4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0.0339148586068372</c:v>
                  </c:pt>
                  <c:pt idx="2">
                    <c:v>0.0558750328246799</c:v>
                  </c:pt>
                  <c:pt idx="3">
                    <c:v>0.0128186116605157</c:v>
                  </c:pt>
                  <c:pt idx="4">
                    <c:v>0.022202486678508</c:v>
                  </c:pt>
                  <c:pt idx="5">
                    <c:v>0.022202486678508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0.0339148586068372</c:v>
                  </c:pt>
                  <c:pt idx="2">
                    <c:v>0.0558750328246799</c:v>
                  </c:pt>
                  <c:pt idx="3">
                    <c:v>0.0128186116605157</c:v>
                  </c:pt>
                  <c:pt idx="4">
                    <c:v>0.022202486678508</c:v>
                  </c:pt>
                  <c:pt idx="5">
                    <c:v>0.022202486678508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0.680876258140912</c:v>
                </c:pt>
                <c:pt idx="1">
                  <c:v>0.680876258140912</c:v>
                </c:pt>
                <c:pt idx="2">
                  <c:v>0.70307874481942</c:v>
                </c:pt>
                <c:pt idx="3">
                  <c:v>0.762285375962108</c:v>
                </c:pt>
                <c:pt idx="4">
                  <c:v>0.821492007104796</c:v>
                </c:pt>
                <c:pt idx="5">
                  <c:v>0.88809946714032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0.0508751117952353</c:v>
                  </c:pt>
                  <c:pt idx="1">
                    <c:v>0.183432824222685</c:v>
                  </c:pt>
                  <c:pt idx="2">
                    <c:v>0.699417152373023</c:v>
                  </c:pt>
                  <c:pt idx="3">
                    <c:v>0.531151760817348</c:v>
                  </c:pt>
                  <c:pt idx="4">
                    <c:v>0.390305763669097</c:v>
                  </c:pt>
                  <c:pt idx="5">
                    <c:v>0.761671715305866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0.0508751117952353</c:v>
                  </c:pt>
                  <c:pt idx="1">
                    <c:v>0.183432824222685</c:v>
                  </c:pt>
                  <c:pt idx="2">
                    <c:v>0.699417152373023</c:v>
                  </c:pt>
                  <c:pt idx="3">
                    <c:v>0.531151760817348</c:v>
                  </c:pt>
                  <c:pt idx="4">
                    <c:v>0.390305763669097</c:v>
                  </c:pt>
                  <c:pt idx="5">
                    <c:v>0.761671715305866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2.853177907299473</c:v>
                </c:pt>
                <c:pt idx="1">
                  <c:v>9.048015542603387</c:v>
                </c:pt>
                <c:pt idx="2">
                  <c:v>19.31723563696919</c:v>
                </c:pt>
                <c:pt idx="3">
                  <c:v>27.48820427421593</c:v>
                </c:pt>
                <c:pt idx="4">
                  <c:v>30.46350263669165</c:v>
                </c:pt>
                <c:pt idx="5">
                  <c:v>34.87094088259784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0.922053387929436</c:v>
                  </c:pt>
                  <c:pt idx="1">
                    <c:v>0.493496271631569</c:v>
                  </c:pt>
                  <c:pt idx="2">
                    <c:v>0.254593320750915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0.476630680625807</c:v>
                  </c:pt>
                  <c:pt idx="1">
                    <c:v>0.922053387929436</c:v>
                  </c:pt>
                  <c:pt idx="2">
                    <c:v>0.493496271631569</c:v>
                  </c:pt>
                  <c:pt idx="3">
                    <c:v>0.254593320750915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50.15569556086611</c:v>
                </c:pt>
                <c:pt idx="1">
                  <c:v>39.97393004562242</c:v>
                </c:pt>
                <c:pt idx="2">
                  <c:v>7.618220001448331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0"/>
          <c:order val="4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39736"/>
        <c:axId val="2088468248"/>
      </c:scatterChart>
      <c:scatterChart>
        <c:scatterStyle val="lineMarker"/>
        <c:varyColors val="0"/>
        <c:ser>
          <c:idx val="5"/>
          <c:order val="5"/>
          <c:tx>
            <c:v>OD 600nm</c:v>
          </c:tx>
          <c:errBars>
            <c:errDir val="y"/>
            <c:errBarType val="both"/>
            <c:errValType val="cust"/>
            <c:noEndCap val="0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0.027724937276755</c:v>
                  </c:pt>
                  <c:pt idx="2">
                    <c:v>0.027724937276755</c:v>
                  </c:pt>
                  <c:pt idx="3">
                    <c:v>0.0244510963830527</c:v>
                  </c:pt>
                  <c:pt idx="4">
                    <c:v>0.016007</c:v>
                  </c:pt>
                  <c:pt idx="5">
                    <c:v>0.00924164575891835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0.027724937276755</c:v>
                  </c:pt>
                  <c:pt idx="2">
                    <c:v>0.027724937276755</c:v>
                  </c:pt>
                  <c:pt idx="3">
                    <c:v>0.0244510963830527</c:v>
                  </c:pt>
                  <c:pt idx="4">
                    <c:v>0.016007</c:v>
                  </c:pt>
                  <c:pt idx="5">
                    <c:v>0.00924164575891835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0.2331071</c:v>
                </c:pt>
                <c:pt idx="1">
                  <c:v>0.826413</c:v>
                </c:pt>
                <c:pt idx="2">
                  <c:v>1.274609</c:v>
                </c:pt>
                <c:pt idx="3">
                  <c:v>1.279944666666667</c:v>
                </c:pt>
                <c:pt idx="4">
                  <c:v>0.490266</c:v>
                </c:pt>
                <c:pt idx="5">
                  <c:v>0.500937333333333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6072"/>
        <c:axId val="2091655400"/>
      </c:scatterChart>
      <c:valAx>
        <c:axId val="20840397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8468248"/>
        <c:crosses val="autoZero"/>
        <c:crossBetween val="midCat"/>
        <c:majorUnit val="10.0"/>
      </c:valAx>
      <c:valAx>
        <c:axId val="20884682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4039736"/>
        <c:crosses val="autoZero"/>
        <c:crossBetween val="midCat"/>
      </c:valAx>
      <c:valAx>
        <c:axId val="209165540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1576072"/>
        <c:crosses val="max"/>
        <c:crossBetween val="midCat"/>
        <c:majorUnit val="1.0"/>
        <c:minorUnit val="0.2"/>
      </c:valAx>
      <c:valAx>
        <c:axId val="20815760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916554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22.5" style="1" bestFit="1" customWidth="1"/>
    <col min="2" max="2" width="13.6640625" style="1" bestFit="1" customWidth="1"/>
    <col min="3" max="3" width="44.83203125" style="1" customWidth="1"/>
    <col min="4" max="16384" width="8.83203125" style="1"/>
  </cols>
  <sheetData>
    <row r="1" spans="1:3">
      <c r="A1" s="42" t="s">
        <v>0</v>
      </c>
      <c r="B1" s="43"/>
      <c r="C1" s="21">
        <v>41913</v>
      </c>
    </row>
    <row r="2" spans="1:3" ht="16">
      <c r="A2" s="42" t="s">
        <v>1</v>
      </c>
      <c r="B2" s="44"/>
      <c r="C2" s="20" t="s">
        <v>80</v>
      </c>
    </row>
    <row r="3" spans="1:3">
      <c r="A3" s="6"/>
      <c r="B3" s="6"/>
      <c r="C3" s="5"/>
    </row>
    <row r="4" spans="1:3">
      <c r="A4" s="45" t="s">
        <v>26</v>
      </c>
      <c r="B4" s="45"/>
      <c r="C4" s="4" t="s">
        <v>68</v>
      </c>
    </row>
    <row r="6" spans="1:3">
      <c r="A6" s="24" t="s">
        <v>41</v>
      </c>
      <c r="B6" s="24" t="s">
        <v>42</v>
      </c>
      <c r="C6" s="24" t="s">
        <v>35</v>
      </c>
    </row>
    <row r="7" spans="1:3">
      <c r="A7" s="22" t="s">
        <v>43</v>
      </c>
      <c r="B7" s="22" t="s">
        <v>44</v>
      </c>
      <c r="C7" s="22" t="s">
        <v>61</v>
      </c>
    </row>
    <row r="8" spans="1:3">
      <c r="A8" s="22" t="s">
        <v>45</v>
      </c>
      <c r="B8" s="22" t="s">
        <v>46</v>
      </c>
      <c r="C8" s="22" t="s">
        <v>61</v>
      </c>
    </row>
    <row r="9" spans="1:3">
      <c r="A9" s="22" t="s">
        <v>47</v>
      </c>
      <c r="B9" s="22" t="s">
        <v>48</v>
      </c>
      <c r="C9" s="22" t="s">
        <v>61</v>
      </c>
    </row>
    <row r="10" spans="1:3">
      <c r="A10" s="22" t="s">
        <v>49</v>
      </c>
      <c r="B10" s="22" t="s">
        <v>50</v>
      </c>
      <c r="C10" s="22" t="s">
        <v>61</v>
      </c>
    </row>
    <row r="11" spans="1:3">
      <c r="A11" s="22" t="s">
        <v>88</v>
      </c>
      <c r="B11" s="22">
        <v>0</v>
      </c>
      <c r="C11" s="22" t="s">
        <v>61</v>
      </c>
    </row>
    <row r="12" spans="1:3">
      <c r="A12" s="22" t="s">
        <v>36</v>
      </c>
      <c r="B12" s="22" t="s">
        <v>51</v>
      </c>
      <c r="C12" s="22" t="s">
        <v>61</v>
      </c>
    </row>
    <row r="13" spans="1:3" ht="16">
      <c r="A13" s="39" t="s">
        <v>40</v>
      </c>
      <c r="B13" s="22" t="s">
        <v>52</v>
      </c>
      <c r="C13" s="22" t="s">
        <v>61</v>
      </c>
    </row>
    <row r="14" spans="1:3" ht="16">
      <c r="A14" s="5" t="s">
        <v>39</v>
      </c>
      <c r="B14" s="22" t="s">
        <v>52</v>
      </c>
      <c r="C14" s="22" t="s">
        <v>61</v>
      </c>
    </row>
    <row r="15" spans="1:3" ht="16">
      <c r="A15" s="22" t="s">
        <v>70</v>
      </c>
      <c r="B15" s="22" t="s">
        <v>53</v>
      </c>
      <c r="C15" s="22" t="s">
        <v>61</v>
      </c>
    </row>
    <row r="16" spans="1:3" ht="16">
      <c r="A16" s="22" t="s">
        <v>69</v>
      </c>
      <c r="B16" s="22" t="s">
        <v>52</v>
      </c>
      <c r="C16" s="22" t="s">
        <v>61</v>
      </c>
    </row>
    <row r="17" spans="1:3" ht="16">
      <c r="A17" s="22" t="s">
        <v>71</v>
      </c>
      <c r="B17" s="22" t="s">
        <v>52</v>
      </c>
      <c r="C17" s="22" t="s">
        <v>61</v>
      </c>
    </row>
    <row r="18" spans="1:3" ht="16">
      <c r="A18" s="22" t="s">
        <v>72</v>
      </c>
      <c r="B18" s="22" t="s">
        <v>54</v>
      </c>
      <c r="C18" s="22" t="s">
        <v>61</v>
      </c>
    </row>
    <row r="19" spans="1:3" ht="16">
      <c r="A19" s="22" t="s">
        <v>38</v>
      </c>
      <c r="B19" s="22" t="s">
        <v>55</v>
      </c>
      <c r="C19" s="22" t="s">
        <v>61</v>
      </c>
    </row>
    <row r="20" spans="1:3" ht="16">
      <c r="A20" s="22" t="s">
        <v>73</v>
      </c>
      <c r="B20" s="22" t="s">
        <v>56</v>
      </c>
      <c r="C20" s="22" t="s">
        <v>61</v>
      </c>
    </row>
    <row r="21" spans="1:3" ht="16">
      <c r="A21" s="22" t="s">
        <v>74</v>
      </c>
      <c r="B21" s="22" t="s">
        <v>57</v>
      </c>
      <c r="C21" s="22" t="s">
        <v>61</v>
      </c>
    </row>
    <row r="22" spans="1:3" ht="16">
      <c r="A22" s="22" t="s">
        <v>75</v>
      </c>
      <c r="B22" s="22" t="s">
        <v>58</v>
      </c>
      <c r="C22" s="22" t="s">
        <v>61</v>
      </c>
    </row>
    <row r="23" spans="1:3" ht="16">
      <c r="A23" s="22" t="s">
        <v>76</v>
      </c>
      <c r="B23" s="22" t="s">
        <v>58</v>
      </c>
      <c r="C23" s="22" t="s">
        <v>61</v>
      </c>
    </row>
    <row r="24" spans="1:3">
      <c r="A24" s="22" t="s">
        <v>59</v>
      </c>
      <c r="B24" s="22" t="s">
        <v>58</v>
      </c>
      <c r="C24" s="22" t="s">
        <v>61</v>
      </c>
    </row>
    <row r="25" spans="1:3">
      <c r="A25" s="22" t="s">
        <v>60</v>
      </c>
      <c r="B25" s="22" t="s">
        <v>58</v>
      </c>
      <c r="C25" s="22" t="s">
        <v>61</v>
      </c>
    </row>
    <row r="26" spans="1:3">
      <c r="A26" s="22" t="s">
        <v>37</v>
      </c>
      <c r="B26" s="22" t="s">
        <v>62</v>
      </c>
      <c r="C26" s="22" t="s">
        <v>63</v>
      </c>
    </row>
    <row r="27" spans="1:3">
      <c r="A27" s="22" t="s">
        <v>64</v>
      </c>
      <c r="B27" s="22" t="s">
        <v>61</v>
      </c>
      <c r="C27" s="22" t="s">
        <v>65</v>
      </c>
    </row>
    <row r="28" spans="1:3">
      <c r="A28" s="22" t="s">
        <v>66</v>
      </c>
      <c r="B28" s="22" t="s">
        <v>61</v>
      </c>
      <c r="C28" s="22" t="s">
        <v>67</v>
      </c>
    </row>
    <row r="29" spans="1:3">
      <c r="A29" s="19" t="s">
        <v>89</v>
      </c>
      <c r="B29" s="19" t="s">
        <v>90</v>
      </c>
      <c r="C29" s="19" t="s">
        <v>91</v>
      </c>
    </row>
    <row r="31" spans="1:3">
      <c r="A31" s="1" t="s">
        <v>86</v>
      </c>
    </row>
    <row r="32" spans="1:3">
      <c r="A32" s="37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19</v>
      </c>
      <c r="B2" s="11">
        <v>90.08</v>
      </c>
    </row>
    <row r="4" spans="1:8">
      <c r="A4" s="52" t="s">
        <v>19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6" t="s">
        <v>2</v>
      </c>
      <c r="B6" s="16" t="s">
        <v>27</v>
      </c>
      <c r="C6" s="16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25">
        <v>2.8000000000000001E-2</v>
      </c>
      <c r="E7" s="25">
        <v>2.7E-2</v>
      </c>
      <c r="F7" s="25">
        <v>2.7E-2</v>
      </c>
      <c r="G7" s="10">
        <f>(C7*1000*AVERAGE(D7:F7))/$B$2</f>
        <v>0.60686796921255182</v>
      </c>
      <c r="H7" s="13">
        <f>(C7*1000*STDEV(D7:F7))/$B$2</f>
        <v>1.2818611660515679E-2</v>
      </c>
    </row>
    <row r="8" spans="1:8">
      <c r="A8" s="32">
        <v>0</v>
      </c>
      <c r="B8" s="38">
        <v>0</v>
      </c>
      <c r="C8" s="10">
        <v>2</v>
      </c>
      <c r="D8" s="25">
        <v>0.03</v>
      </c>
      <c r="E8" s="25">
        <v>3.1E-2</v>
      </c>
      <c r="F8" s="25">
        <v>3.1E-2</v>
      </c>
      <c r="G8" s="10">
        <f t="shared" ref="G8:G13" si="0">(C8*1000*AVERAGE(D8:F8))/$B$2</f>
        <v>0.68087625814091179</v>
      </c>
      <c r="H8" s="13">
        <f t="shared" ref="H8:H13" si="1">(C8*1000*STDEV(D8:F8))/$B$2</f>
        <v>1.2818611660515679E-2</v>
      </c>
    </row>
    <row r="9" spans="1:8">
      <c r="A9" s="32">
        <v>1</v>
      </c>
      <c r="B9" s="38">
        <v>5.666666666666667</v>
      </c>
      <c r="C9" s="10">
        <v>2</v>
      </c>
      <c r="D9" s="25">
        <v>2.9000000000000001E-2</v>
      </c>
      <c r="E9" s="25">
        <v>3.2000000000000001E-2</v>
      </c>
      <c r="F9" s="25">
        <v>3.1E-2</v>
      </c>
      <c r="G9" s="10">
        <f t="shared" si="0"/>
        <v>0.68087625814091179</v>
      </c>
      <c r="H9" s="13">
        <f t="shared" si="1"/>
        <v>3.391485860683717E-2</v>
      </c>
    </row>
    <row r="10" spans="1:8">
      <c r="A10" s="32">
        <v>2</v>
      </c>
      <c r="B10" s="38">
        <v>11.666666666666666</v>
      </c>
      <c r="C10" s="10">
        <v>2</v>
      </c>
      <c r="D10" s="25">
        <v>2.9000000000000001E-2</v>
      </c>
      <c r="E10" s="25">
        <v>3.2000000000000001E-2</v>
      </c>
      <c r="F10" s="25">
        <v>3.4000000000000002E-2</v>
      </c>
      <c r="G10" s="10">
        <f t="shared" si="0"/>
        <v>0.70307874481941979</v>
      </c>
      <c r="H10" s="13">
        <f t="shared" si="1"/>
        <v>5.587503282467992E-2</v>
      </c>
    </row>
    <row r="11" spans="1:8">
      <c r="A11" s="32">
        <v>3</v>
      </c>
      <c r="B11" s="38">
        <v>24</v>
      </c>
      <c r="C11" s="10">
        <v>2</v>
      </c>
      <c r="D11" s="25">
        <v>3.4000000000000002E-2</v>
      </c>
      <c r="E11" s="25">
        <v>3.5000000000000003E-2</v>
      </c>
      <c r="F11" s="25">
        <v>3.4000000000000002E-2</v>
      </c>
      <c r="G11" s="10">
        <f t="shared" si="0"/>
        <v>0.76228537596210777</v>
      </c>
      <c r="H11" s="13">
        <f t="shared" si="1"/>
        <v>1.2818611660515681E-2</v>
      </c>
    </row>
    <row r="12" spans="1:8">
      <c r="A12" s="32">
        <v>4</v>
      </c>
      <c r="B12" s="38">
        <v>48</v>
      </c>
      <c r="C12" s="10">
        <v>2</v>
      </c>
      <c r="D12" s="29">
        <v>3.5999999999999997E-2</v>
      </c>
      <c r="E12" s="26">
        <v>3.6999999999999998E-2</v>
      </c>
      <c r="F12" s="26">
        <v>3.7999999999999999E-2</v>
      </c>
      <c r="G12" s="10">
        <f t="shared" si="0"/>
        <v>0.82149200710479575</v>
      </c>
      <c r="H12" s="13">
        <f t="shared" si="1"/>
        <v>2.2202486678508014E-2</v>
      </c>
    </row>
    <row r="13" spans="1:8">
      <c r="A13" s="32">
        <v>5</v>
      </c>
      <c r="B13" s="38">
        <v>100</v>
      </c>
      <c r="C13" s="10">
        <v>2</v>
      </c>
      <c r="D13" s="26">
        <v>3.9E-2</v>
      </c>
      <c r="E13" s="29">
        <v>0.04</v>
      </c>
      <c r="F13" s="26">
        <v>4.1000000000000002E-2</v>
      </c>
      <c r="G13" s="10">
        <f t="shared" si="0"/>
        <v>0.88809946714031973</v>
      </c>
      <c r="H13" s="13">
        <f t="shared" si="1"/>
        <v>2.2202486678508014E-2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21</v>
      </c>
      <c r="B2" s="11">
        <v>46.07</v>
      </c>
    </row>
    <row r="4" spans="1:8">
      <c r="A4" s="52" t="s">
        <v>21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6" t="s">
        <v>2</v>
      </c>
      <c r="B6" s="16" t="s">
        <v>27</v>
      </c>
      <c r="C6" s="16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5.666666666666667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11.666666666666666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100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:D9"/>
    </sheetView>
  </sheetViews>
  <sheetFormatPr baseColWidth="10" defaultColWidth="8.83203125" defaultRowHeight="14" x14ac:dyDescent="0"/>
  <cols>
    <col min="1" max="3" width="8.83203125" style="1"/>
    <col min="4" max="4" width="9.1640625" style="1" bestFit="1" customWidth="1"/>
    <col min="5" max="5" width="11.33203125" style="1" bestFit="1" customWidth="1"/>
    <col min="6" max="7" width="8.83203125" style="1"/>
    <col min="8" max="8" width="15" style="1" bestFit="1" customWidth="1"/>
    <col min="9" max="9" width="10.6640625" style="1" bestFit="1" customWidth="1"/>
    <col min="10" max="16384" width="8.83203125" style="1"/>
  </cols>
  <sheetData>
    <row r="1" spans="1:4">
      <c r="A1" s="47" t="s">
        <v>2</v>
      </c>
      <c r="B1" s="47" t="s">
        <v>79</v>
      </c>
      <c r="C1" s="47" t="s">
        <v>79</v>
      </c>
      <c r="D1" s="47" t="s">
        <v>3</v>
      </c>
    </row>
    <row r="2" spans="1:4">
      <c r="A2" s="48"/>
      <c r="B2" s="48"/>
      <c r="C2" s="48"/>
      <c r="D2" s="48"/>
    </row>
    <row r="3" spans="1:4">
      <c r="A3" s="20" t="s">
        <v>4</v>
      </c>
      <c r="B3" s="30">
        <v>-20</v>
      </c>
      <c r="C3" s="31">
        <v>-20</v>
      </c>
      <c r="D3" s="38">
        <v>-0.33333333333333331</v>
      </c>
    </row>
    <row r="4" spans="1:4">
      <c r="A4" s="20">
        <v>0</v>
      </c>
      <c r="B4" s="32">
        <v>0</v>
      </c>
      <c r="C4" s="33">
        <v>0</v>
      </c>
      <c r="D4" s="38">
        <v>0</v>
      </c>
    </row>
    <row r="5" spans="1:4">
      <c r="A5" s="20">
        <v>1</v>
      </c>
      <c r="B5" s="32">
        <v>340</v>
      </c>
      <c r="C5" s="33">
        <v>340</v>
      </c>
      <c r="D5" s="38">
        <v>5.666666666666667</v>
      </c>
    </row>
    <row r="6" spans="1:4">
      <c r="A6" s="20">
        <v>2</v>
      </c>
      <c r="B6" s="32">
        <v>360</v>
      </c>
      <c r="C6" s="33">
        <v>700</v>
      </c>
      <c r="D6" s="38">
        <v>11.666666666666666</v>
      </c>
    </row>
    <row r="7" spans="1:4">
      <c r="A7" s="20">
        <v>3</v>
      </c>
      <c r="B7" s="32">
        <v>740</v>
      </c>
      <c r="C7" s="33">
        <v>1440</v>
      </c>
      <c r="D7" s="38">
        <v>24</v>
      </c>
    </row>
    <row r="8" spans="1:4">
      <c r="A8" s="20">
        <v>4</v>
      </c>
      <c r="B8" s="32">
        <v>1440</v>
      </c>
      <c r="C8" s="33">
        <v>2880</v>
      </c>
      <c r="D8" s="38">
        <v>48</v>
      </c>
    </row>
    <row r="9" spans="1:4">
      <c r="A9" s="20">
        <v>5</v>
      </c>
      <c r="B9" s="32">
        <v>3120</v>
      </c>
      <c r="C9" s="33">
        <v>6000</v>
      </c>
      <c r="D9" s="38">
        <v>100</v>
      </c>
    </row>
    <row r="16" spans="1:4">
      <c r="A16" s="46" t="s">
        <v>81</v>
      </c>
      <c r="B16" s="46"/>
      <c r="C16" s="46"/>
    </row>
    <row r="18" spans="1:7">
      <c r="A18" s="46" t="s">
        <v>82</v>
      </c>
      <c r="B18" s="46"/>
      <c r="C18" s="46"/>
      <c r="D18" s="46" t="s">
        <v>83</v>
      </c>
      <c r="E18" s="46"/>
      <c r="F18" s="46"/>
      <c r="G18" s="46"/>
    </row>
    <row r="21" spans="1:7">
      <c r="A21" s="46" t="s">
        <v>84</v>
      </c>
      <c r="B21" s="46"/>
      <c r="C21" s="46"/>
      <c r="D21" s="1" t="s">
        <v>87</v>
      </c>
      <c r="E21" s="1" t="s">
        <v>25</v>
      </c>
    </row>
    <row r="22" spans="1:7">
      <c r="A22" s="46" t="s">
        <v>85</v>
      </c>
      <c r="B22" s="46"/>
      <c r="C22" s="46"/>
      <c r="D22" s="1" t="s">
        <v>87</v>
      </c>
      <c r="E22" s="1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3" sqref="H13"/>
    </sheetView>
  </sheetViews>
  <sheetFormatPr baseColWidth="10" defaultColWidth="8.83203125" defaultRowHeight="14" x14ac:dyDescent="0"/>
  <cols>
    <col min="1" max="16384" width="8.83203125" style="1"/>
  </cols>
  <sheetData>
    <row r="1" spans="1:10">
      <c r="A1" s="47" t="s">
        <v>2</v>
      </c>
      <c r="B1" s="47" t="s">
        <v>79</v>
      </c>
      <c r="C1" s="47" t="s">
        <v>79</v>
      </c>
      <c r="D1" s="47" t="s">
        <v>3</v>
      </c>
      <c r="E1" s="47" t="s">
        <v>5</v>
      </c>
      <c r="F1" s="47" t="s">
        <v>7</v>
      </c>
      <c r="G1" s="45" t="s">
        <v>8</v>
      </c>
      <c r="H1" s="42" t="s">
        <v>9</v>
      </c>
      <c r="I1" s="2" t="s">
        <v>10</v>
      </c>
      <c r="J1" s="34" t="s">
        <v>10</v>
      </c>
    </row>
    <row r="2" spans="1:10">
      <c r="A2" s="48"/>
      <c r="B2" s="48"/>
      <c r="C2" s="48"/>
      <c r="D2" s="48"/>
      <c r="E2" s="48"/>
      <c r="F2" s="48"/>
      <c r="G2" s="45"/>
      <c r="H2" s="42"/>
      <c r="I2" s="3" t="s">
        <v>11</v>
      </c>
      <c r="J2" s="35" t="s">
        <v>6</v>
      </c>
    </row>
    <row r="3" spans="1:10">
      <c r="A3" s="23" t="s">
        <v>4</v>
      </c>
      <c r="B3" s="30">
        <v>-20</v>
      </c>
      <c r="C3" s="31">
        <v>-20</v>
      </c>
      <c r="D3" s="38">
        <v>-0.33333333333333331</v>
      </c>
      <c r="E3" s="23">
        <v>1</v>
      </c>
      <c r="F3" s="27">
        <v>9.0999999999999998E-2</v>
      </c>
      <c r="G3" s="27">
        <v>9.0999999999999998E-2</v>
      </c>
      <c r="H3" s="27">
        <v>9.0999999999999998E-2</v>
      </c>
      <c r="I3" s="28">
        <f>E3*(AVERAGE(F3:H3)*1.6007-0.0118)</f>
        <v>0.1338637</v>
      </c>
      <c r="J3" s="36">
        <f>E3*(STDEV(F3:H3)*1.6007)</f>
        <v>2.7206696834821082E-17</v>
      </c>
    </row>
    <row r="4" spans="1:10">
      <c r="A4" s="23">
        <v>0</v>
      </c>
      <c r="B4" s="32">
        <v>0</v>
      </c>
      <c r="C4" s="33">
        <v>0</v>
      </c>
      <c r="D4" s="38">
        <v>0</v>
      </c>
      <c r="E4" s="23">
        <v>1</v>
      </c>
      <c r="F4" s="27">
        <v>0.153</v>
      </c>
      <c r="G4" s="27">
        <v>0.153</v>
      </c>
      <c r="H4" s="27">
        <v>0.153</v>
      </c>
      <c r="I4" s="28">
        <f t="shared" ref="I4:I9" si="0">E4*(AVERAGE(F4:H4)*1.6007-0.0118)</f>
        <v>0.23310709999999998</v>
      </c>
      <c r="J4" s="36">
        <f t="shared" ref="J4:J9" si="1">E4*(STDEV(F4:H4)*1.6007)</f>
        <v>0</v>
      </c>
    </row>
    <row r="5" spans="1:10">
      <c r="A5" s="23">
        <v>1</v>
      </c>
      <c r="B5" s="32">
        <v>340</v>
      </c>
      <c r="C5" s="33">
        <v>340</v>
      </c>
      <c r="D5" s="38">
        <v>5.666666666666667</v>
      </c>
      <c r="E5" s="23">
        <v>10</v>
      </c>
      <c r="F5" s="27">
        <v>6.0999999999999999E-2</v>
      </c>
      <c r="G5" s="27">
        <v>5.8000000000000003E-2</v>
      </c>
      <c r="H5" s="27">
        <v>5.8000000000000003E-2</v>
      </c>
      <c r="I5" s="28">
        <f t="shared" si="0"/>
        <v>0.82641299999999984</v>
      </c>
      <c r="J5" s="36">
        <f t="shared" si="1"/>
        <v>2.7724937276754978E-2</v>
      </c>
    </row>
    <row r="6" spans="1:10">
      <c r="A6" s="23">
        <v>2</v>
      </c>
      <c r="B6" s="32">
        <v>360</v>
      </c>
      <c r="C6" s="33">
        <v>700</v>
      </c>
      <c r="D6" s="38">
        <v>11.666666666666666</v>
      </c>
      <c r="E6" s="23">
        <v>10</v>
      </c>
      <c r="F6" s="27">
        <v>8.8999999999999996E-2</v>
      </c>
      <c r="G6" s="27">
        <v>8.5999999999999993E-2</v>
      </c>
      <c r="H6" s="27">
        <v>8.5999999999999993E-2</v>
      </c>
      <c r="I6" s="28">
        <f t="shared" si="0"/>
        <v>1.2746090000000001</v>
      </c>
      <c r="J6" s="36">
        <f t="shared" si="1"/>
        <v>2.7724937276755041E-2</v>
      </c>
    </row>
    <row r="7" spans="1:10">
      <c r="A7" s="23">
        <v>3</v>
      </c>
      <c r="B7" s="32">
        <v>740</v>
      </c>
      <c r="C7" s="33">
        <v>1440</v>
      </c>
      <c r="D7" s="38">
        <v>24</v>
      </c>
      <c r="E7" s="23">
        <v>10</v>
      </c>
      <c r="F7" s="27">
        <v>8.8999999999999996E-2</v>
      </c>
      <c r="G7" s="27">
        <v>8.6999999999999994E-2</v>
      </c>
      <c r="H7" s="27">
        <v>8.5999999999999993E-2</v>
      </c>
      <c r="I7" s="28">
        <f t="shared" si="0"/>
        <v>1.2799446666666667</v>
      </c>
      <c r="J7" s="36">
        <f t="shared" si="1"/>
        <v>2.4451096383052734E-2</v>
      </c>
    </row>
    <row r="8" spans="1:10">
      <c r="A8" s="23">
        <v>4</v>
      </c>
      <c r="B8" s="32">
        <v>1440</v>
      </c>
      <c r="C8" s="33">
        <v>2880</v>
      </c>
      <c r="D8" s="38">
        <v>48</v>
      </c>
      <c r="E8" s="23">
        <v>10</v>
      </c>
      <c r="F8" s="27">
        <v>3.7999999999999999E-2</v>
      </c>
      <c r="G8" s="27">
        <v>3.6999999999999998E-2</v>
      </c>
      <c r="H8" s="27">
        <v>3.9E-2</v>
      </c>
      <c r="I8" s="28">
        <f t="shared" si="0"/>
        <v>0.49026600000000004</v>
      </c>
      <c r="J8" s="36">
        <f t="shared" si="1"/>
        <v>1.6007000000000014E-2</v>
      </c>
    </row>
    <row r="9" spans="1:10">
      <c r="A9" s="23">
        <v>5</v>
      </c>
      <c r="B9" s="32">
        <v>3120</v>
      </c>
      <c r="C9" s="33">
        <v>6000</v>
      </c>
      <c r="D9" s="38">
        <v>100</v>
      </c>
      <c r="E9" s="23">
        <v>10</v>
      </c>
      <c r="F9" s="27">
        <v>3.9E-2</v>
      </c>
      <c r="G9" s="27">
        <v>3.9E-2</v>
      </c>
      <c r="H9" s="27">
        <v>3.7999999999999999E-2</v>
      </c>
      <c r="I9" s="28">
        <f t="shared" si="0"/>
        <v>0.50093733333333323</v>
      </c>
      <c r="J9" s="36">
        <f t="shared" si="1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I16" sqref="I16"/>
    </sheetView>
  </sheetViews>
  <sheetFormatPr baseColWidth="10" defaultColWidth="8.83203125" defaultRowHeight="14" x14ac:dyDescent="0"/>
  <cols>
    <col min="1" max="1" width="16.83203125" style="1" bestFit="1" customWidth="1"/>
    <col min="2" max="13" width="8.83203125" style="1"/>
    <col min="14" max="14" width="10.1640625" style="1" bestFit="1" customWidth="1"/>
    <col min="15" max="15" width="9.1640625" style="1" bestFit="1" customWidth="1"/>
    <col min="16" max="17" width="8.83203125" style="1"/>
    <col min="18" max="18" width="10.1640625" style="1" bestFit="1" customWidth="1"/>
    <col min="19" max="19" width="9.1640625" style="1" bestFit="1" customWidth="1"/>
    <col min="20" max="16384" width="8.83203125" style="1"/>
  </cols>
  <sheetData>
    <row r="1" spans="1:21">
      <c r="A1" s="45" t="s">
        <v>18</v>
      </c>
      <c r="B1" s="45"/>
      <c r="D1" s="49" t="s">
        <v>2</v>
      </c>
      <c r="E1" s="47" t="s">
        <v>3</v>
      </c>
      <c r="F1" s="45" t="s">
        <v>77</v>
      </c>
      <c r="G1" s="45"/>
      <c r="H1" s="45"/>
      <c r="I1" s="45"/>
      <c r="J1" s="45" t="s">
        <v>19</v>
      </c>
      <c r="K1" s="45"/>
      <c r="L1" s="45"/>
      <c r="M1" s="45"/>
      <c r="N1" s="50" t="s">
        <v>20</v>
      </c>
      <c r="O1" s="43"/>
      <c r="P1" s="43"/>
      <c r="Q1" s="51"/>
      <c r="R1" s="45" t="s">
        <v>32</v>
      </c>
      <c r="S1" s="45"/>
      <c r="T1" s="45"/>
      <c r="U1" s="45"/>
    </row>
    <row r="2" spans="1:21">
      <c r="A2" s="45" t="s">
        <v>12</v>
      </c>
      <c r="B2" s="45"/>
      <c r="D2" s="49"/>
      <c r="E2" s="48"/>
      <c r="F2" s="8" t="s">
        <v>25</v>
      </c>
      <c r="G2" s="8" t="s">
        <v>6</v>
      </c>
      <c r="H2" s="8" t="s">
        <v>25</v>
      </c>
      <c r="I2" s="8" t="s">
        <v>6</v>
      </c>
      <c r="J2" s="8" t="s">
        <v>25</v>
      </c>
      <c r="K2" s="8" t="s">
        <v>6</v>
      </c>
      <c r="L2" s="8" t="s">
        <v>25</v>
      </c>
      <c r="M2" s="8" t="s">
        <v>6</v>
      </c>
      <c r="N2" s="8" t="s">
        <v>25</v>
      </c>
      <c r="O2" s="8" t="s">
        <v>6</v>
      </c>
      <c r="P2" s="8" t="s">
        <v>25</v>
      </c>
      <c r="Q2" s="8" t="s">
        <v>6</v>
      </c>
      <c r="R2" s="8" t="s">
        <v>25</v>
      </c>
      <c r="S2" s="8" t="s">
        <v>6</v>
      </c>
      <c r="T2" s="8" t="s">
        <v>25</v>
      </c>
      <c r="U2" s="8" t="s">
        <v>6</v>
      </c>
    </row>
    <row r="3" spans="1:21">
      <c r="A3" s="45" t="s">
        <v>13</v>
      </c>
      <c r="B3" s="8" t="s">
        <v>15</v>
      </c>
      <c r="D3" s="23" t="s">
        <v>4</v>
      </c>
      <c r="E3" s="38">
        <v>-0.33333333333333331</v>
      </c>
      <c r="F3" s="31">
        <v>0</v>
      </c>
      <c r="G3" s="31">
        <v>0</v>
      </c>
      <c r="H3" s="31">
        <f>F3</f>
        <v>0</v>
      </c>
      <c r="I3" s="31">
        <f>G3</f>
        <v>0</v>
      </c>
      <c r="J3" s="40">
        <v>0.60686796921255182</v>
      </c>
      <c r="K3" s="40">
        <v>1.2818611660515679E-2</v>
      </c>
      <c r="L3" s="7">
        <f>J3</f>
        <v>0.60686796921255182</v>
      </c>
      <c r="M3" s="7">
        <f>K3</f>
        <v>1.2818611660515679E-2</v>
      </c>
      <c r="N3" s="40">
        <v>1.2989175686927561</v>
      </c>
      <c r="O3" s="40">
        <v>6.661115736885935E-2</v>
      </c>
      <c r="P3" s="7">
        <f>N3</f>
        <v>1.2989175686927561</v>
      </c>
      <c r="Q3" s="7">
        <f>O3</f>
        <v>6.661115736885935E-2</v>
      </c>
      <c r="R3" s="40">
        <v>53.559272937939028</v>
      </c>
      <c r="S3" s="40">
        <v>0.47663068062580677</v>
      </c>
      <c r="T3" s="7">
        <f>R3</f>
        <v>53.559272937939028</v>
      </c>
      <c r="U3" s="7">
        <f>S3</f>
        <v>0.47663068062580677</v>
      </c>
    </row>
    <row r="4" spans="1:21">
      <c r="A4" s="45"/>
      <c r="B4" s="8" t="s">
        <v>16</v>
      </c>
      <c r="D4" s="23">
        <v>0</v>
      </c>
      <c r="E4" s="38">
        <v>0</v>
      </c>
      <c r="F4" s="33">
        <v>0</v>
      </c>
      <c r="G4" s="33">
        <v>0</v>
      </c>
      <c r="H4" s="31">
        <f t="shared" ref="H4:H9" si="0">F4</f>
        <v>0</v>
      </c>
      <c r="I4" s="31">
        <f t="shared" ref="I4:I9" si="1">G4</f>
        <v>0</v>
      </c>
      <c r="J4" s="40">
        <v>0.68087625814091179</v>
      </c>
      <c r="K4" s="40">
        <v>1.2818611660515679E-2</v>
      </c>
      <c r="L4" s="7">
        <f t="shared" ref="L4:L9" si="2">J4</f>
        <v>0.68087625814091179</v>
      </c>
      <c r="M4" s="7">
        <f t="shared" ref="M4:M9" si="3">K4</f>
        <v>1.2818611660515679E-2</v>
      </c>
      <c r="N4" s="40">
        <v>2.853177907299473</v>
      </c>
      <c r="O4" s="40">
        <v>5.0875111795235323E-2</v>
      </c>
      <c r="P4" s="7">
        <f t="shared" ref="P4:P9" si="4">N4</f>
        <v>2.853177907299473</v>
      </c>
      <c r="Q4" s="7">
        <f t="shared" ref="Q4:Q8" si="5">O4</f>
        <v>5.0875111795235323E-2</v>
      </c>
      <c r="R4" s="40">
        <v>50.155695560866107</v>
      </c>
      <c r="S4" s="40">
        <v>0.92205338792943647</v>
      </c>
      <c r="T4" s="7">
        <f t="shared" ref="T4:T9" si="6">R4</f>
        <v>50.155695560866107</v>
      </c>
      <c r="U4" s="7">
        <f t="shared" ref="U4:U8" si="7">S4</f>
        <v>0.92205338792943647</v>
      </c>
    </row>
    <row r="5" spans="1:21">
      <c r="A5" s="9" t="s">
        <v>14</v>
      </c>
      <c r="B5" s="9">
        <v>180.16</v>
      </c>
      <c r="D5" s="23">
        <v>1</v>
      </c>
      <c r="E5" s="38">
        <v>5.666666666666667</v>
      </c>
      <c r="F5" s="31">
        <v>0</v>
      </c>
      <c r="G5" s="31">
        <v>0</v>
      </c>
      <c r="H5" s="31">
        <f t="shared" si="0"/>
        <v>0</v>
      </c>
      <c r="I5" s="31">
        <f t="shared" si="1"/>
        <v>0</v>
      </c>
      <c r="J5" s="40">
        <v>0.68087625814091179</v>
      </c>
      <c r="K5" s="40">
        <v>3.391485860683717E-2</v>
      </c>
      <c r="L5" s="7">
        <f t="shared" si="2"/>
        <v>0.68087625814091179</v>
      </c>
      <c r="M5" s="7">
        <f t="shared" si="3"/>
        <v>3.391485860683717E-2</v>
      </c>
      <c r="N5" s="40">
        <v>9.0480155426033875</v>
      </c>
      <c r="O5" s="40">
        <v>0.18343282422268464</v>
      </c>
      <c r="P5" s="7">
        <f t="shared" si="4"/>
        <v>9.0480155426033875</v>
      </c>
      <c r="Q5" s="7">
        <f t="shared" si="5"/>
        <v>0.18343282422268464</v>
      </c>
      <c r="R5" s="40">
        <v>39.973930045622417</v>
      </c>
      <c r="S5" s="40">
        <v>0.49349627163156889</v>
      </c>
      <c r="T5" s="7">
        <f t="shared" si="6"/>
        <v>39.973930045622417</v>
      </c>
      <c r="U5" s="7">
        <f t="shared" si="7"/>
        <v>0.49349627163156889</v>
      </c>
    </row>
    <row r="6" spans="1:21">
      <c r="A6" s="9" t="s">
        <v>17</v>
      </c>
      <c r="B6" s="9">
        <v>180.16</v>
      </c>
      <c r="D6" s="23">
        <v>2</v>
      </c>
      <c r="E6" s="38">
        <v>11.666666666666666</v>
      </c>
      <c r="F6" s="33">
        <v>0</v>
      </c>
      <c r="G6" s="33">
        <v>0</v>
      </c>
      <c r="H6" s="31">
        <f t="shared" si="0"/>
        <v>0</v>
      </c>
      <c r="I6" s="31">
        <f t="shared" si="1"/>
        <v>0</v>
      </c>
      <c r="J6" s="40">
        <v>0.70307874481941979</v>
      </c>
      <c r="K6" s="40">
        <v>5.587503282467992E-2</v>
      </c>
      <c r="L6" s="7">
        <f t="shared" si="2"/>
        <v>0.70307874481941979</v>
      </c>
      <c r="M6" s="7">
        <f t="shared" si="3"/>
        <v>5.587503282467992E-2</v>
      </c>
      <c r="N6" s="40">
        <v>19.317235636969194</v>
      </c>
      <c r="O6" s="40">
        <v>0.69941715237302315</v>
      </c>
      <c r="P6" s="7">
        <f t="shared" si="4"/>
        <v>19.317235636969194</v>
      </c>
      <c r="Q6" s="7">
        <f t="shared" si="5"/>
        <v>0.69941715237302315</v>
      </c>
      <c r="R6" s="40">
        <v>7.6182200014483312</v>
      </c>
      <c r="S6" s="40">
        <v>0.25459332075091506</v>
      </c>
      <c r="T6" s="7">
        <f t="shared" si="6"/>
        <v>7.6182200014483312</v>
      </c>
      <c r="U6" s="7">
        <f t="shared" si="7"/>
        <v>0.25459332075091506</v>
      </c>
    </row>
    <row r="7" spans="1:21">
      <c r="A7" s="20" t="s">
        <v>78</v>
      </c>
      <c r="B7" s="20">
        <v>46.03</v>
      </c>
      <c r="D7" s="23">
        <v>3</v>
      </c>
      <c r="E7" s="38">
        <v>24</v>
      </c>
      <c r="F7" s="31">
        <v>0</v>
      </c>
      <c r="G7" s="31">
        <v>0</v>
      </c>
      <c r="H7" s="31">
        <f t="shared" si="0"/>
        <v>0</v>
      </c>
      <c r="I7" s="31">
        <f t="shared" si="1"/>
        <v>0</v>
      </c>
      <c r="J7" s="40">
        <v>0.76228537596210777</v>
      </c>
      <c r="K7" s="40">
        <v>1.2818611660515681E-2</v>
      </c>
      <c r="L7" s="7">
        <f t="shared" si="2"/>
        <v>0.76228537596210777</v>
      </c>
      <c r="M7" s="7">
        <f t="shared" si="3"/>
        <v>1.2818611660515681E-2</v>
      </c>
      <c r="N7" s="40">
        <v>27.488204274215935</v>
      </c>
      <c r="O7" s="40">
        <v>0.53115176081734772</v>
      </c>
      <c r="P7" s="7">
        <f t="shared" si="4"/>
        <v>27.488204274215935</v>
      </c>
      <c r="Q7" s="7">
        <f t="shared" si="5"/>
        <v>0.53115176081734772</v>
      </c>
      <c r="R7" s="40">
        <v>0</v>
      </c>
      <c r="S7" s="40">
        <v>0</v>
      </c>
      <c r="T7" s="7">
        <f t="shared" si="6"/>
        <v>0</v>
      </c>
      <c r="U7" s="7">
        <f t="shared" si="7"/>
        <v>0</v>
      </c>
    </row>
    <row r="8" spans="1:21">
      <c r="A8" s="9" t="s">
        <v>20</v>
      </c>
      <c r="B8" s="9">
        <v>60.05</v>
      </c>
      <c r="D8" s="23">
        <v>4</v>
      </c>
      <c r="E8" s="38">
        <v>48</v>
      </c>
      <c r="F8" s="33">
        <v>0</v>
      </c>
      <c r="G8" s="33">
        <v>0</v>
      </c>
      <c r="H8" s="31">
        <f t="shared" si="0"/>
        <v>0</v>
      </c>
      <c r="I8" s="31">
        <f t="shared" si="1"/>
        <v>0</v>
      </c>
      <c r="J8" s="40">
        <v>0.82149200710479575</v>
      </c>
      <c r="K8" s="40">
        <v>2.2202486678508014E-2</v>
      </c>
      <c r="L8" s="7">
        <f t="shared" si="2"/>
        <v>0.82149200710479575</v>
      </c>
      <c r="M8" s="7">
        <f t="shared" si="3"/>
        <v>2.2202486678508014E-2</v>
      </c>
      <c r="N8" s="40">
        <v>30.463502636691651</v>
      </c>
      <c r="O8" s="40">
        <v>0.39030576366909708</v>
      </c>
      <c r="P8" s="7">
        <f t="shared" si="4"/>
        <v>30.463502636691651</v>
      </c>
      <c r="Q8" s="7">
        <f t="shared" si="5"/>
        <v>0.39030576366909708</v>
      </c>
      <c r="R8" s="40">
        <v>0</v>
      </c>
      <c r="S8" s="40">
        <v>0</v>
      </c>
      <c r="T8" s="7">
        <f t="shared" si="6"/>
        <v>0</v>
      </c>
      <c r="U8" s="7">
        <f t="shared" si="7"/>
        <v>0</v>
      </c>
    </row>
    <row r="9" spans="1:21">
      <c r="A9" s="20" t="s">
        <v>34</v>
      </c>
      <c r="B9" s="20">
        <v>74.08</v>
      </c>
      <c r="D9" s="23">
        <v>5</v>
      </c>
      <c r="E9" s="38">
        <v>100</v>
      </c>
      <c r="F9" s="31">
        <v>0</v>
      </c>
      <c r="G9" s="31">
        <v>0</v>
      </c>
      <c r="H9" s="31">
        <f t="shared" si="0"/>
        <v>0</v>
      </c>
      <c r="I9" s="31">
        <f t="shared" si="1"/>
        <v>0</v>
      </c>
      <c r="J9" s="40">
        <v>0.88809946714031973</v>
      </c>
      <c r="K9" s="40">
        <v>2.2202486678508014E-2</v>
      </c>
      <c r="L9" s="7">
        <f t="shared" si="2"/>
        <v>0.88809946714031973</v>
      </c>
      <c r="M9" s="7">
        <f t="shared" si="3"/>
        <v>2.2202486678508014E-2</v>
      </c>
      <c r="N9" s="40">
        <v>34.870940882597836</v>
      </c>
      <c r="O9" s="40">
        <v>0.76167171530586608</v>
      </c>
      <c r="P9" s="7">
        <f t="shared" si="4"/>
        <v>34.870940882597836</v>
      </c>
      <c r="Q9" s="7">
        <f>O9</f>
        <v>0.76167171530586608</v>
      </c>
      <c r="R9" s="40">
        <v>0</v>
      </c>
      <c r="S9" s="40">
        <v>0</v>
      </c>
      <c r="T9" s="7">
        <f t="shared" si="6"/>
        <v>0</v>
      </c>
      <c r="U9" s="7">
        <f>S9</f>
        <v>0</v>
      </c>
    </row>
    <row r="10" spans="1:21">
      <c r="A10" s="20" t="s">
        <v>33</v>
      </c>
      <c r="B10" s="20">
        <v>88.11</v>
      </c>
    </row>
    <row r="11" spans="1:21">
      <c r="A11" s="9" t="s">
        <v>19</v>
      </c>
      <c r="B11" s="9">
        <v>90.08</v>
      </c>
      <c r="D11" s="49" t="s">
        <v>2</v>
      </c>
      <c r="E11" s="49" t="s">
        <v>27</v>
      </c>
      <c r="F11" s="45" t="s">
        <v>21</v>
      </c>
      <c r="G11" s="45"/>
      <c r="H11" s="45"/>
      <c r="I11" s="45"/>
      <c r="J11" s="45" t="s">
        <v>33</v>
      </c>
      <c r="K11" s="45"/>
      <c r="L11" s="45"/>
      <c r="M11" s="45"/>
      <c r="N11" s="50" t="s">
        <v>34</v>
      </c>
      <c r="O11" s="43"/>
      <c r="P11" s="43"/>
      <c r="Q11" s="51"/>
    </row>
    <row r="12" spans="1:21">
      <c r="A12" s="9" t="s">
        <v>21</v>
      </c>
      <c r="B12" s="9">
        <v>46.07</v>
      </c>
      <c r="D12" s="49"/>
      <c r="E12" s="49"/>
      <c r="F12" s="14" t="s">
        <v>25</v>
      </c>
      <c r="G12" s="14" t="s">
        <v>6</v>
      </c>
      <c r="H12" s="14" t="s">
        <v>25</v>
      </c>
      <c r="I12" s="14" t="s">
        <v>6</v>
      </c>
      <c r="J12" s="14" t="s">
        <v>25</v>
      </c>
      <c r="K12" s="14" t="s">
        <v>6</v>
      </c>
      <c r="L12" s="14" t="s">
        <v>25</v>
      </c>
      <c r="M12" s="14" t="s">
        <v>6</v>
      </c>
      <c r="N12" s="14" t="s">
        <v>25</v>
      </c>
      <c r="O12" s="14" t="s">
        <v>6</v>
      </c>
      <c r="P12" s="14" t="s">
        <v>25</v>
      </c>
      <c r="Q12" s="14" t="s">
        <v>6</v>
      </c>
    </row>
    <row r="13" spans="1:21">
      <c r="D13" s="23" t="s">
        <v>4</v>
      </c>
      <c r="E13" s="38">
        <v>-0.33333333333333331</v>
      </c>
      <c r="F13" s="31">
        <v>0</v>
      </c>
      <c r="G13" s="31">
        <v>0</v>
      </c>
      <c r="H13" s="7">
        <f>F13</f>
        <v>0</v>
      </c>
      <c r="I13" s="7">
        <f>G13</f>
        <v>0</v>
      </c>
      <c r="J13" s="31">
        <v>0</v>
      </c>
      <c r="K13" s="31">
        <v>0</v>
      </c>
      <c r="L13" s="7">
        <f>J13</f>
        <v>0</v>
      </c>
      <c r="M13" s="7">
        <f>K13</f>
        <v>0</v>
      </c>
      <c r="N13" s="31">
        <v>0</v>
      </c>
      <c r="O13" s="31">
        <v>0</v>
      </c>
      <c r="P13" s="7">
        <f>N13</f>
        <v>0</v>
      </c>
      <c r="Q13" s="7">
        <f>O13</f>
        <v>0</v>
      </c>
    </row>
    <row r="14" spans="1:21">
      <c r="D14" s="23">
        <v>0</v>
      </c>
      <c r="E14" s="38">
        <v>0</v>
      </c>
      <c r="F14" s="33">
        <v>0</v>
      </c>
      <c r="G14" s="33">
        <v>0</v>
      </c>
      <c r="H14" s="7">
        <f t="shared" ref="H14:H19" si="8">F14</f>
        <v>0</v>
      </c>
      <c r="I14" s="7">
        <f t="shared" ref="I14:I19" si="9">G14</f>
        <v>0</v>
      </c>
      <c r="J14" s="33">
        <v>0</v>
      </c>
      <c r="K14" s="33">
        <v>0</v>
      </c>
      <c r="L14" s="7">
        <f t="shared" ref="L14:L18" si="10">J14</f>
        <v>0</v>
      </c>
      <c r="M14" s="7">
        <f t="shared" ref="M14:M19" si="11">K14</f>
        <v>0</v>
      </c>
      <c r="N14" s="33">
        <v>0</v>
      </c>
      <c r="O14" s="33">
        <v>0</v>
      </c>
      <c r="P14" s="7">
        <f t="shared" ref="P14:P19" si="12">N14</f>
        <v>0</v>
      </c>
      <c r="Q14" s="7">
        <f t="shared" ref="Q14:Q19" si="13">O14</f>
        <v>0</v>
      </c>
    </row>
    <row r="15" spans="1:21">
      <c r="D15" s="23">
        <v>1</v>
      </c>
      <c r="E15" s="38">
        <v>5.666666666666667</v>
      </c>
      <c r="F15" s="31">
        <v>0</v>
      </c>
      <c r="G15" s="31">
        <v>0</v>
      </c>
      <c r="H15" s="7">
        <f t="shared" si="8"/>
        <v>0</v>
      </c>
      <c r="I15" s="7">
        <f t="shared" si="9"/>
        <v>0</v>
      </c>
      <c r="J15" s="31">
        <v>0</v>
      </c>
      <c r="K15" s="31">
        <v>0</v>
      </c>
      <c r="L15" s="7">
        <f t="shared" si="10"/>
        <v>0</v>
      </c>
      <c r="M15" s="7">
        <f t="shared" si="11"/>
        <v>0</v>
      </c>
      <c r="N15" s="31">
        <v>0</v>
      </c>
      <c r="O15" s="31">
        <v>0</v>
      </c>
      <c r="P15" s="7">
        <f t="shared" si="12"/>
        <v>0</v>
      </c>
      <c r="Q15" s="7">
        <f t="shared" si="13"/>
        <v>0</v>
      </c>
    </row>
    <row r="16" spans="1:21">
      <c r="D16" s="23">
        <v>2</v>
      </c>
      <c r="E16" s="38">
        <v>11.666666666666666</v>
      </c>
      <c r="F16" s="33">
        <v>0</v>
      </c>
      <c r="G16" s="33">
        <v>0</v>
      </c>
      <c r="H16" s="7">
        <f t="shared" si="8"/>
        <v>0</v>
      </c>
      <c r="I16" s="7">
        <f t="shared" si="9"/>
        <v>0</v>
      </c>
      <c r="J16" s="33">
        <v>0</v>
      </c>
      <c r="K16" s="33">
        <v>0</v>
      </c>
      <c r="L16" s="7">
        <f t="shared" si="10"/>
        <v>0</v>
      </c>
      <c r="M16" s="7">
        <f t="shared" si="11"/>
        <v>0</v>
      </c>
      <c r="N16" s="33">
        <v>0</v>
      </c>
      <c r="O16" s="33">
        <v>0</v>
      </c>
      <c r="P16" s="7">
        <f t="shared" si="12"/>
        <v>0</v>
      </c>
      <c r="Q16" s="7">
        <f t="shared" si="13"/>
        <v>0</v>
      </c>
    </row>
    <row r="17" spans="4:17">
      <c r="D17" s="23">
        <v>3</v>
      </c>
      <c r="E17" s="38">
        <v>24</v>
      </c>
      <c r="F17" s="31">
        <v>0</v>
      </c>
      <c r="G17" s="31">
        <v>0</v>
      </c>
      <c r="H17" s="7">
        <f t="shared" si="8"/>
        <v>0</v>
      </c>
      <c r="I17" s="7">
        <f t="shared" si="9"/>
        <v>0</v>
      </c>
      <c r="J17" s="31">
        <v>0</v>
      </c>
      <c r="K17" s="31">
        <v>0</v>
      </c>
      <c r="L17" s="7">
        <f t="shared" si="10"/>
        <v>0</v>
      </c>
      <c r="M17" s="7">
        <f t="shared" si="11"/>
        <v>0</v>
      </c>
      <c r="N17" s="31">
        <v>0</v>
      </c>
      <c r="O17" s="31">
        <v>0</v>
      </c>
      <c r="P17" s="7">
        <f t="shared" si="12"/>
        <v>0</v>
      </c>
      <c r="Q17" s="7">
        <f t="shared" si="13"/>
        <v>0</v>
      </c>
    </row>
    <row r="18" spans="4:17">
      <c r="D18" s="23">
        <v>4</v>
      </c>
      <c r="E18" s="38">
        <v>48</v>
      </c>
      <c r="F18" s="33">
        <v>0</v>
      </c>
      <c r="G18" s="33">
        <v>0</v>
      </c>
      <c r="H18" s="7">
        <f t="shared" si="8"/>
        <v>0</v>
      </c>
      <c r="I18" s="7">
        <f t="shared" si="9"/>
        <v>0</v>
      </c>
      <c r="J18" s="33">
        <v>0</v>
      </c>
      <c r="K18" s="33">
        <v>0</v>
      </c>
      <c r="L18" s="7">
        <f t="shared" si="10"/>
        <v>0</v>
      </c>
      <c r="M18" s="7">
        <f t="shared" si="11"/>
        <v>0</v>
      </c>
      <c r="N18" s="33">
        <v>0</v>
      </c>
      <c r="O18" s="33">
        <v>0</v>
      </c>
      <c r="P18" s="7">
        <f t="shared" si="12"/>
        <v>0</v>
      </c>
      <c r="Q18" s="7">
        <f t="shared" si="13"/>
        <v>0</v>
      </c>
    </row>
    <row r="19" spans="4:17">
      <c r="D19" s="23">
        <v>5</v>
      </c>
      <c r="E19" s="38">
        <v>100</v>
      </c>
      <c r="F19" s="31">
        <v>0</v>
      </c>
      <c r="G19" s="31">
        <v>0</v>
      </c>
      <c r="H19" s="7">
        <f t="shared" si="8"/>
        <v>0</v>
      </c>
      <c r="I19" s="7">
        <f t="shared" si="9"/>
        <v>0</v>
      </c>
      <c r="J19" s="31">
        <v>0</v>
      </c>
      <c r="K19" s="31">
        <v>0</v>
      </c>
      <c r="L19" s="7">
        <f>J19</f>
        <v>0</v>
      </c>
      <c r="M19" s="7">
        <f t="shared" si="11"/>
        <v>0</v>
      </c>
      <c r="N19" s="31">
        <v>0</v>
      </c>
      <c r="O19" s="31">
        <v>0</v>
      </c>
      <c r="P19" s="7">
        <f t="shared" si="12"/>
        <v>0</v>
      </c>
      <c r="Q19" s="7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77</v>
      </c>
      <c r="B2" s="11">
        <v>180.16</v>
      </c>
    </row>
    <row r="4" spans="1:8">
      <c r="A4" s="52" t="s">
        <v>77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8" t="s">
        <v>2</v>
      </c>
      <c r="B6" s="18" t="s">
        <v>3</v>
      </c>
      <c r="C6" s="18" t="s">
        <v>5</v>
      </c>
      <c r="D6" s="57"/>
      <c r="E6" s="57"/>
      <c r="F6" s="57"/>
      <c r="G6" s="59"/>
      <c r="H6" s="59"/>
    </row>
    <row r="7" spans="1:8">
      <c r="A7" s="23" t="s">
        <v>4</v>
      </c>
      <c r="B7" s="38">
        <v>-0.33333333333333331</v>
      </c>
      <c r="C7" s="10">
        <v>2</v>
      </c>
      <c r="D7" s="10">
        <v>0</v>
      </c>
      <c r="E7" s="10">
        <v>0</v>
      </c>
      <c r="F7" s="10">
        <v>0</v>
      </c>
      <c r="G7" s="13">
        <f>(C7*1000*AVERAGE(D7:F7)/$B$2)</f>
        <v>0</v>
      </c>
      <c r="H7" s="13">
        <f>(C7*1000*STDEV(D7:F7))/$B$2</f>
        <v>0</v>
      </c>
    </row>
    <row r="8" spans="1:8">
      <c r="A8" s="23">
        <v>0</v>
      </c>
      <c r="B8" s="38">
        <v>0</v>
      </c>
      <c r="C8" s="10">
        <v>2</v>
      </c>
      <c r="D8" s="10">
        <v>0</v>
      </c>
      <c r="E8" s="10">
        <v>0</v>
      </c>
      <c r="F8" s="10">
        <v>0</v>
      </c>
      <c r="G8" s="13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23">
        <v>1</v>
      </c>
      <c r="B9" s="38">
        <v>5.666666666666667</v>
      </c>
      <c r="C9" s="10">
        <v>2</v>
      </c>
      <c r="D9" s="10">
        <v>0</v>
      </c>
      <c r="E9" s="10">
        <v>0</v>
      </c>
      <c r="F9" s="10">
        <v>0</v>
      </c>
      <c r="G9" s="13">
        <f t="shared" si="0"/>
        <v>0</v>
      </c>
      <c r="H9" s="13">
        <f t="shared" si="1"/>
        <v>0</v>
      </c>
    </row>
    <row r="10" spans="1:8">
      <c r="A10" s="23">
        <v>2</v>
      </c>
      <c r="B10" s="38">
        <v>11.666666666666666</v>
      </c>
      <c r="C10" s="10">
        <v>2</v>
      </c>
      <c r="D10" s="10">
        <v>0</v>
      </c>
      <c r="E10" s="10">
        <v>0</v>
      </c>
      <c r="F10" s="10">
        <v>0</v>
      </c>
      <c r="G10" s="13">
        <f t="shared" si="0"/>
        <v>0</v>
      </c>
      <c r="H10" s="13">
        <f t="shared" si="1"/>
        <v>0</v>
      </c>
    </row>
    <row r="11" spans="1:8">
      <c r="A11" s="23">
        <v>3</v>
      </c>
      <c r="B11" s="38">
        <v>24</v>
      </c>
      <c r="C11" s="10">
        <v>2</v>
      </c>
      <c r="D11" s="10">
        <v>0</v>
      </c>
      <c r="E11" s="10">
        <v>0</v>
      </c>
      <c r="F11" s="10">
        <v>0</v>
      </c>
      <c r="G11" s="13">
        <f t="shared" si="0"/>
        <v>0</v>
      </c>
      <c r="H11" s="13">
        <f t="shared" si="1"/>
        <v>0</v>
      </c>
    </row>
    <row r="12" spans="1:8">
      <c r="A12" s="23">
        <v>4</v>
      </c>
      <c r="B12" s="38">
        <v>48</v>
      </c>
      <c r="C12" s="10">
        <v>2</v>
      </c>
      <c r="D12" s="10">
        <v>0</v>
      </c>
      <c r="E12" s="10">
        <v>0</v>
      </c>
      <c r="F12" s="10">
        <v>0</v>
      </c>
      <c r="G12" s="13">
        <f t="shared" si="0"/>
        <v>0</v>
      </c>
      <c r="H12" s="13">
        <f t="shared" si="1"/>
        <v>0</v>
      </c>
    </row>
    <row r="13" spans="1:8">
      <c r="A13" s="23">
        <v>5</v>
      </c>
      <c r="B13" s="38">
        <v>100</v>
      </c>
      <c r="C13" s="10">
        <v>2</v>
      </c>
      <c r="D13" s="10">
        <v>0</v>
      </c>
      <c r="E13" s="10">
        <v>0</v>
      </c>
      <c r="F13" s="10">
        <v>0</v>
      </c>
      <c r="G13" s="13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32</v>
      </c>
      <c r="B2" s="11">
        <v>46.03</v>
      </c>
    </row>
    <row r="4" spans="1:8">
      <c r="A4" s="52" t="s">
        <v>32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8" t="s">
        <v>2</v>
      </c>
      <c r="B6" s="18" t="s">
        <v>27</v>
      </c>
      <c r="C6" s="18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12">
        <v>1.2450000000000001</v>
      </c>
      <c r="E7" s="12">
        <v>1.2290000000000001</v>
      </c>
      <c r="F7" s="12">
        <v>1.224</v>
      </c>
      <c r="G7" s="10">
        <f>(C7*1000*AVERAGE(D7:F7))/$B$2</f>
        <v>53.559272937939028</v>
      </c>
      <c r="H7" s="13">
        <f>(C7*1000*STDEV(D7:F7))/$B$2</f>
        <v>0.47663068062580677</v>
      </c>
    </row>
    <row r="8" spans="1:8">
      <c r="A8" s="32">
        <v>0</v>
      </c>
      <c r="B8" s="38">
        <v>0</v>
      </c>
      <c r="C8" s="10">
        <v>2</v>
      </c>
      <c r="D8" s="12">
        <v>1.1479999999999999</v>
      </c>
      <c r="E8" s="12">
        <v>1.137</v>
      </c>
      <c r="F8" s="12">
        <v>1.1779999999999999</v>
      </c>
      <c r="G8" s="10">
        <f t="shared" ref="G8:G13" si="0">(C8*1000*AVERAGE(D8:F8))/$B$2</f>
        <v>50.155695560866107</v>
      </c>
      <c r="H8" s="13">
        <f t="shared" ref="H8:H13" si="1">(C8*1000*STDEV(D8:F8))/$B$2</f>
        <v>0.92205338792943647</v>
      </c>
    </row>
    <row r="9" spans="1:8">
      <c r="A9" s="32">
        <v>1</v>
      </c>
      <c r="B9" s="38">
        <v>5.666666666666667</v>
      </c>
      <c r="C9" s="10">
        <v>2</v>
      </c>
      <c r="D9" s="12">
        <v>0.90700000000000003</v>
      </c>
      <c r="E9" s="12">
        <v>0.92800000000000005</v>
      </c>
      <c r="F9" s="12">
        <v>0.92500000000000004</v>
      </c>
      <c r="G9" s="10">
        <f t="shared" si="0"/>
        <v>39.973930045622417</v>
      </c>
      <c r="H9" s="13">
        <f t="shared" si="1"/>
        <v>0.49349627163156889</v>
      </c>
    </row>
    <row r="10" spans="1:8">
      <c r="A10" s="32">
        <v>2</v>
      </c>
      <c r="B10" s="38">
        <v>11.666666666666666</v>
      </c>
      <c r="C10" s="10">
        <v>2</v>
      </c>
      <c r="D10" s="25">
        <v>0.17100000000000001</v>
      </c>
      <c r="E10" s="25">
        <v>0.17299999999999999</v>
      </c>
      <c r="F10" s="25">
        <v>0.182</v>
      </c>
      <c r="G10" s="10">
        <f t="shared" si="0"/>
        <v>7.6182200014483312</v>
      </c>
      <c r="H10" s="13">
        <f t="shared" si="1"/>
        <v>0.25459332075091506</v>
      </c>
    </row>
    <row r="11" spans="1:8">
      <c r="A11" s="32">
        <v>3</v>
      </c>
      <c r="B11" s="38">
        <v>24</v>
      </c>
      <c r="C11" s="10">
        <v>2</v>
      </c>
      <c r="D11" s="12">
        <v>0</v>
      </c>
      <c r="E11" s="12">
        <v>0</v>
      </c>
      <c r="F11" s="12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</v>
      </c>
      <c r="C12" s="10">
        <v>2</v>
      </c>
      <c r="D12" s="12">
        <v>0</v>
      </c>
      <c r="E12" s="12">
        <v>0</v>
      </c>
      <c r="F12" s="12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100</v>
      </c>
      <c r="C13" s="10">
        <v>2</v>
      </c>
      <c r="D13" s="12">
        <v>0</v>
      </c>
      <c r="E13" s="12">
        <v>0</v>
      </c>
      <c r="F13" s="12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20</v>
      </c>
      <c r="B2" s="11">
        <v>60.05</v>
      </c>
    </row>
    <row r="4" spans="1:8">
      <c r="A4" s="52" t="s">
        <v>20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6" t="s">
        <v>2</v>
      </c>
      <c r="B6" s="16" t="s">
        <v>27</v>
      </c>
      <c r="C6" s="16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41">
        <v>3.6999999999999998E-2</v>
      </c>
      <c r="E7" s="41">
        <v>3.9E-2</v>
      </c>
      <c r="F7" s="41">
        <v>4.1000000000000002E-2</v>
      </c>
      <c r="G7" s="10">
        <f>(C7*1000*AVERAGE(D7:F7))/$B$2</f>
        <v>1.2989175686927561</v>
      </c>
      <c r="H7" s="13">
        <f>(C7*1000*STDEV(D7:F7))/$B$2</f>
        <v>6.661115736885935E-2</v>
      </c>
    </row>
    <row r="8" spans="1:8">
      <c r="A8" s="32">
        <v>0</v>
      </c>
      <c r="B8" s="38">
        <v>0</v>
      </c>
      <c r="C8" s="10">
        <v>2</v>
      </c>
      <c r="D8" s="41">
        <v>8.5999999999999993E-2</v>
      </c>
      <c r="E8" s="41">
        <v>8.6999999999999994E-2</v>
      </c>
      <c r="F8" s="41">
        <v>8.4000000000000005E-2</v>
      </c>
      <c r="G8" s="10">
        <f t="shared" ref="G8:G13" si="0">(C8*1000*AVERAGE(D8:F8))/$B$2</f>
        <v>2.853177907299473</v>
      </c>
      <c r="H8" s="13">
        <f t="shared" ref="H8:H13" si="1">(C8*1000*STDEV(D8:F8))/$B$2</f>
        <v>5.0875111795235323E-2</v>
      </c>
    </row>
    <row r="9" spans="1:8">
      <c r="A9" s="32">
        <v>1</v>
      </c>
      <c r="B9" s="38">
        <v>5.666666666666667</v>
      </c>
      <c r="C9" s="10">
        <v>2</v>
      </c>
      <c r="D9" s="41">
        <v>0.27200000000000002</v>
      </c>
      <c r="E9" s="41">
        <v>0.27700000000000002</v>
      </c>
      <c r="F9" s="41">
        <v>0.26600000000000001</v>
      </c>
      <c r="G9" s="10">
        <f t="shared" si="0"/>
        <v>9.0480155426033875</v>
      </c>
      <c r="H9" s="13">
        <f t="shared" si="1"/>
        <v>0.18343282422268464</v>
      </c>
    </row>
    <row r="10" spans="1:8">
      <c r="A10" s="32">
        <v>2</v>
      </c>
      <c r="B10" s="38">
        <v>11.666666666666666</v>
      </c>
      <c r="C10" s="10">
        <v>2</v>
      </c>
      <c r="D10" s="10">
        <v>0.56499999999999995</v>
      </c>
      <c r="E10" s="10">
        <v>0.57099999999999995</v>
      </c>
      <c r="F10" s="10">
        <v>0.60399999999999998</v>
      </c>
      <c r="G10" s="10">
        <f t="shared" si="0"/>
        <v>19.317235636969194</v>
      </c>
      <c r="H10" s="13">
        <f t="shared" si="1"/>
        <v>0.69941715237302315</v>
      </c>
    </row>
    <row r="11" spans="1:8">
      <c r="A11" s="32">
        <v>3</v>
      </c>
      <c r="B11" s="38">
        <v>24</v>
      </c>
      <c r="C11" s="10">
        <v>2</v>
      </c>
      <c r="D11" s="10">
        <v>0.83599999999999997</v>
      </c>
      <c r="E11" s="10">
        <v>0.83299999999999996</v>
      </c>
      <c r="F11" s="10">
        <v>0.80700000000000005</v>
      </c>
      <c r="G11" s="10">
        <f t="shared" si="0"/>
        <v>27.488204274215935</v>
      </c>
      <c r="H11" s="13">
        <f t="shared" si="1"/>
        <v>0.53115176081734772</v>
      </c>
    </row>
    <row r="12" spans="1:8">
      <c r="A12" s="32">
        <v>4</v>
      </c>
      <c r="B12" s="38">
        <v>48</v>
      </c>
      <c r="C12" s="10">
        <v>2</v>
      </c>
      <c r="D12" s="10">
        <v>0.90600000000000003</v>
      </c>
      <c r="E12" s="13">
        <v>0.91</v>
      </c>
      <c r="F12" s="10">
        <v>0.92800000000000005</v>
      </c>
      <c r="G12" s="10">
        <f t="shared" si="0"/>
        <v>30.463502636691651</v>
      </c>
      <c r="H12" s="13">
        <f t="shared" si="1"/>
        <v>0.39030576366909708</v>
      </c>
    </row>
    <row r="13" spans="1:8">
      <c r="A13" s="32">
        <v>5</v>
      </c>
      <c r="B13" s="38">
        <v>100</v>
      </c>
      <c r="C13" s="10">
        <v>2</v>
      </c>
      <c r="D13" s="13">
        <v>1.0209999999999999</v>
      </c>
      <c r="E13" s="10">
        <v>1.056</v>
      </c>
      <c r="F13" s="10">
        <v>1.0640000000000001</v>
      </c>
      <c r="G13" s="10">
        <f t="shared" si="0"/>
        <v>34.870940882597836</v>
      </c>
      <c r="H13" s="13">
        <f t="shared" si="1"/>
        <v>0.76167171530586608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34</v>
      </c>
      <c r="B2" s="11">
        <v>74.08</v>
      </c>
    </row>
    <row r="4" spans="1:8">
      <c r="A4" s="52" t="s">
        <v>34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8" t="s">
        <v>2</v>
      </c>
      <c r="B6" s="18" t="s">
        <v>27</v>
      </c>
      <c r="C6" s="18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5.666666666666667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11.666666666666666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100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33</v>
      </c>
      <c r="B2" s="11">
        <v>88.11</v>
      </c>
    </row>
    <row r="4" spans="1:8">
      <c r="A4" s="52" t="s">
        <v>33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8" t="s">
        <v>2</v>
      </c>
      <c r="B6" s="18" t="s">
        <v>27</v>
      </c>
      <c r="C6" s="18" t="s">
        <v>5</v>
      </c>
      <c r="D6" s="57"/>
      <c r="E6" s="57"/>
      <c r="F6" s="57"/>
      <c r="G6" s="59"/>
      <c r="H6" s="59"/>
    </row>
    <row r="7" spans="1:8">
      <c r="A7" s="30" t="s">
        <v>4</v>
      </c>
      <c r="B7" s="38">
        <v>-0.33333333333333331</v>
      </c>
      <c r="C7" s="10">
        <v>2</v>
      </c>
      <c r="D7" s="10">
        <v>0</v>
      </c>
      <c r="E7" s="10">
        <v>0</v>
      </c>
      <c r="F7" s="10">
        <v>0</v>
      </c>
      <c r="G7" s="10">
        <f>(C7*1000*AVERAGE('D-Glucose'!D7:F7))/$B$2</f>
        <v>0</v>
      </c>
      <c r="H7" s="13">
        <f>(C7*1000*STDEV('D-Glucose'!D7:F7))/$B$2</f>
        <v>0</v>
      </c>
    </row>
    <row r="8" spans="1:8">
      <c r="A8" s="32">
        <v>0</v>
      </c>
      <c r="B8" s="38">
        <v>0</v>
      </c>
      <c r="C8" s="10">
        <v>2</v>
      </c>
      <c r="D8" s="10">
        <v>0</v>
      </c>
      <c r="E8" s="10">
        <v>0</v>
      </c>
      <c r="F8" s="10">
        <v>0</v>
      </c>
      <c r="G8" s="10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32">
        <v>1</v>
      </c>
      <c r="B9" s="38">
        <v>5.666666666666667</v>
      </c>
      <c r="C9" s="10">
        <v>2</v>
      </c>
      <c r="D9" s="10">
        <v>0</v>
      </c>
      <c r="E9" s="10">
        <v>0</v>
      </c>
      <c r="F9" s="10">
        <v>0</v>
      </c>
      <c r="G9" s="10">
        <f t="shared" si="0"/>
        <v>0</v>
      </c>
      <c r="H9" s="13">
        <f t="shared" si="1"/>
        <v>0</v>
      </c>
    </row>
    <row r="10" spans="1:8">
      <c r="A10" s="32">
        <v>2</v>
      </c>
      <c r="B10" s="38">
        <v>11.666666666666666</v>
      </c>
      <c r="C10" s="10">
        <v>2</v>
      </c>
      <c r="D10" s="10">
        <v>0</v>
      </c>
      <c r="E10" s="10">
        <v>0</v>
      </c>
      <c r="F10" s="10">
        <v>0</v>
      </c>
      <c r="G10" s="10">
        <f t="shared" si="0"/>
        <v>0</v>
      </c>
      <c r="H10" s="13">
        <f t="shared" si="1"/>
        <v>0</v>
      </c>
    </row>
    <row r="11" spans="1:8">
      <c r="A11" s="32">
        <v>3</v>
      </c>
      <c r="B11" s="38">
        <v>24</v>
      </c>
      <c r="C11" s="10">
        <v>2</v>
      </c>
      <c r="D11" s="10">
        <v>0</v>
      </c>
      <c r="E11" s="10">
        <v>0</v>
      </c>
      <c r="F11" s="10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</v>
      </c>
      <c r="C12" s="10">
        <v>2</v>
      </c>
      <c r="D12" s="10">
        <v>0</v>
      </c>
      <c r="E12" s="10">
        <v>0</v>
      </c>
      <c r="F12" s="10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100</v>
      </c>
      <c r="C13" s="10">
        <v>2</v>
      </c>
      <c r="D13" s="10">
        <v>0</v>
      </c>
      <c r="E13" s="10">
        <v>0</v>
      </c>
      <c r="F13" s="10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2014-12-08T13:34:01Z</dcterms:modified>
</cp:coreProperties>
</file>