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5600" tabRatio="930" activeTab="3"/>
  </bookViews>
  <sheets>
    <sheet name="Screening" sheetId="1" r:id="rId1"/>
    <sheet name="Calculation" sheetId="2" r:id="rId2"/>
    <sheet name="OD600nm" sheetId="4" r:id="rId3"/>
    <sheet name="Metabolites" sheetId="8" r:id="rId4"/>
    <sheet name="D-Fruct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C6" i="4"/>
  <c r="C7" i="4"/>
  <c r="D7" i="4"/>
  <c r="C8" i="4"/>
  <c r="C9" i="4"/>
  <c r="D9" i="4"/>
  <c r="D8" i="4"/>
  <c r="D6" i="4"/>
  <c r="D5" i="4"/>
  <c r="D4" i="4"/>
  <c r="D3" i="4"/>
  <c r="Q14" i="8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C5" i="2"/>
  <c r="C6" i="2"/>
  <c r="C7" i="2"/>
  <c r="C8" i="2"/>
  <c r="C9" i="2"/>
  <c r="D4" i="2"/>
  <c r="D5" i="2"/>
  <c r="D6" i="2"/>
  <c r="D7" i="2"/>
  <c r="D8" i="2"/>
  <c r="D9" i="2"/>
  <c r="D3" i="2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<sst xmlns="http://schemas.openxmlformats.org/spreadsheetml/2006/main" count="256" uniqueCount="92">
  <si>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</si>
  <si>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</si>
  <si>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</si>
  <si>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</si>
  <si>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</si>
  <si>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</si>
  <si>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</si>
  <si>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</si>
  <si>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</si>
  <si>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</si>
  <si>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</si>
  <si>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</si>
  <si>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</si>
  <si>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</si>
  <si>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</si>
  <si>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</si>
  <si>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</si>
  <si>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</si>
  <si>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</si>
  <si>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</si>
  <si>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</si>
  <si>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</si>
  <si>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</si>
  <si>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</si>
  <si>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</si>
  <si>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</si>
  <si>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</si>
  <si>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</si>
  <si>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</si>
  <si>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</si>
  <si>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</si>
  <si>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</si>
  <si>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</si>
  <si>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</si>
  <si>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</si>
  <si>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</si>
  <si>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</si>
  <si>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</si>
  <si>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</si>
  <si>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</si>
  <si>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</si>
  <si>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</si>
  <si>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</si>
  <si>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</si>
  <si>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</si>
  <si>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</si>
  <si>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</si>
  <si>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</si>
  <si>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</si>
  <si>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</si>
  <si>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</si>
  <si>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</si>
  <si>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</si>
  <si>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</si>
  <si>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</si>
  <si>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</si>
  <si>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</si>
  <si>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</si>
  <si>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</si>
  <si>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</si>
  <si>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</si>
  <si>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</si>
  <si>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</si>
  <si>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</si>
  <si>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</si>
  <si>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</si>
  <si>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</si>
  <si>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</si>
  <si>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</si>
  <si>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</si>
  <si>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</si>
  <si>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</si>
  <si>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</si>
  <si>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</si>
  <si>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</si>
  <si>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</si>
  <si>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</si>
  <si>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</si>
  <si>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</si>
  <si>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</si>
  <si>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</si>
  <si>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</si>
  <si>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</si>
  <si>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</si>
  <si>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</si>
  <si>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Fructose (50 mM)</t>
  </si>
  <si>
    <t>9.0</t>
  </si>
  <si>
    <t>initial pH 6.80</t>
  </si>
  <si>
    <t>x</t>
  </si>
  <si>
    <t>D-Fructose</t>
  </si>
  <si>
    <t>Na-acetate trihydrate (0 mM)</t>
  </si>
  <si>
    <t>4.50  g in 100 ml MilliQ.H20 (5X)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</si>
</sst>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1" fontId="25" fillId="0" borderId="1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164" fontId="24" fillId="0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30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0.0897302816236097</c:v>
                  </c:pt>
                  <c:pt idx="2">
                    <c:v>0.0713710091843765</c:v>
                  </c:pt>
                  <c:pt idx="3">
                    <c:v>0.0678297172136742</c:v>
                  </c:pt>
                  <c:pt idx="4">
                    <c:v>0.0840572579307323</c:v>
                  </c:pt>
                  <c:pt idx="5">
                    <c:v>0.135659434427349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0.0128186116605157</c:v>
                  </c:pt>
                  <c:pt idx="1">
                    <c:v>0.0897302816236097</c:v>
                  </c:pt>
                  <c:pt idx="2">
                    <c:v>0.0713710091843765</c:v>
                  </c:pt>
                  <c:pt idx="3">
                    <c:v>0.0678297172136742</c:v>
                  </c:pt>
                  <c:pt idx="4">
                    <c:v>0.0840572579307323</c:v>
                  </c:pt>
                  <c:pt idx="5">
                    <c:v>0.135659434427349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0.636471284783896</c:v>
                </c:pt>
                <c:pt idx="1">
                  <c:v>0.762285375962108</c:v>
                </c:pt>
                <c:pt idx="2">
                  <c:v>1.07312018946122</c:v>
                </c:pt>
                <c:pt idx="3">
                  <c:v>1.568975725281232</c:v>
                </c:pt>
                <c:pt idx="4">
                  <c:v>3.189757252812314</c:v>
                </c:pt>
                <c:pt idx="5">
                  <c:v>5.846654825340439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0.0508751117952353</c:v>
                  </c:pt>
                  <c:pt idx="2">
                    <c:v>0.150183172450388</c:v>
                  </c:pt>
                  <c:pt idx="3">
                    <c:v>0.138662181479842</c:v>
                  </c:pt>
                  <c:pt idx="4">
                    <c:v>0.164292518311948</c:v>
                  </c:pt>
                  <c:pt idx="5">
                    <c:v>0.0881182784700947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0.0192289848189717</c:v>
                  </c:pt>
                  <c:pt idx="1">
                    <c:v>0.0508751117952353</c:v>
                  </c:pt>
                  <c:pt idx="2">
                    <c:v>0.150183172450388</c:v>
                  </c:pt>
                  <c:pt idx="3">
                    <c:v>0.138662181479842</c:v>
                  </c:pt>
                  <c:pt idx="4">
                    <c:v>0.164292518311948</c:v>
                  </c:pt>
                  <c:pt idx="5">
                    <c:v>0.0881182784700947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2.5090202608937</c:v>
                </c:pt>
                <c:pt idx="1">
                  <c:v>2.386899805717458</c:v>
                </c:pt>
                <c:pt idx="2">
                  <c:v>2.675548154315848</c:v>
                </c:pt>
                <c:pt idx="3">
                  <c:v>2.842076047737996</c:v>
                </c:pt>
                <c:pt idx="4">
                  <c:v>5.784068831529281</c:v>
                </c:pt>
                <c:pt idx="5">
                  <c:v>6.328059950041633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D-Fructose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0.312087785897363</c:v>
                  </c:pt>
                  <c:pt idx="1">
                    <c:v>0.556872418111541</c:v>
                  </c:pt>
                  <c:pt idx="2">
                    <c:v>1.133541501287482</c:v>
                  </c:pt>
                  <c:pt idx="3">
                    <c:v>0.298153301931374</c:v>
                  </c:pt>
                  <c:pt idx="4">
                    <c:v>0.0333037300177632</c:v>
                  </c:pt>
                  <c:pt idx="5">
                    <c:v>0.330995815183739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0.312087785897363</c:v>
                  </c:pt>
                  <c:pt idx="1">
                    <c:v>0.556872418111541</c:v>
                  </c:pt>
                  <c:pt idx="2">
                    <c:v>1.133541501287482</c:v>
                  </c:pt>
                  <c:pt idx="3">
                    <c:v>0.298153301931374</c:v>
                  </c:pt>
                  <c:pt idx="4">
                    <c:v>0.0333037300177632</c:v>
                  </c:pt>
                  <c:pt idx="5">
                    <c:v>0.330995815183739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-0.5</c:v>
                </c:pt>
                <c:pt idx="1">
                  <c:v>0.0</c:v>
                </c:pt>
                <c:pt idx="2">
                  <c:v>6.0</c:v>
                </c:pt>
                <c:pt idx="3">
                  <c:v>12.0</c:v>
                </c:pt>
                <c:pt idx="4">
                  <c:v>24.5</c:v>
                </c:pt>
                <c:pt idx="5">
                  <c:v>48.5</c:v>
                </c:pt>
                <c:pt idx="6">
                  <c:v>97.0</c:v>
                </c:pt>
              </c:numCache>
            </c:numRef>
          </c:xVal>
          <c:yVal>
            <c:numRef>
              <c:f>Metabolites!$H$3:$H$9</c:f>
              <c:numCache>
                <c:formatCode>0</c:formatCode>
                <c:ptCount val="7"/>
                <c:pt idx="0">
                  <c:v>57.26391355831854</c:v>
                </c:pt>
                <c:pt idx="1">
                  <c:v>56.8642687981054</c:v>
                </c:pt>
                <c:pt idx="2">
                  <c:v>56.99748371817643</c:v>
                </c:pt>
                <c:pt idx="3">
                  <c:v>57.30831853167555</c:v>
                </c:pt>
                <c:pt idx="4">
                  <c:v>54.93635287152161</c:v>
                </c:pt>
                <c:pt idx="5">
                  <c:v>50.77708703374778</c:v>
                </c:pt>
                <c:pt idx="6">
                  <c:v>47.6798401420959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49960"/>
        <c:axId val="2089406376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1.08826787339284E-16</c:v>
                  </c:pt>
                  <c:pt idx="5">
                    <c:v>0.0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5.44133936696422E-17</c:v>
                  </c:pt>
                  <c:pt idx="3">
                    <c:v>0.0</c:v>
                  </c:pt>
                  <c:pt idx="4">
                    <c:v>1.08826787339284E-16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0.2555169</c:v>
                </c:pt>
                <c:pt idx="1">
                  <c:v>0.2555169</c:v>
                </c:pt>
                <c:pt idx="2">
                  <c:v>0.2811281</c:v>
                </c:pt>
                <c:pt idx="3">
                  <c:v>0.2459127</c:v>
                </c:pt>
                <c:pt idx="4">
                  <c:v>0.6156744</c:v>
                </c:pt>
                <c:pt idx="5">
                  <c:v>0.3387533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36088"/>
        <c:axId val="2114223272"/>
      </c:scatterChart>
      <c:valAx>
        <c:axId val="211404996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9406376"/>
        <c:crosses val="autoZero"/>
        <c:crossBetween val="midCat"/>
        <c:majorUnit val="10.0"/>
      </c:valAx>
      <c:valAx>
        <c:axId val="2089406376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4049960"/>
        <c:crosses val="autoZero"/>
        <c:crossBetween val="midCat"/>
      </c:valAx>
      <c:valAx>
        <c:axId val="2114223272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79636088"/>
        <c:crosses val="max"/>
        <c:crossBetween val="midCat"/>
        <c:majorUnit val="1.0"/>
        <c:minorUnit val="0.2"/>
      </c:valAx>
      <c:valAx>
        <c:axId val="207963608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11422327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5" sqref="C5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5" t="s">
        <v>0</v>
      </c>
      <c r="B1" s="46"/>
      <c r="C1" s="23">
        <v>41927</v>
      </c>
    </row>
    <row r="2" spans="1:3" ht="16">
      <c r="A2" s="45" t="s">
        <v>1</v>
      </c>
      <c r="B2" s="47"/>
      <c r="C2" s="21" t="s">
        <v>79</v>
      </c>
    </row>
    <row r="3" spans="1:3">
      <c r="A3" s="7"/>
      <c r="B3" s="7"/>
      <c r="C3" s="6"/>
    </row>
    <row r="4" spans="1:3">
      <c r="A4" s="48" t="s">
        <v>26</v>
      </c>
      <c r="B4" s="48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90</v>
      </c>
      <c r="B11" s="24">
        <v>0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42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85</v>
      </c>
      <c r="B29" s="20" t="s">
        <v>86</v>
      </c>
      <c r="C29" s="20" t="s">
        <v>91</v>
      </c>
    </row>
    <row r="31" spans="1:3">
      <c r="A31" s="2" t="s">
        <v>87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5" t="s">
        <v>19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7" t="s">
        <v>2</v>
      </c>
      <c r="B6" s="17" t="s">
        <v>27</v>
      </c>
      <c r="C6" s="17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-0.5</v>
      </c>
      <c r="C7" s="11">
        <v>2</v>
      </c>
      <c r="D7" s="27">
        <v>2.8000000000000001E-2</v>
      </c>
      <c r="E7" s="27">
        <v>2.8000000000000001E-2</v>
      </c>
      <c r="F7" s="27">
        <v>2.7E-2</v>
      </c>
      <c r="G7" s="11">
        <f>(C7*1000*AVERAGE(D7:F7))/$B$2</f>
        <v>0.61426879810538781</v>
      </c>
      <c r="H7" s="14">
        <f>(C7*1000*STDEV(D7:F7))/$B$2</f>
        <v>1.2818611660515681E-2</v>
      </c>
    </row>
    <row r="8" spans="1:8">
      <c r="A8" s="34">
        <v>0</v>
      </c>
      <c r="B8" s="41">
        <v>0</v>
      </c>
      <c r="C8" s="11">
        <v>2</v>
      </c>
      <c r="D8" s="27">
        <v>2.9000000000000001E-2</v>
      </c>
      <c r="E8" s="27">
        <v>2.8000000000000001E-2</v>
      </c>
      <c r="F8" s="27">
        <v>2.9000000000000001E-2</v>
      </c>
      <c r="G8" s="11">
        <f t="shared" ref="G8:G13" si="0">(C8*1000*AVERAGE(D8:F8))/$B$2</f>
        <v>0.63647128478389592</v>
      </c>
      <c r="H8" s="14">
        <f t="shared" ref="H8:H13" si="1">(C8*1000*STDEV(D8:F8))/$B$2</f>
        <v>1.2818611660515681E-2</v>
      </c>
    </row>
    <row r="9" spans="1:8">
      <c r="A9" s="34">
        <v>1</v>
      </c>
      <c r="B9" s="41">
        <v>6</v>
      </c>
      <c r="C9" s="11">
        <v>2</v>
      </c>
      <c r="D9" s="27">
        <v>3.9E-2</v>
      </c>
      <c r="E9" s="27">
        <v>3.2000000000000001E-2</v>
      </c>
      <c r="F9" s="27">
        <v>3.2000000000000001E-2</v>
      </c>
      <c r="G9" s="11">
        <f t="shared" si="0"/>
        <v>0.76228537596210777</v>
      </c>
      <c r="H9" s="14">
        <f t="shared" si="1"/>
        <v>8.9730281623609701E-2</v>
      </c>
    </row>
    <row r="10" spans="1:8">
      <c r="A10" s="34">
        <v>2</v>
      </c>
      <c r="B10" s="41">
        <v>12</v>
      </c>
      <c r="C10" s="11">
        <v>2</v>
      </c>
      <c r="D10" s="27">
        <v>5.1999999999999998E-2</v>
      </c>
      <c r="E10" s="27">
        <v>4.5999999999999999E-2</v>
      </c>
      <c r="F10" s="27">
        <v>4.7E-2</v>
      </c>
      <c r="G10" s="11">
        <f t="shared" si="0"/>
        <v>1.0731201894612199</v>
      </c>
      <c r="H10" s="14">
        <f t="shared" si="1"/>
        <v>7.1371009184376499E-2</v>
      </c>
    </row>
    <row r="11" spans="1:8">
      <c r="A11" s="34">
        <v>3</v>
      </c>
      <c r="B11" s="41">
        <v>24.5</v>
      </c>
      <c r="C11" s="11">
        <v>2</v>
      </c>
      <c r="D11" s="27">
        <v>7.0000000000000007E-2</v>
      </c>
      <c r="E11" s="27">
        <v>6.8000000000000005E-2</v>
      </c>
      <c r="F11" s="27">
        <v>7.3999999999999996E-2</v>
      </c>
      <c r="G11" s="11">
        <f t="shared" si="0"/>
        <v>1.5689757252812315</v>
      </c>
      <c r="H11" s="14">
        <f t="shared" si="1"/>
        <v>6.7829717213674257E-2</v>
      </c>
    </row>
    <row r="12" spans="1:8">
      <c r="A12" s="34">
        <v>4</v>
      </c>
      <c r="B12" s="41">
        <v>48.5</v>
      </c>
      <c r="C12" s="11">
        <v>2</v>
      </c>
      <c r="D12" s="31">
        <v>0.14099999999999999</v>
      </c>
      <c r="E12" s="28">
        <v>0.14799999999999999</v>
      </c>
      <c r="F12" s="28">
        <v>0.14199999999999999</v>
      </c>
      <c r="G12" s="11">
        <f t="shared" si="0"/>
        <v>3.1897572528123144</v>
      </c>
      <c r="H12" s="14">
        <f t="shared" si="1"/>
        <v>8.4057257930732363E-2</v>
      </c>
    </row>
    <row r="13" spans="1:8">
      <c r="A13" s="34">
        <v>5</v>
      </c>
      <c r="B13" s="41">
        <v>97</v>
      </c>
      <c r="C13" s="11">
        <v>2</v>
      </c>
      <c r="D13" s="28">
        <v>0.25800000000000001</v>
      </c>
      <c r="E13" s="28">
        <v>0.26200000000000001</v>
      </c>
      <c r="F13" s="28">
        <v>0.27</v>
      </c>
      <c r="G13" s="11">
        <f t="shared" si="0"/>
        <v>5.8466548253404387</v>
      </c>
      <c r="H13" s="14">
        <f t="shared" si="1"/>
        <v>0.13565943442734885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5" t="s">
        <v>21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7" t="s">
        <v>2</v>
      </c>
      <c r="B6" s="17" t="s">
        <v>27</v>
      </c>
      <c r="C6" s="17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1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1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1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1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1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1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3" sqref="A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50" t="s">
        <v>2</v>
      </c>
      <c r="B1" s="50" t="s">
        <v>78</v>
      </c>
      <c r="C1" s="50" t="s">
        <v>78</v>
      </c>
      <c r="D1" s="50" t="s">
        <v>3</v>
      </c>
    </row>
    <row r="2" spans="1:4">
      <c r="A2" s="51"/>
      <c r="B2" s="51"/>
      <c r="C2" s="51"/>
      <c r="D2" s="51"/>
    </row>
    <row r="3" spans="1:4">
      <c r="A3" s="22" t="s">
        <v>4</v>
      </c>
      <c r="B3" s="32">
        <v>-30</v>
      </c>
      <c r="C3" s="33">
        <v>-30</v>
      </c>
      <c r="D3" s="40">
        <f>C3/60</f>
        <v>-0.5</v>
      </c>
    </row>
    <row r="4" spans="1:4">
      <c r="A4" s="1">
        <v>0</v>
      </c>
      <c r="B4" s="34">
        <v>0</v>
      </c>
      <c r="C4" s="35">
        <v>0</v>
      </c>
      <c r="D4" s="40">
        <f t="shared" ref="D4:D9" si="0">C4/60</f>
        <v>0</v>
      </c>
    </row>
    <row r="5" spans="1:4">
      <c r="A5" s="1">
        <v>1</v>
      </c>
      <c r="B5" s="34">
        <v>360</v>
      </c>
      <c r="C5" s="35">
        <f>C4+B5</f>
        <v>360</v>
      </c>
      <c r="D5" s="40">
        <f t="shared" si="0"/>
        <v>6</v>
      </c>
    </row>
    <row r="6" spans="1:4">
      <c r="A6" s="1">
        <v>2</v>
      </c>
      <c r="B6" s="34">
        <v>360</v>
      </c>
      <c r="C6" s="35">
        <f t="shared" ref="C6:C8" si="1">C5+B6</f>
        <v>720</v>
      </c>
      <c r="D6" s="40">
        <f t="shared" si="0"/>
        <v>12</v>
      </c>
    </row>
    <row r="7" spans="1:4">
      <c r="A7" s="1">
        <v>3</v>
      </c>
      <c r="B7" s="34">
        <v>750</v>
      </c>
      <c r="C7" s="35">
        <f t="shared" si="1"/>
        <v>1470</v>
      </c>
      <c r="D7" s="40">
        <f t="shared" si="0"/>
        <v>24.5</v>
      </c>
    </row>
    <row r="8" spans="1:4">
      <c r="A8" s="1">
        <v>4</v>
      </c>
      <c r="B8" s="34">
        <v>1440</v>
      </c>
      <c r="C8" s="35">
        <f t="shared" si="1"/>
        <v>2910</v>
      </c>
      <c r="D8" s="40">
        <f t="shared" si="0"/>
        <v>48.5</v>
      </c>
    </row>
    <row r="9" spans="1:4">
      <c r="A9" s="1">
        <v>5</v>
      </c>
      <c r="B9" s="34">
        <v>2910</v>
      </c>
      <c r="C9" s="35">
        <f>C8+B9</f>
        <v>5820</v>
      </c>
      <c r="D9" s="40">
        <f t="shared" si="0"/>
        <v>97</v>
      </c>
    </row>
    <row r="16" spans="1:4">
      <c r="A16" s="49" t="s">
        <v>80</v>
      </c>
      <c r="B16" s="49"/>
      <c r="C16" s="49"/>
    </row>
    <row r="18" spans="1:7">
      <c r="A18" s="49" t="s">
        <v>81</v>
      </c>
      <c r="B18" s="49"/>
      <c r="C18" s="49"/>
      <c r="D18" s="49" t="s">
        <v>82</v>
      </c>
      <c r="E18" s="49"/>
      <c r="F18" s="49"/>
      <c r="G18" s="49"/>
    </row>
    <row r="21" spans="1:7">
      <c r="A21" s="49" t="s">
        <v>83</v>
      </c>
      <c r="B21" s="49"/>
      <c r="C21" s="49"/>
      <c r="D21" s="2" t="s">
        <v>88</v>
      </c>
      <c r="E21" s="2" t="s">
        <v>25</v>
      </c>
    </row>
    <row r="22" spans="1:7">
      <c r="A22" s="49" t="s">
        <v>84</v>
      </c>
      <c r="B22" s="49"/>
      <c r="C22" s="49"/>
      <c r="D22" s="2" t="s">
        <v>88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3" sqref="F3:H9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50" t="s">
        <v>2</v>
      </c>
      <c r="B1" s="50" t="s">
        <v>78</v>
      </c>
      <c r="C1" s="50" t="s">
        <v>78</v>
      </c>
      <c r="D1" s="50" t="s">
        <v>3</v>
      </c>
      <c r="E1" s="50" t="s">
        <v>5</v>
      </c>
      <c r="F1" s="50" t="s">
        <v>7</v>
      </c>
      <c r="G1" s="48" t="s">
        <v>8</v>
      </c>
      <c r="H1" s="45" t="s">
        <v>9</v>
      </c>
      <c r="I1" s="3" t="s">
        <v>10</v>
      </c>
      <c r="J1" s="36" t="s">
        <v>10</v>
      </c>
    </row>
    <row r="2" spans="1:10">
      <c r="A2" s="51"/>
      <c r="B2" s="51"/>
      <c r="C2" s="51"/>
      <c r="D2" s="51"/>
      <c r="E2" s="51"/>
      <c r="F2" s="51"/>
      <c r="G2" s="48"/>
      <c r="H2" s="45"/>
      <c r="I2" s="4" t="s">
        <v>11</v>
      </c>
      <c r="J2" s="37" t="s">
        <v>6</v>
      </c>
    </row>
    <row r="3" spans="1:10">
      <c r="A3" s="25" t="s">
        <v>4</v>
      </c>
      <c r="B3" s="32">
        <v>-30</v>
      </c>
      <c r="C3" s="33">
        <v>-30</v>
      </c>
      <c r="D3" s="40">
        <f>C3/60</f>
        <v>-0.5</v>
      </c>
      <c r="E3" s="25">
        <v>1</v>
      </c>
      <c r="F3" s="29">
        <v>0.107</v>
      </c>
      <c r="G3" s="29">
        <v>0.107</v>
      </c>
      <c r="H3" s="29">
        <v>0.107</v>
      </c>
      <c r="I3" s="30">
        <f>E3*(AVERAGE(F3:H3)*1.6007-0.0118)</f>
        <v>0.1594749</v>
      </c>
      <c r="J3" s="38">
        <f>E3*(STDEV(F3:H3)*1.6007)</f>
        <v>0</v>
      </c>
    </row>
    <row r="4" spans="1:10">
      <c r="A4" s="25">
        <v>0</v>
      </c>
      <c r="B4" s="34">
        <v>0</v>
      </c>
      <c r="C4" s="35">
        <v>0</v>
      </c>
      <c r="D4" s="40">
        <f t="shared" ref="D4:D9" si="0">C4/60</f>
        <v>0</v>
      </c>
      <c r="E4" s="25">
        <v>1</v>
      </c>
      <c r="F4" s="29">
        <v>0.16700000000000001</v>
      </c>
      <c r="G4" s="29">
        <v>0.16700000000000001</v>
      </c>
      <c r="H4" s="29">
        <v>0.16700000000000001</v>
      </c>
      <c r="I4" s="30">
        <f t="shared" ref="I4:I9" si="1">E4*(AVERAGE(F4:H4)*1.6007-0.0118)</f>
        <v>0.25551690000000005</v>
      </c>
      <c r="J4" s="38">
        <f t="shared" ref="J4:J9" si="2">E4*(STDEV(F4:H4)*1.6007)</f>
        <v>0</v>
      </c>
    </row>
    <row r="5" spans="1:10">
      <c r="A5" s="25">
        <v>1</v>
      </c>
      <c r="B5" s="34">
        <v>360</v>
      </c>
      <c r="C5" s="35">
        <f>C4+B5</f>
        <v>360</v>
      </c>
      <c r="D5" s="40">
        <f t="shared" si="0"/>
        <v>6</v>
      </c>
      <c r="E5" s="25">
        <v>1</v>
      </c>
      <c r="F5" s="29">
        <v>0.16700000000000001</v>
      </c>
      <c r="G5" s="29">
        <v>0.16700000000000001</v>
      </c>
      <c r="H5" s="29">
        <v>0.16700000000000001</v>
      </c>
      <c r="I5" s="30">
        <f t="shared" si="1"/>
        <v>0.25551690000000005</v>
      </c>
      <c r="J5" s="38">
        <f t="shared" si="2"/>
        <v>0</v>
      </c>
    </row>
    <row r="6" spans="1:10">
      <c r="A6" s="25">
        <v>2</v>
      </c>
      <c r="B6" s="34">
        <v>360</v>
      </c>
      <c r="C6" s="35">
        <f t="shared" ref="C6:C8" si="3">C5+B6</f>
        <v>720</v>
      </c>
      <c r="D6" s="40">
        <f t="shared" si="0"/>
        <v>12</v>
      </c>
      <c r="E6" s="25">
        <v>1</v>
      </c>
      <c r="F6" s="29">
        <v>0.183</v>
      </c>
      <c r="G6" s="29">
        <v>0.183</v>
      </c>
      <c r="H6" s="29">
        <v>0.183</v>
      </c>
      <c r="I6" s="30">
        <f t="shared" si="1"/>
        <v>0.28112809999999999</v>
      </c>
      <c r="J6" s="38">
        <f t="shared" si="2"/>
        <v>5.4413393669642165E-17</v>
      </c>
    </row>
    <row r="7" spans="1:10">
      <c r="A7" s="25">
        <v>3</v>
      </c>
      <c r="B7" s="34">
        <v>750</v>
      </c>
      <c r="C7" s="35">
        <f t="shared" si="3"/>
        <v>1470</v>
      </c>
      <c r="D7" s="40">
        <f>C7/60</f>
        <v>24.5</v>
      </c>
      <c r="E7" s="25">
        <v>1</v>
      </c>
      <c r="F7" s="29">
        <v>0.161</v>
      </c>
      <c r="G7" s="29">
        <v>0.161</v>
      </c>
      <c r="H7" s="29">
        <v>0.161</v>
      </c>
      <c r="I7" s="30">
        <f t="shared" si="1"/>
        <v>0.24591270000000001</v>
      </c>
      <c r="J7" s="38">
        <f t="shared" si="2"/>
        <v>0</v>
      </c>
    </row>
    <row r="8" spans="1:10">
      <c r="A8" s="25">
        <v>4</v>
      </c>
      <c r="B8" s="34">
        <v>1440</v>
      </c>
      <c r="C8" s="35">
        <f t="shared" si="3"/>
        <v>2910</v>
      </c>
      <c r="D8" s="40">
        <f t="shared" si="0"/>
        <v>48.5</v>
      </c>
      <c r="E8" s="25">
        <v>1</v>
      </c>
      <c r="F8" s="29">
        <v>0.39200000000000002</v>
      </c>
      <c r="G8" s="29">
        <v>0.39200000000000002</v>
      </c>
      <c r="H8" s="29">
        <v>0.39200000000000002</v>
      </c>
      <c r="I8" s="30">
        <f t="shared" si="1"/>
        <v>0.61567440000000007</v>
      </c>
      <c r="J8" s="38">
        <f t="shared" si="2"/>
        <v>1.0882678733928433E-16</v>
      </c>
    </row>
    <row r="9" spans="1:10">
      <c r="A9" s="25">
        <v>5</v>
      </c>
      <c r="B9" s="34">
        <v>2910</v>
      </c>
      <c r="C9" s="35">
        <f>C8+B9</f>
        <v>5820</v>
      </c>
      <c r="D9" s="40">
        <f t="shared" si="0"/>
        <v>97</v>
      </c>
      <c r="E9" s="25">
        <v>1</v>
      </c>
      <c r="F9" s="29">
        <v>0.219</v>
      </c>
      <c r="G9" s="29">
        <v>0.219</v>
      </c>
      <c r="H9" s="29">
        <v>0.219</v>
      </c>
      <c r="I9" s="30">
        <f t="shared" si="1"/>
        <v>0.33875330000000003</v>
      </c>
      <c r="J9" s="38">
        <f t="shared" si="2"/>
        <v>0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F3" sqref="F3:O9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48" t="s">
        <v>18</v>
      </c>
      <c r="B1" s="48"/>
      <c r="D1" s="52" t="s">
        <v>2</v>
      </c>
      <c r="E1" s="50" t="s">
        <v>3</v>
      </c>
      <c r="F1" s="48" t="s">
        <v>89</v>
      </c>
      <c r="G1" s="48"/>
      <c r="H1" s="48"/>
      <c r="I1" s="48"/>
      <c r="J1" s="48" t="s">
        <v>19</v>
      </c>
      <c r="K1" s="48"/>
      <c r="L1" s="48"/>
      <c r="M1" s="48"/>
      <c r="N1" s="53" t="s">
        <v>20</v>
      </c>
      <c r="O1" s="46"/>
      <c r="P1" s="46"/>
      <c r="Q1" s="54"/>
      <c r="R1" s="48" t="s">
        <v>32</v>
      </c>
      <c r="S1" s="48"/>
      <c r="T1" s="48"/>
      <c r="U1" s="48"/>
    </row>
    <row r="2" spans="1:21">
      <c r="A2" s="48" t="s">
        <v>12</v>
      </c>
      <c r="B2" s="48"/>
      <c r="D2" s="52"/>
      <c r="E2" s="51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8" t="s">
        <v>13</v>
      </c>
      <c r="B3" s="9" t="s">
        <v>15</v>
      </c>
      <c r="D3" s="25" t="s">
        <v>4</v>
      </c>
      <c r="E3" s="40">
        <v>-0.5</v>
      </c>
      <c r="F3" s="40">
        <v>57.263913558318542</v>
      </c>
      <c r="G3" s="40">
        <v>0.91605999947611483</v>
      </c>
      <c r="H3" s="40">
        <f>F3</f>
        <v>57.263913558318542</v>
      </c>
      <c r="I3" s="40">
        <f>G3</f>
        <v>0.91605999947611483</v>
      </c>
      <c r="J3" s="40">
        <v>0.61426879810538781</v>
      </c>
      <c r="K3" s="40">
        <v>1.2818611660515681E-2</v>
      </c>
      <c r="L3" s="8">
        <f>J3</f>
        <v>0.61426879810538781</v>
      </c>
      <c r="M3" s="8">
        <f>K3</f>
        <v>1.2818611660515681E-2</v>
      </c>
      <c r="N3" s="40">
        <v>1.2323064113238971</v>
      </c>
      <c r="O3" s="40">
        <v>0.12008497170571153</v>
      </c>
      <c r="P3" s="8">
        <f>N3</f>
        <v>1.2323064113238971</v>
      </c>
      <c r="Q3" s="8">
        <f>O3</f>
        <v>0.12008497170571153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8"/>
      <c r="B4" s="9" t="s">
        <v>16</v>
      </c>
      <c r="D4" s="25">
        <v>0</v>
      </c>
      <c r="E4" s="40">
        <v>0</v>
      </c>
      <c r="F4" s="41">
        <v>56.864268798105392</v>
      </c>
      <c r="G4" s="41">
        <v>0.31208778589736297</v>
      </c>
      <c r="H4" s="40">
        <f t="shared" ref="H4:H9" si="0">F4</f>
        <v>56.864268798105392</v>
      </c>
      <c r="I4" s="40">
        <f t="shared" ref="I4:I9" si="1">G4</f>
        <v>0.31208778589736297</v>
      </c>
      <c r="J4" s="41">
        <v>0.63647128478389592</v>
      </c>
      <c r="K4" s="41">
        <v>1.2818611660515681E-2</v>
      </c>
      <c r="L4" s="8">
        <f t="shared" ref="L4:L9" si="2">J4</f>
        <v>0.63647128478389592</v>
      </c>
      <c r="M4" s="8">
        <f t="shared" ref="M4:M9" si="3">K4</f>
        <v>1.2818611660515681E-2</v>
      </c>
      <c r="N4" s="41">
        <v>2.5090202608936996</v>
      </c>
      <c r="O4" s="41">
        <v>1.9228984818971735E-2</v>
      </c>
      <c r="P4" s="8">
        <f t="shared" ref="P4:P9" si="4">N4</f>
        <v>2.5090202608936996</v>
      </c>
      <c r="Q4" s="8">
        <f t="shared" ref="Q4:Q8" si="5">O4</f>
        <v>1.9228984818971735E-2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6</v>
      </c>
      <c r="F5" s="40">
        <v>56.997483718176433</v>
      </c>
      <c r="G5" s="40">
        <v>0.55687241811154065</v>
      </c>
      <c r="H5" s="40">
        <f t="shared" si="0"/>
        <v>56.997483718176433</v>
      </c>
      <c r="I5" s="40">
        <f t="shared" si="1"/>
        <v>0.55687241811154065</v>
      </c>
      <c r="J5" s="40">
        <v>0.76228537596210777</v>
      </c>
      <c r="K5" s="40">
        <v>8.9730281623609701E-2</v>
      </c>
      <c r="L5" s="8">
        <f t="shared" si="2"/>
        <v>0.76228537596210777</v>
      </c>
      <c r="M5" s="8">
        <f t="shared" si="3"/>
        <v>8.9730281623609701E-2</v>
      </c>
      <c r="N5" s="40">
        <v>2.3868998057174577</v>
      </c>
      <c r="O5" s="40">
        <v>5.0875111795235323E-2</v>
      </c>
      <c r="P5" s="8">
        <f t="shared" si="4"/>
        <v>2.3868998057174577</v>
      </c>
      <c r="Q5" s="8">
        <f t="shared" si="5"/>
        <v>5.0875111795235323E-2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12</v>
      </c>
      <c r="F6" s="41">
        <v>57.308318531675553</v>
      </c>
      <c r="G6" s="41">
        <v>1.1335415012874821</v>
      </c>
      <c r="H6" s="40">
        <f t="shared" si="0"/>
        <v>57.308318531675553</v>
      </c>
      <c r="I6" s="40">
        <f t="shared" si="1"/>
        <v>1.1335415012874821</v>
      </c>
      <c r="J6" s="41">
        <v>1.0731201894612199</v>
      </c>
      <c r="K6" s="41">
        <v>7.1371009184376499E-2</v>
      </c>
      <c r="L6" s="8">
        <f t="shared" si="2"/>
        <v>1.0731201894612199</v>
      </c>
      <c r="M6" s="8">
        <f t="shared" si="3"/>
        <v>7.1371009184376499E-2</v>
      </c>
      <c r="N6" s="41">
        <v>2.6755481543158477</v>
      </c>
      <c r="O6" s="41">
        <v>0.15018317245038798</v>
      </c>
      <c r="P6" s="8">
        <f t="shared" si="4"/>
        <v>2.6755481543158477</v>
      </c>
      <c r="Q6" s="8">
        <f t="shared" si="5"/>
        <v>0.15018317245038798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24.5</v>
      </c>
      <c r="F7" s="40">
        <v>54.936352871521613</v>
      </c>
      <c r="G7" s="40">
        <v>0.29815330193137368</v>
      </c>
      <c r="H7" s="40">
        <f t="shared" si="0"/>
        <v>54.936352871521613</v>
      </c>
      <c r="I7" s="40">
        <f t="shared" si="1"/>
        <v>0.29815330193137368</v>
      </c>
      <c r="J7" s="40">
        <v>1.5689757252812315</v>
      </c>
      <c r="K7" s="40">
        <v>6.7829717213674257E-2</v>
      </c>
      <c r="L7" s="8">
        <f t="shared" si="2"/>
        <v>1.5689757252812315</v>
      </c>
      <c r="M7" s="8">
        <f t="shared" si="3"/>
        <v>6.7829717213674257E-2</v>
      </c>
      <c r="N7" s="40">
        <v>2.8420760477379963</v>
      </c>
      <c r="O7" s="40">
        <v>0.13866218147984216</v>
      </c>
      <c r="P7" s="8">
        <f t="shared" si="4"/>
        <v>2.8420760477379963</v>
      </c>
      <c r="Q7" s="8">
        <f t="shared" si="5"/>
        <v>0.13866218147984216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48.5</v>
      </c>
      <c r="F8" s="41">
        <v>50.777087033747783</v>
      </c>
      <c r="G8" s="41">
        <v>3.3303730017763253E-2</v>
      </c>
      <c r="H8" s="40">
        <f t="shared" si="0"/>
        <v>50.777087033747783</v>
      </c>
      <c r="I8" s="40">
        <f t="shared" si="1"/>
        <v>3.3303730017763253E-2</v>
      </c>
      <c r="J8" s="41">
        <v>3.1897572528123144</v>
      </c>
      <c r="K8" s="41">
        <v>8.4057257930732363E-2</v>
      </c>
      <c r="L8" s="8">
        <f t="shared" si="2"/>
        <v>3.1897572528123144</v>
      </c>
      <c r="M8" s="8">
        <f t="shared" si="3"/>
        <v>8.4057257930732363E-2</v>
      </c>
      <c r="N8" s="41">
        <v>5.7840688315292814</v>
      </c>
      <c r="O8" s="41">
        <v>0.16429251831194791</v>
      </c>
      <c r="P8" s="8">
        <f t="shared" si="4"/>
        <v>5.7840688315292814</v>
      </c>
      <c r="Q8" s="8">
        <f t="shared" si="5"/>
        <v>0.16429251831194791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97</v>
      </c>
      <c r="F9" s="40">
        <v>47.679840142095905</v>
      </c>
      <c r="G9" s="40">
        <v>0.33099581518373905</v>
      </c>
      <c r="H9" s="40">
        <f t="shared" si="0"/>
        <v>47.679840142095905</v>
      </c>
      <c r="I9" s="40">
        <f t="shared" si="1"/>
        <v>0.33099581518373905</v>
      </c>
      <c r="J9" s="40">
        <v>5.8466548253404387</v>
      </c>
      <c r="K9" s="40">
        <v>0.13565943442734885</v>
      </c>
      <c r="L9" s="8">
        <f t="shared" si="2"/>
        <v>5.8466548253404387</v>
      </c>
      <c r="M9" s="8">
        <f t="shared" si="3"/>
        <v>0.13565943442734885</v>
      </c>
      <c r="N9" s="40">
        <v>6.3280599500416335</v>
      </c>
      <c r="O9" s="40">
        <v>8.8118278470094694E-2</v>
      </c>
      <c r="P9" s="8">
        <f t="shared" si="4"/>
        <v>6.3280599500416335</v>
      </c>
      <c r="Q9" s="8">
        <f>O9</f>
        <v>8.8118278470094694E-2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52" t="s">
        <v>2</v>
      </c>
      <c r="E11" s="52" t="s">
        <v>27</v>
      </c>
      <c r="F11" s="48" t="s">
        <v>21</v>
      </c>
      <c r="G11" s="48"/>
      <c r="H11" s="48"/>
      <c r="I11" s="48"/>
      <c r="J11" s="48" t="s">
        <v>33</v>
      </c>
      <c r="K11" s="48"/>
      <c r="L11" s="48"/>
      <c r="M11" s="48"/>
      <c r="N11" s="53" t="s">
        <v>34</v>
      </c>
      <c r="O11" s="46"/>
      <c r="P11" s="46"/>
      <c r="Q11" s="54"/>
    </row>
    <row r="12" spans="1:21">
      <c r="A12" s="10" t="s">
        <v>21</v>
      </c>
      <c r="B12" s="10">
        <v>46.07</v>
      </c>
      <c r="D12" s="52"/>
      <c r="E12" s="52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-0.5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6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12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24.5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48.5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97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F11:I11"/>
    <mergeCell ref="J11:M11"/>
    <mergeCell ref="N11:Q11"/>
    <mergeCell ref="N1:Q1"/>
    <mergeCell ref="A1:B1"/>
    <mergeCell ref="A2:B2"/>
    <mergeCell ref="A3:A4"/>
    <mergeCell ref="D11:D12"/>
    <mergeCell ref="E11:E12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89</v>
      </c>
      <c r="B2" s="12">
        <v>180.16</v>
      </c>
    </row>
    <row r="4" spans="1:8">
      <c r="A4" s="55" t="s">
        <v>89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3</v>
      </c>
      <c r="C6" s="19" t="s">
        <v>5</v>
      </c>
      <c r="D6" s="60"/>
      <c r="E6" s="60"/>
      <c r="F6" s="60"/>
      <c r="G6" s="62"/>
      <c r="H6" s="62"/>
    </row>
    <row r="7" spans="1:8">
      <c r="A7" s="25" t="s">
        <v>4</v>
      </c>
      <c r="B7" s="40">
        <v>-0.5</v>
      </c>
      <c r="C7" s="11">
        <v>2</v>
      </c>
      <c r="D7" s="14">
        <v>5.0709999999999997</v>
      </c>
      <c r="E7" s="14">
        <v>5.2350000000000003</v>
      </c>
      <c r="F7" s="14">
        <v>5.1689999999999996</v>
      </c>
      <c r="G7" s="14">
        <f>(C7*1000*AVERAGE(D7:F7)/$B$2)</f>
        <v>57.263913558318542</v>
      </c>
      <c r="H7" s="14">
        <f>(C7*1000*STDEV(D7:F7))/$B$2</f>
        <v>0.91605999947611483</v>
      </c>
    </row>
    <row r="8" spans="1:8">
      <c r="A8" s="25">
        <v>0</v>
      </c>
      <c r="B8" s="40">
        <v>0</v>
      </c>
      <c r="C8" s="11">
        <v>2</v>
      </c>
      <c r="D8" s="14">
        <v>5.09</v>
      </c>
      <c r="E8" s="14">
        <v>5.141</v>
      </c>
      <c r="F8" s="14">
        <v>5.1360000000000001</v>
      </c>
      <c r="G8" s="14">
        <f t="shared" ref="G8:G13" si="0">(C8*1000*AVERAGE(D8:F8))/$B$2</f>
        <v>56.864268798105392</v>
      </c>
      <c r="H8" s="14">
        <f t="shared" ref="H8:H13" si="1">(C8*1000*STDEV(D8:F8))/$B$2</f>
        <v>0.31208778589736297</v>
      </c>
    </row>
    <row r="9" spans="1:8">
      <c r="A9" s="25">
        <v>1</v>
      </c>
      <c r="B9" s="40">
        <v>6</v>
      </c>
      <c r="C9" s="11">
        <v>2</v>
      </c>
      <c r="D9" s="14">
        <v>5.0819999999999999</v>
      </c>
      <c r="E9" s="14">
        <v>5.1820000000000004</v>
      </c>
      <c r="F9" s="14">
        <v>5.1390000000000002</v>
      </c>
      <c r="G9" s="14">
        <f t="shared" si="0"/>
        <v>56.997483718176433</v>
      </c>
      <c r="H9" s="14">
        <f t="shared" si="1"/>
        <v>0.55687241811154065</v>
      </c>
    </row>
    <row r="10" spans="1:8">
      <c r="A10" s="25">
        <v>2</v>
      </c>
      <c r="B10" s="40">
        <v>12</v>
      </c>
      <c r="C10" s="11">
        <v>2</v>
      </c>
      <c r="D10" s="14">
        <v>5.28</v>
      </c>
      <c r="E10" s="14">
        <v>5.0970000000000004</v>
      </c>
      <c r="F10" s="14">
        <v>5.1100000000000003</v>
      </c>
      <c r="G10" s="14">
        <f t="shared" si="0"/>
        <v>57.308318531675553</v>
      </c>
      <c r="H10" s="14">
        <f t="shared" si="1"/>
        <v>1.1335415012874821</v>
      </c>
    </row>
    <row r="11" spans="1:8">
      <c r="A11" s="25">
        <v>3</v>
      </c>
      <c r="B11" s="40">
        <v>24.5</v>
      </c>
      <c r="C11" s="11">
        <v>2</v>
      </c>
      <c r="D11" s="14">
        <v>4.968</v>
      </c>
      <c r="E11" s="14">
        <v>4.96</v>
      </c>
      <c r="F11" s="14">
        <v>4.9180000000000001</v>
      </c>
      <c r="G11" s="14">
        <f t="shared" si="0"/>
        <v>54.936352871521613</v>
      </c>
      <c r="H11" s="14">
        <f t="shared" si="1"/>
        <v>0.29815330193137368</v>
      </c>
    </row>
    <row r="12" spans="1:8">
      <c r="A12" s="25">
        <v>4</v>
      </c>
      <c r="B12" s="40">
        <v>48.5</v>
      </c>
      <c r="C12" s="11">
        <v>2</v>
      </c>
      <c r="D12" s="14">
        <v>4.577</v>
      </c>
      <c r="E12" s="14">
        <v>4.5739999999999998</v>
      </c>
      <c r="F12" s="14">
        <v>4.5709999999999997</v>
      </c>
      <c r="G12" s="14">
        <f t="shared" si="0"/>
        <v>50.777087033747783</v>
      </c>
      <c r="H12" s="14">
        <f t="shared" si="1"/>
        <v>3.3303730017763253E-2</v>
      </c>
    </row>
    <row r="13" spans="1:8">
      <c r="A13" s="25">
        <v>5</v>
      </c>
      <c r="B13" s="40">
        <v>97</v>
      </c>
      <c r="C13" s="11">
        <v>2</v>
      </c>
      <c r="D13" s="14">
        <v>4.2629999999999999</v>
      </c>
      <c r="E13" s="14">
        <v>4.3</v>
      </c>
      <c r="F13" s="14">
        <v>4.3220000000000001</v>
      </c>
      <c r="G13" s="14">
        <f t="shared" si="0"/>
        <v>47.679840142095905</v>
      </c>
      <c r="H13" s="14">
        <f t="shared" si="1"/>
        <v>0.33099581518373905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4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5" t="s">
        <v>32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27</v>
      </c>
      <c r="C6" s="19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-0.5</v>
      </c>
      <c r="C7" s="11">
        <v>2</v>
      </c>
      <c r="D7" s="13">
        <v>0</v>
      </c>
      <c r="E7" s="13">
        <v>0</v>
      </c>
      <c r="F7" s="13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1">
        <v>0</v>
      </c>
      <c r="C8" s="11">
        <v>2</v>
      </c>
      <c r="D8" s="13">
        <v>0</v>
      </c>
      <c r="E8" s="13">
        <v>0</v>
      </c>
      <c r="F8" s="13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1">
        <v>6</v>
      </c>
      <c r="C9" s="11">
        <v>2</v>
      </c>
      <c r="D9" s="13">
        <v>0</v>
      </c>
      <c r="E9" s="13">
        <v>0</v>
      </c>
      <c r="F9" s="13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1">
        <v>12</v>
      </c>
      <c r="C10" s="11">
        <v>2</v>
      </c>
      <c r="D10" s="13">
        <v>0</v>
      </c>
      <c r="E10" s="13">
        <v>0</v>
      </c>
      <c r="F10" s="13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1">
        <v>24.5</v>
      </c>
      <c r="C11" s="11">
        <v>2</v>
      </c>
      <c r="D11" s="13">
        <v>0</v>
      </c>
      <c r="E11" s="13">
        <v>0</v>
      </c>
      <c r="F11" s="13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1">
        <v>48.5</v>
      </c>
      <c r="C12" s="11">
        <v>2</v>
      </c>
      <c r="D12" s="13">
        <v>0</v>
      </c>
      <c r="E12" s="13">
        <v>0</v>
      </c>
      <c r="F12" s="13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1">
        <v>97</v>
      </c>
      <c r="C13" s="11">
        <v>2</v>
      </c>
      <c r="D13" s="13">
        <v>0</v>
      </c>
      <c r="E13" s="13">
        <v>0</v>
      </c>
      <c r="F13" s="13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5" t="s">
        <v>20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7" t="s">
        <v>2</v>
      </c>
      <c r="B6" s="17" t="s">
        <v>27</v>
      </c>
      <c r="C6" s="17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-0.5</v>
      </c>
      <c r="C7" s="11">
        <v>2</v>
      </c>
      <c r="D7" s="43">
        <v>3.3000000000000002E-2</v>
      </c>
      <c r="E7" s="43">
        <v>0.04</v>
      </c>
      <c r="F7" s="43">
        <v>3.7999999999999999E-2</v>
      </c>
      <c r="G7" s="11">
        <f>(C7*1000*AVERAGE(D7:F7))/$B$2</f>
        <v>1.2323064113238971</v>
      </c>
      <c r="H7" s="14">
        <f>(C7*1000*STDEV(D7:F7))/$B$2</f>
        <v>0.12008497170571153</v>
      </c>
    </row>
    <row r="8" spans="1:8">
      <c r="A8" s="34">
        <v>0</v>
      </c>
      <c r="B8" s="41">
        <v>0</v>
      </c>
      <c r="C8" s="11">
        <v>2</v>
      </c>
      <c r="D8" s="43">
        <v>7.5999999999999998E-2</v>
      </c>
      <c r="E8" s="43">
        <v>7.4999999999999997E-2</v>
      </c>
      <c r="F8" s="43">
        <v>7.4999999999999997E-2</v>
      </c>
      <c r="G8" s="11">
        <f t="shared" ref="G8:G13" si="0">(C8*1000*AVERAGE(D8:F8))/$B$2</f>
        <v>2.5090202608936996</v>
      </c>
      <c r="H8" s="14">
        <f t="shared" ref="H8:H13" si="1">(C8*1000*STDEV(D8:F8))/$B$2</f>
        <v>1.9228984818971735E-2</v>
      </c>
    </row>
    <row r="9" spans="1:8">
      <c r="A9" s="34">
        <v>1</v>
      </c>
      <c r="B9" s="41">
        <v>6</v>
      </c>
      <c r="C9" s="11">
        <v>2</v>
      </c>
      <c r="D9" s="43">
        <v>7.0000000000000007E-2</v>
      </c>
      <c r="E9" s="43">
        <v>7.1999999999999995E-2</v>
      </c>
      <c r="F9" s="43">
        <v>7.2999999999999995E-2</v>
      </c>
      <c r="G9" s="11">
        <f t="shared" si="0"/>
        <v>2.3868998057174577</v>
      </c>
      <c r="H9" s="14">
        <f t="shared" si="1"/>
        <v>5.0875111795235323E-2</v>
      </c>
    </row>
    <row r="10" spans="1:8">
      <c r="A10" s="34">
        <v>2</v>
      </c>
      <c r="B10" s="41">
        <v>12</v>
      </c>
      <c r="C10" s="11">
        <v>2</v>
      </c>
      <c r="D10" s="43">
        <v>8.5000000000000006E-2</v>
      </c>
      <c r="E10" s="43">
        <v>7.5999999999999998E-2</v>
      </c>
      <c r="F10" s="43">
        <v>0.08</v>
      </c>
      <c r="G10" s="11">
        <f t="shared" si="0"/>
        <v>2.6755481543158477</v>
      </c>
      <c r="H10" s="14">
        <f t="shared" si="1"/>
        <v>0.15018317245038798</v>
      </c>
    </row>
    <row r="11" spans="1:8">
      <c r="A11" s="34">
        <v>3</v>
      </c>
      <c r="B11" s="41">
        <v>24.5</v>
      </c>
      <c r="C11" s="11">
        <v>2</v>
      </c>
      <c r="D11" s="43">
        <v>8.4000000000000005E-2</v>
      </c>
      <c r="E11" s="43">
        <v>0.09</v>
      </c>
      <c r="F11" s="43">
        <v>8.2000000000000003E-2</v>
      </c>
      <c r="G11" s="11">
        <f t="shared" si="0"/>
        <v>2.8420760477379963</v>
      </c>
      <c r="H11" s="14">
        <f t="shared" si="1"/>
        <v>0.13866218147984216</v>
      </c>
    </row>
    <row r="12" spans="1:8">
      <c r="A12" s="34">
        <v>4</v>
      </c>
      <c r="B12" s="41">
        <v>48.5</v>
      </c>
      <c r="C12" s="11">
        <v>2</v>
      </c>
      <c r="D12" s="43">
        <v>0.17599999999999999</v>
      </c>
      <c r="E12" s="43">
        <v>0.17699999999999999</v>
      </c>
      <c r="F12" s="43">
        <v>0.16800000000000001</v>
      </c>
      <c r="G12" s="11">
        <f t="shared" si="0"/>
        <v>5.7840688315292814</v>
      </c>
      <c r="H12" s="14">
        <f t="shared" si="1"/>
        <v>0.16429251831194791</v>
      </c>
    </row>
    <row r="13" spans="1:8">
      <c r="A13" s="34">
        <v>5</v>
      </c>
      <c r="B13" s="41">
        <v>97</v>
      </c>
      <c r="C13" s="11">
        <v>2</v>
      </c>
      <c r="D13" s="44">
        <v>0.193</v>
      </c>
      <c r="E13" s="43">
        <v>0.188</v>
      </c>
      <c r="F13" s="43">
        <v>0.189</v>
      </c>
      <c r="G13" s="11">
        <f t="shared" si="0"/>
        <v>6.3280599500416335</v>
      </c>
      <c r="H13" s="14">
        <f t="shared" si="1"/>
        <v>8.8118278470094694E-2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5" t="s">
        <v>34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27</v>
      </c>
      <c r="C6" s="19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1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1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1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1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1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1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5" t="s">
        <v>33</v>
      </c>
      <c r="B4" s="56"/>
      <c r="C4" s="56"/>
      <c r="D4" s="56"/>
      <c r="E4" s="56"/>
      <c r="F4" s="56"/>
      <c r="G4" s="56"/>
      <c r="H4" s="57"/>
    </row>
    <row r="5" spans="1:8">
      <c r="A5" s="58" t="s">
        <v>29</v>
      </c>
      <c r="B5" s="56"/>
      <c r="C5" s="57"/>
      <c r="D5" s="59" t="s">
        <v>22</v>
      </c>
      <c r="E5" s="59" t="s">
        <v>23</v>
      </c>
      <c r="F5" s="59" t="s">
        <v>24</v>
      </c>
      <c r="G5" s="61" t="s">
        <v>30</v>
      </c>
      <c r="H5" s="61" t="s">
        <v>31</v>
      </c>
    </row>
    <row r="6" spans="1:8">
      <c r="A6" s="19" t="s">
        <v>2</v>
      </c>
      <c r="B6" s="19" t="s">
        <v>27</v>
      </c>
      <c r="C6" s="19" t="s">
        <v>5</v>
      </c>
      <c r="D6" s="60"/>
      <c r="E6" s="60"/>
      <c r="F6" s="60"/>
      <c r="G6" s="62"/>
      <c r="H6" s="62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(C7*1000*AVERAGE('D-Fructose'!D7:F7))/$B$2</f>
        <v>117.08848787500474</v>
      </c>
      <c r="H7" s="14">
        <f>(C7*1000*STDEV('D-Fructose'!D7:F7))/$B$2</f>
        <v>1.873083299348733</v>
      </c>
    </row>
    <row r="8" spans="1:8">
      <c r="A8" s="34">
        <v>0</v>
      </c>
      <c r="B8" s="41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1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1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1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1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1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2014-12-08T09:13:13Z</dcterms:modified>
</cp:coreProperties>
</file>