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560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<sst xmlns="http://schemas.openxmlformats.org/spreadsheetml/2006/main" count="256" uniqueCount="92">
  <si>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</si>
  <si>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</si>
  <si>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</si>
  <si>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</si>
  <si>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</si>
  <si>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</si>
  <si>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</si>
  <si>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</si>
  <si>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</si>
  <si>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</si>
  <si>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</si>
  <si>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</si>
  <si>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</si>
  <si>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</si>
  <si>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</si>
  <si>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</si>
  <si>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</si>
  <si>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</si>
  <si>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</si>
  <si>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</si>
  <si>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</si>
  <si>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</si>
  <si>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</si>
  <si>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</si>
  <si>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</si>
  <si>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</si>
  <si>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</si>
  <si>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</si>
  <si>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</si>
  <si>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</si>
  <si>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</si>
  <si>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</si>
  <si>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</si>
  <si>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</si>
  <si>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</si>
  <si>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</si>
  <si>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</si>
  <si>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</si>
  <si>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</si>
  <si>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</si>
  <si>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</si>
  <si>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</si>
  <si>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</si>
  <si>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</si>
  <si>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</si>
  <si>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</si>
  <si>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</si>
  <si>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</si>
  <si>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</si>
  <si>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</si>
  <si>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</si>
  <si>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</si>
  <si>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</si>
  <si>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</si>
  <si>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</si>
  <si>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</si>
  <si>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</si>
  <si>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</si>
  <si>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</si>
  <si>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</si>
  <si>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</si>
  <si>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</si>
  <si>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</si>
  <si>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</si>
  <si>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</si>
  <si>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</si>
  <si>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</si>
  <si>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</si>
  <si>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</si>
  <si>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</si>
  <si>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</si>
  <si>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</si>
  <si>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</si>
  <si>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</si>
  <si>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</si>
  <si>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</si>
  <si>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</si>
  <si>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D-Glucose</t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</si>
  <si>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</si>
  <si>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</si>
  <si>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</si>
  <si>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</si>
  <si>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</si>
  <si>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</si>
  <si>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</si>
  <si>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</si>
  <si>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</si>
  <si>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</si>
  <si>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Na-acetate trihydrate (0 mM)</t>
  </si>
  <si>
    <t>D- Glucose monohydrate (50 mM)</t>
  </si>
  <si>
    <t>9.9</t>
  </si>
  <si>
    <t>4.95  g in 100 ml MilliQ.H20 (5X)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</si>
</sst>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</cellXfs>
  <cellStyles count="25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0.0256372233210314</c:v>
                  </c:pt>
                  <c:pt idx="2">
                    <c:v>0.0</c:v>
                  </c:pt>
                  <c:pt idx="3">
                    <c:v>0.0128186116605157</c:v>
                  </c:pt>
                  <c:pt idx="4">
                    <c:v>0.0339148586068372</c:v>
                  </c:pt>
                  <c:pt idx="5">
                    <c:v>0.0128186116605156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0.0256372233210314</c:v>
                  </c:pt>
                  <c:pt idx="2">
                    <c:v>0.0</c:v>
                  </c:pt>
                  <c:pt idx="3">
                    <c:v>0.0128186116605157</c:v>
                  </c:pt>
                  <c:pt idx="4">
                    <c:v>0.0339148586068372</c:v>
                  </c:pt>
                  <c:pt idx="5">
                    <c:v>0.0128186116605156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0.7400828892836</c:v>
                </c:pt>
                <c:pt idx="1">
                  <c:v>0.717880402605092</c:v>
                </c:pt>
                <c:pt idx="2">
                  <c:v>0.732682060390764</c:v>
                </c:pt>
                <c:pt idx="3">
                  <c:v>0.725281231497928</c:v>
                </c:pt>
                <c:pt idx="4">
                  <c:v>0.70307874481942</c:v>
                </c:pt>
                <c:pt idx="5">
                  <c:v>0.784487862640616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0.0576869544569152</c:v>
                  </c:pt>
                  <c:pt idx="1">
                    <c:v>0.0192289848189717</c:v>
                  </c:pt>
                  <c:pt idx="2">
                    <c:v>0.0192289848189717</c:v>
                  </c:pt>
                  <c:pt idx="3">
                    <c:v>0.0333055786844297</c:v>
                  </c:pt>
                  <c:pt idx="4">
                    <c:v>0.126092885835143</c:v>
                  </c:pt>
                  <c:pt idx="5">
                    <c:v>0.0192289848189717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0.0576869544569152</c:v>
                  </c:pt>
                  <c:pt idx="1">
                    <c:v>0.0192289848189717</c:v>
                  </c:pt>
                  <c:pt idx="2">
                    <c:v>0.0192289848189717</c:v>
                  </c:pt>
                  <c:pt idx="3">
                    <c:v>0.0333055786844297</c:v>
                  </c:pt>
                  <c:pt idx="4">
                    <c:v>0.126092885835143</c:v>
                  </c:pt>
                  <c:pt idx="5">
                    <c:v>0.0192289848189717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2.164862614487927</c:v>
                </c:pt>
                <c:pt idx="1">
                  <c:v>2.15376075492645</c:v>
                </c:pt>
                <c:pt idx="2">
                  <c:v>2.18706633361088</c:v>
                </c:pt>
                <c:pt idx="3">
                  <c:v>2.164862614487927</c:v>
                </c:pt>
                <c:pt idx="4">
                  <c:v>2.042742159311685</c:v>
                </c:pt>
                <c:pt idx="5">
                  <c:v>2.209270052733833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D-Glucose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0.381717076835489</c:v>
                  </c:pt>
                  <c:pt idx="1">
                    <c:v>0.149076650965689</c:v>
                  </c:pt>
                  <c:pt idx="2">
                    <c:v>0.0904143851603824</c:v>
                  </c:pt>
                  <c:pt idx="3">
                    <c:v>0.377659882243134</c:v>
                  </c:pt>
                  <c:pt idx="4">
                    <c:v>3.092189508505764</c:v>
                  </c:pt>
                  <c:pt idx="5">
                    <c:v>0.100730147933805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0.381717076835489</c:v>
                  </c:pt>
                  <c:pt idx="1">
                    <c:v>0.149076650965689</c:v>
                  </c:pt>
                  <c:pt idx="2">
                    <c:v>0.0904143851603824</c:v>
                  </c:pt>
                  <c:pt idx="3">
                    <c:v>0.377659882243134</c:v>
                  </c:pt>
                  <c:pt idx="4">
                    <c:v>3.092189508505764</c:v>
                  </c:pt>
                  <c:pt idx="5">
                    <c:v>0.100730147933805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General</c:formatCode>
                <c:ptCount val="7"/>
                <c:pt idx="0">
                  <c:v>60.39816459443457</c:v>
                </c:pt>
                <c:pt idx="1">
                  <c:v>59.38425103611605</c:v>
                </c:pt>
                <c:pt idx="2">
                  <c:v>59.62847838957963</c:v>
                </c:pt>
                <c:pt idx="3">
                  <c:v>59.85050325636471</c:v>
                </c:pt>
                <c:pt idx="4">
                  <c:v>59.79499703966844</c:v>
                </c:pt>
                <c:pt idx="5">
                  <c:v>55.2841918294849</c:v>
                </c:pt>
                <c:pt idx="6">
                  <c:v>61.4305802249852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71880"/>
        <c:axId val="2076116968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0.2507148</c:v>
                </c:pt>
                <c:pt idx="1">
                  <c:v>0.2331071</c:v>
                </c:pt>
                <c:pt idx="2">
                  <c:v>0.2315064</c:v>
                </c:pt>
                <c:pt idx="3">
                  <c:v>0.2315064</c:v>
                </c:pt>
                <c:pt idx="4">
                  <c:v>0.228305</c:v>
                </c:pt>
                <c:pt idx="5">
                  <c:v>0.2427113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33656"/>
        <c:axId val="2075548040"/>
      </c:scatterChart>
      <c:valAx>
        <c:axId val="20765718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6116968"/>
        <c:crosses val="autoZero"/>
        <c:crossBetween val="midCat"/>
        <c:majorUnit val="10.0"/>
      </c:valAx>
      <c:valAx>
        <c:axId val="20761169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6571880"/>
        <c:crosses val="autoZero"/>
        <c:crossBetween val="midCat"/>
      </c:valAx>
      <c:valAx>
        <c:axId val="2075548040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5533656"/>
        <c:crosses val="max"/>
        <c:crossBetween val="midCat"/>
        <c:majorUnit val="1.0"/>
        <c:minorUnit val="0.2"/>
      </c:valAx>
      <c:valAx>
        <c:axId val="20755336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755480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31.5" style="1" customWidth="1"/>
    <col min="2" max="2" width="13.6640625" style="1" bestFit="1" customWidth="1"/>
    <col min="3" max="3" width="44.83203125" style="1" customWidth="1"/>
    <col min="4" max="16384" width="8.83203125" style="1"/>
  </cols>
  <sheetData>
    <row r="1" spans="1:3">
      <c r="A1" s="39" t="s">
        <v>0</v>
      </c>
      <c r="B1" s="40"/>
      <c r="C1" s="21">
        <v>41927</v>
      </c>
    </row>
    <row r="2" spans="1:3" ht="16">
      <c r="A2" s="39" t="s">
        <v>1</v>
      </c>
      <c r="B2" s="41"/>
      <c r="C2" s="20" t="s">
        <v>80</v>
      </c>
    </row>
    <row r="3" spans="1:3">
      <c r="A3" s="6"/>
      <c r="B3" s="6"/>
      <c r="C3" s="5"/>
    </row>
    <row r="4" spans="1:3">
      <c r="A4" s="42" t="s">
        <v>26</v>
      </c>
      <c r="B4" s="42"/>
      <c r="C4" s="4" t="s">
        <v>68</v>
      </c>
    </row>
    <row r="6" spans="1:3">
      <c r="A6" s="24" t="s">
        <v>41</v>
      </c>
      <c r="B6" s="24" t="s">
        <v>42</v>
      </c>
      <c r="C6" s="24" t="s">
        <v>35</v>
      </c>
    </row>
    <row r="7" spans="1:3">
      <c r="A7" s="22" t="s">
        <v>43</v>
      </c>
      <c r="B7" s="22" t="s">
        <v>44</v>
      </c>
      <c r="C7" s="22" t="s">
        <v>61</v>
      </c>
    </row>
    <row r="8" spans="1:3">
      <c r="A8" s="22" t="s">
        <v>45</v>
      </c>
      <c r="B8" s="22" t="s">
        <v>46</v>
      </c>
      <c r="C8" s="22" t="s">
        <v>61</v>
      </c>
    </row>
    <row r="9" spans="1:3">
      <c r="A9" s="22" t="s">
        <v>47</v>
      </c>
      <c r="B9" s="22" t="s">
        <v>48</v>
      </c>
      <c r="C9" s="22" t="s">
        <v>61</v>
      </c>
    </row>
    <row r="10" spans="1:3">
      <c r="A10" s="22" t="s">
        <v>49</v>
      </c>
      <c r="B10" s="22" t="s">
        <v>50</v>
      </c>
      <c r="C10" s="22" t="s">
        <v>61</v>
      </c>
    </row>
    <row r="11" spans="1:3">
      <c r="A11" s="22" t="s">
        <v>88</v>
      </c>
      <c r="B11" s="22">
        <v>0</v>
      </c>
      <c r="C11" s="22" t="s">
        <v>61</v>
      </c>
    </row>
    <row r="12" spans="1:3">
      <c r="A12" s="22" t="s">
        <v>36</v>
      </c>
      <c r="B12" s="22" t="s">
        <v>51</v>
      </c>
      <c r="C12" s="22" t="s">
        <v>61</v>
      </c>
    </row>
    <row r="13" spans="1:3" ht="16">
      <c r="A13" s="5" t="s">
        <v>40</v>
      </c>
      <c r="B13" s="22" t="s">
        <v>52</v>
      </c>
      <c r="C13" s="22" t="s">
        <v>61</v>
      </c>
    </row>
    <row r="14" spans="1:3" ht="16">
      <c r="A14" s="5" t="s">
        <v>39</v>
      </c>
      <c r="B14" s="22" t="s">
        <v>52</v>
      </c>
      <c r="C14" s="22" t="s">
        <v>61</v>
      </c>
    </row>
    <row r="15" spans="1:3" ht="16">
      <c r="A15" s="22" t="s">
        <v>70</v>
      </c>
      <c r="B15" s="22" t="s">
        <v>53</v>
      </c>
      <c r="C15" s="22" t="s">
        <v>61</v>
      </c>
    </row>
    <row r="16" spans="1:3" ht="16">
      <c r="A16" s="22" t="s">
        <v>69</v>
      </c>
      <c r="B16" s="22" t="s">
        <v>52</v>
      </c>
      <c r="C16" s="22" t="s">
        <v>61</v>
      </c>
    </row>
    <row r="17" spans="1:3" ht="16">
      <c r="A17" s="22" t="s">
        <v>71</v>
      </c>
      <c r="B17" s="22" t="s">
        <v>52</v>
      </c>
      <c r="C17" s="22" t="s">
        <v>61</v>
      </c>
    </row>
    <row r="18" spans="1:3" ht="16">
      <c r="A18" s="22" t="s">
        <v>72</v>
      </c>
      <c r="B18" s="22" t="s">
        <v>54</v>
      </c>
      <c r="C18" s="22" t="s">
        <v>61</v>
      </c>
    </row>
    <row r="19" spans="1:3" ht="16">
      <c r="A19" s="22" t="s">
        <v>38</v>
      </c>
      <c r="B19" s="22" t="s">
        <v>55</v>
      </c>
      <c r="C19" s="22" t="s">
        <v>61</v>
      </c>
    </row>
    <row r="20" spans="1:3" ht="16">
      <c r="A20" s="22" t="s">
        <v>73</v>
      </c>
      <c r="B20" s="22" t="s">
        <v>56</v>
      </c>
      <c r="C20" s="22" t="s">
        <v>61</v>
      </c>
    </row>
    <row r="21" spans="1:3" ht="16">
      <c r="A21" s="22" t="s">
        <v>74</v>
      </c>
      <c r="B21" s="22" t="s">
        <v>57</v>
      </c>
      <c r="C21" s="22" t="s">
        <v>61</v>
      </c>
    </row>
    <row r="22" spans="1:3" ht="16">
      <c r="A22" s="22" t="s">
        <v>75</v>
      </c>
      <c r="B22" s="22" t="s">
        <v>58</v>
      </c>
      <c r="C22" s="22" t="s">
        <v>61</v>
      </c>
    </row>
    <row r="23" spans="1:3" ht="16">
      <c r="A23" s="22" t="s">
        <v>76</v>
      </c>
      <c r="B23" s="22" t="s">
        <v>58</v>
      </c>
      <c r="C23" s="22" t="s">
        <v>61</v>
      </c>
    </row>
    <row r="24" spans="1:3">
      <c r="A24" s="22" t="s">
        <v>59</v>
      </c>
      <c r="B24" s="22" t="s">
        <v>58</v>
      </c>
      <c r="C24" s="22" t="s">
        <v>61</v>
      </c>
    </row>
    <row r="25" spans="1:3">
      <c r="A25" s="22" t="s">
        <v>60</v>
      </c>
      <c r="B25" s="22" t="s">
        <v>58</v>
      </c>
      <c r="C25" s="22" t="s">
        <v>61</v>
      </c>
    </row>
    <row r="26" spans="1:3">
      <c r="A26" s="22" t="s">
        <v>37</v>
      </c>
      <c r="B26" s="22" t="s">
        <v>62</v>
      </c>
      <c r="C26" s="22" t="s">
        <v>63</v>
      </c>
    </row>
    <row r="27" spans="1:3">
      <c r="A27" s="22" t="s">
        <v>64</v>
      </c>
      <c r="B27" s="22" t="s">
        <v>61</v>
      </c>
      <c r="C27" s="22" t="s">
        <v>65</v>
      </c>
    </row>
    <row r="28" spans="1:3">
      <c r="A28" s="22" t="s">
        <v>66</v>
      </c>
      <c r="B28" s="22" t="s">
        <v>61</v>
      </c>
      <c r="C28" s="22" t="s">
        <v>67</v>
      </c>
    </row>
    <row r="29" spans="1:3">
      <c r="A29" s="19" t="s">
        <v>89</v>
      </c>
      <c r="B29" s="19" t="s">
        <v>90</v>
      </c>
      <c r="C29" s="19" t="s">
        <v>91</v>
      </c>
    </row>
    <row r="31" spans="1:3">
      <c r="A31" s="1" t="s">
        <v>86</v>
      </c>
    </row>
    <row r="32" spans="1:3">
      <c r="A32" s="37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19</v>
      </c>
      <c r="B2" s="11">
        <v>90.08</v>
      </c>
    </row>
    <row r="4" spans="1:8">
      <c r="A4" s="49" t="s">
        <v>19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6" t="s">
        <v>2</v>
      </c>
      <c r="B6" s="16" t="s">
        <v>27</v>
      </c>
      <c r="C6" s="16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25">
        <v>2.5999999999999999E-2</v>
      </c>
      <c r="E7" s="25">
        <v>2.9000000000000001E-2</v>
      </c>
      <c r="F7" s="25">
        <v>2.8000000000000001E-2</v>
      </c>
      <c r="G7" s="10">
        <f>(C7*1000*AVERAGE(D7:F7))/$B$2</f>
        <v>0.61426879810538781</v>
      </c>
      <c r="H7" s="13">
        <f>(C7*1000*STDEV(D7:F7))/$B$2</f>
        <v>3.3914858606837212E-2</v>
      </c>
    </row>
    <row r="8" spans="1:8">
      <c r="A8" s="32">
        <v>0</v>
      </c>
      <c r="B8" s="38">
        <v>0</v>
      </c>
      <c r="C8" s="10">
        <v>2</v>
      </c>
      <c r="D8" s="25">
        <v>3.4000000000000002E-2</v>
      </c>
      <c r="E8" s="25">
        <v>3.3000000000000002E-2</v>
      </c>
      <c r="F8" s="25">
        <v>3.3000000000000002E-2</v>
      </c>
      <c r="G8" s="10">
        <f t="shared" ref="G8:G13" si="0">(C8*1000*AVERAGE(D8:F8))/$B$2</f>
        <v>0.74008288928359978</v>
      </c>
      <c r="H8" s="13">
        <f t="shared" ref="H8:H13" si="1">(C8*1000*STDEV(D8:F8))/$B$2</f>
        <v>1.2818611660515681E-2</v>
      </c>
    </row>
    <row r="9" spans="1:8">
      <c r="A9" s="32">
        <v>1</v>
      </c>
      <c r="B9" s="38">
        <v>6</v>
      </c>
      <c r="C9" s="10">
        <v>2</v>
      </c>
      <c r="D9" s="25">
        <v>3.1E-2</v>
      </c>
      <c r="E9" s="25">
        <v>3.3000000000000002E-2</v>
      </c>
      <c r="F9" s="25">
        <v>3.3000000000000002E-2</v>
      </c>
      <c r="G9" s="10">
        <f t="shared" si="0"/>
        <v>0.71788040260509167</v>
      </c>
      <c r="H9" s="13">
        <f t="shared" si="1"/>
        <v>2.5637223321031358E-2</v>
      </c>
    </row>
    <row r="10" spans="1:8">
      <c r="A10" s="32">
        <v>2</v>
      </c>
      <c r="B10" s="38">
        <v>12</v>
      </c>
      <c r="C10" s="10">
        <v>2</v>
      </c>
      <c r="D10" s="25">
        <v>3.3000000000000002E-2</v>
      </c>
      <c r="E10" s="25">
        <v>3.3000000000000002E-2</v>
      </c>
      <c r="F10" s="25">
        <v>3.3000000000000002E-2</v>
      </c>
      <c r="G10" s="10">
        <f t="shared" si="0"/>
        <v>0.73268206039076378</v>
      </c>
      <c r="H10" s="13">
        <f t="shared" si="1"/>
        <v>0</v>
      </c>
    </row>
    <row r="11" spans="1:8">
      <c r="A11" s="32">
        <v>3</v>
      </c>
      <c r="B11" s="38">
        <v>24.5</v>
      </c>
      <c r="C11" s="10">
        <v>2</v>
      </c>
      <c r="D11" s="25">
        <v>3.2000000000000001E-2</v>
      </c>
      <c r="E11" s="25">
        <v>3.3000000000000002E-2</v>
      </c>
      <c r="F11" s="25">
        <v>3.3000000000000002E-2</v>
      </c>
      <c r="G11" s="10">
        <f t="shared" si="0"/>
        <v>0.72528123149792789</v>
      </c>
      <c r="H11" s="13">
        <f t="shared" si="1"/>
        <v>1.2818611660515681E-2</v>
      </c>
    </row>
    <row r="12" spans="1:8">
      <c r="A12" s="32">
        <v>4</v>
      </c>
      <c r="B12" s="38">
        <v>48.5</v>
      </c>
      <c r="C12" s="10">
        <v>2</v>
      </c>
      <c r="D12" s="29">
        <v>0.03</v>
      </c>
      <c r="E12" s="26">
        <v>3.2000000000000001E-2</v>
      </c>
      <c r="F12" s="26">
        <v>3.3000000000000002E-2</v>
      </c>
      <c r="G12" s="10">
        <f t="shared" si="0"/>
        <v>0.70307874481941979</v>
      </c>
      <c r="H12" s="13">
        <f t="shared" si="1"/>
        <v>3.3914858606837212E-2</v>
      </c>
    </row>
    <row r="13" spans="1:8">
      <c r="A13" s="32">
        <v>5</v>
      </c>
      <c r="B13" s="38">
        <v>97</v>
      </c>
      <c r="C13" s="10">
        <v>2</v>
      </c>
      <c r="D13" s="26">
        <v>3.5000000000000003E-2</v>
      </c>
      <c r="E13" s="26">
        <v>3.5000000000000003E-2</v>
      </c>
      <c r="F13" s="26">
        <v>3.5999999999999997E-2</v>
      </c>
      <c r="G13" s="10">
        <f t="shared" si="0"/>
        <v>0.78448786264061576</v>
      </c>
      <c r="H13" s="13">
        <f t="shared" si="1"/>
        <v>1.2818611660515592E-2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21</v>
      </c>
      <c r="B2" s="11">
        <v>46.07</v>
      </c>
    </row>
    <row r="4" spans="1:8">
      <c r="A4" s="49" t="s">
        <v>21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6" t="s">
        <v>2</v>
      </c>
      <c r="B6" s="16" t="s">
        <v>27</v>
      </c>
      <c r="C6" s="16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2"/>
      <c r="E7" s="12"/>
      <c r="F7" s="12"/>
      <c r="G7" s="10" t="e">
        <f>(C7*1000*AVERAGE(D7:F7))/$B$2</f>
        <v>#DIV/0!</v>
      </c>
      <c r="H7" s="13" t="e">
        <f>(C7*1000*STDEV(D7:F7))/$B$2</f>
        <v>#DIV/0!</v>
      </c>
    </row>
    <row r="8" spans="1:8">
      <c r="A8" s="32">
        <v>0</v>
      </c>
      <c r="B8" s="38">
        <v>0</v>
      </c>
      <c r="C8" s="10">
        <v>2</v>
      </c>
      <c r="D8" s="12"/>
      <c r="E8" s="12"/>
      <c r="F8" s="12"/>
      <c r="G8" s="10" t="e">
        <f t="shared" ref="G8:G13" si="0">(C8*1000*AVERAGE(D8:F8))/$B$2</f>
        <v>#DIV/0!</v>
      </c>
      <c r="H8" s="13" t="e">
        <f t="shared" ref="H8:H13" si="1">(C8*1000*STDEV(D8:F8))/$B$2</f>
        <v>#DIV/0!</v>
      </c>
    </row>
    <row r="9" spans="1:8">
      <c r="A9" s="32">
        <v>1</v>
      </c>
      <c r="B9" s="38">
        <v>6</v>
      </c>
      <c r="C9" s="10">
        <v>2</v>
      </c>
      <c r="D9" s="12"/>
      <c r="E9" s="12"/>
      <c r="F9" s="12"/>
      <c r="G9" s="10" t="e">
        <f t="shared" si="0"/>
        <v>#DIV/0!</v>
      </c>
      <c r="H9" s="13" t="e">
        <f t="shared" si="1"/>
        <v>#DIV/0!</v>
      </c>
    </row>
    <row r="10" spans="1:8">
      <c r="A10" s="32">
        <v>2</v>
      </c>
      <c r="B10" s="38">
        <v>12</v>
      </c>
      <c r="C10" s="10">
        <v>2</v>
      </c>
      <c r="D10" s="12"/>
      <c r="E10" s="12"/>
      <c r="F10" s="12"/>
      <c r="G10" s="10" t="e">
        <f t="shared" si="0"/>
        <v>#DIV/0!</v>
      </c>
      <c r="H10" s="13" t="e">
        <f t="shared" si="1"/>
        <v>#DIV/0!</v>
      </c>
    </row>
    <row r="11" spans="1:8">
      <c r="A11" s="32">
        <v>3</v>
      </c>
      <c r="B11" s="38">
        <v>24.5</v>
      </c>
      <c r="C11" s="10">
        <v>2</v>
      </c>
      <c r="D11" s="12"/>
      <c r="E11" s="12"/>
      <c r="F11" s="12"/>
      <c r="G11" s="10" t="e">
        <f t="shared" si="0"/>
        <v>#DIV/0!</v>
      </c>
      <c r="H11" s="13" t="e">
        <f t="shared" si="1"/>
        <v>#DIV/0!</v>
      </c>
    </row>
    <row r="12" spans="1:8">
      <c r="A12" s="32">
        <v>4</v>
      </c>
      <c r="B12" s="38">
        <v>48.5</v>
      </c>
      <c r="C12" s="10">
        <v>2</v>
      </c>
      <c r="D12" s="12"/>
      <c r="E12" s="12"/>
      <c r="F12" s="12"/>
      <c r="G12" s="10" t="e">
        <f t="shared" si="0"/>
        <v>#DIV/0!</v>
      </c>
      <c r="H12" s="13" t="e">
        <f t="shared" si="1"/>
        <v>#DIV/0!</v>
      </c>
    </row>
    <row r="13" spans="1:8">
      <c r="A13" s="32">
        <v>5</v>
      </c>
      <c r="B13" s="38">
        <v>97</v>
      </c>
      <c r="C13" s="10">
        <v>2</v>
      </c>
      <c r="D13" s="12"/>
      <c r="E13" s="12"/>
      <c r="F13" s="12"/>
      <c r="G13" s="10" t="e">
        <f t="shared" si="0"/>
        <v>#DIV/0!</v>
      </c>
      <c r="H13" s="13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" sqref="D3:D9"/>
    </sheetView>
  </sheetViews>
  <sheetFormatPr baseColWidth="10" defaultColWidth="8.83203125" defaultRowHeight="14" x14ac:dyDescent="0"/>
  <cols>
    <col min="1" max="3" width="8.83203125" style="1"/>
    <col min="4" max="4" width="9.1640625" style="1" bestFit="1" customWidth="1"/>
    <col min="5" max="5" width="11.33203125" style="1" bestFit="1" customWidth="1"/>
    <col min="6" max="7" width="8.83203125" style="1"/>
    <col min="8" max="8" width="15" style="1" bestFit="1" customWidth="1"/>
    <col min="9" max="9" width="10.6640625" style="1" bestFit="1" customWidth="1"/>
    <col min="10" max="16384" width="8.83203125" style="1"/>
  </cols>
  <sheetData>
    <row r="1" spans="1:4">
      <c r="A1" s="44" t="s">
        <v>2</v>
      </c>
      <c r="B1" s="44" t="s">
        <v>79</v>
      </c>
      <c r="C1" s="44" t="s">
        <v>79</v>
      </c>
      <c r="D1" s="44" t="s">
        <v>3</v>
      </c>
    </row>
    <row r="2" spans="1:4">
      <c r="A2" s="45"/>
      <c r="B2" s="45"/>
      <c r="C2" s="45"/>
      <c r="D2" s="45"/>
    </row>
    <row r="3" spans="1:4">
      <c r="A3" s="20" t="s">
        <v>4</v>
      </c>
      <c r="B3" s="30">
        <v>-30</v>
      </c>
      <c r="C3" s="31">
        <v>-30</v>
      </c>
      <c r="D3" s="38">
        <v>-0.5</v>
      </c>
    </row>
    <row r="4" spans="1:4">
      <c r="A4" s="20">
        <v>0</v>
      </c>
      <c r="B4" s="32">
        <v>0</v>
      </c>
      <c r="C4" s="33">
        <v>0</v>
      </c>
      <c r="D4" s="38">
        <v>0</v>
      </c>
    </row>
    <row r="5" spans="1:4">
      <c r="A5" s="20">
        <v>1</v>
      </c>
      <c r="B5" s="32">
        <v>360</v>
      </c>
      <c r="C5" s="33">
        <v>360</v>
      </c>
      <c r="D5" s="38">
        <v>6</v>
      </c>
    </row>
    <row r="6" spans="1:4">
      <c r="A6" s="20">
        <v>2</v>
      </c>
      <c r="B6" s="32">
        <v>360</v>
      </c>
      <c r="C6" s="33">
        <v>720</v>
      </c>
      <c r="D6" s="38">
        <v>12</v>
      </c>
    </row>
    <row r="7" spans="1:4">
      <c r="A7" s="20">
        <v>3</v>
      </c>
      <c r="B7" s="32">
        <v>750</v>
      </c>
      <c r="C7" s="33">
        <v>1470</v>
      </c>
      <c r="D7" s="38">
        <v>24.5</v>
      </c>
    </row>
    <row r="8" spans="1:4">
      <c r="A8" s="20">
        <v>4</v>
      </c>
      <c r="B8" s="32">
        <v>1440</v>
      </c>
      <c r="C8" s="33">
        <v>2910</v>
      </c>
      <c r="D8" s="38">
        <v>48.5</v>
      </c>
    </row>
    <row r="9" spans="1:4">
      <c r="A9" s="20">
        <v>5</v>
      </c>
      <c r="B9" s="32">
        <v>2910</v>
      </c>
      <c r="C9" s="33">
        <v>5820</v>
      </c>
      <c r="D9" s="38">
        <v>97</v>
      </c>
    </row>
    <row r="16" spans="1:4">
      <c r="A16" s="43" t="s">
        <v>81</v>
      </c>
      <c r="B16" s="43"/>
      <c r="C16" s="43"/>
    </row>
    <row r="18" spans="1:7">
      <c r="A18" s="43" t="s">
        <v>82</v>
      </c>
      <c r="B18" s="43"/>
      <c r="C18" s="43"/>
      <c r="D18" s="43" t="s">
        <v>83</v>
      </c>
      <c r="E18" s="43"/>
      <c r="F18" s="43"/>
      <c r="G18" s="43"/>
    </row>
    <row r="21" spans="1:7">
      <c r="A21" s="43" t="s">
        <v>84</v>
      </c>
      <c r="B21" s="43"/>
      <c r="C21" s="43"/>
      <c r="D21" s="1" t="s">
        <v>87</v>
      </c>
      <c r="E21" s="1" t="s">
        <v>25</v>
      </c>
    </row>
    <row r="22" spans="1:7">
      <c r="A22" s="43" t="s">
        <v>85</v>
      </c>
      <c r="B22" s="43"/>
      <c r="C22" s="43"/>
      <c r="D22" s="1" t="s">
        <v>87</v>
      </c>
      <c r="E22" s="1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:H9"/>
    </sheetView>
  </sheetViews>
  <sheetFormatPr baseColWidth="10" defaultColWidth="8.83203125" defaultRowHeight="14" x14ac:dyDescent="0"/>
  <cols>
    <col min="1" max="16384" width="8.83203125" style="1"/>
  </cols>
  <sheetData>
    <row r="1" spans="1:10">
      <c r="A1" s="44" t="s">
        <v>2</v>
      </c>
      <c r="B1" s="44" t="s">
        <v>79</v>
      </c>
      <c r="C1" s="44" t="s">
        <v>79</v>
      </c>
      <c r="D1" s="44" t="s">
        <v>3</v>
      </c>
      <c r="E1" s="44" t="s">
        <v>5</v>
      </c>
      <c r="F1" s="44" t="s">
        <v>7</v>
      </c>
      <c r="G1" s="42" t="s">
        <v>8</v>
      </c>
      <c r="H1" s="39" t="s">
        <v>9</v>
      </c>
      <c r="I1" s="2" t="s">
        <v>10</v>
      </c>
      <c r="J1" s="34" t="s">
        <v>10</v>
      </c>
    </row>
    <row r="2" spans="1:10">
      <c r="A2" s="45"/>
      <c r="B2" s="45"/>
      <c r="C2" s="45"/>
      <c r="D2" s="45"/>
      <c r="E2" s="45"/>
      <c r="F2" s="45"/>
      <c r="G2" s="42"/>
      <c r="H2" s="39"/>
      <c r="I2" s="3" t="s">
        <v>11</v>
      </c>
      <c r="J2" s="35" t="s">
        <v>6</v>
      </c>
    </row>
    <row r="3" spans="1:10">
      <c r="A3" s="20" t="s">
        <v>4</v>
      </c>
      <c r="B3" s="30">
        <v>-30</v>
      </c>
      <c r="C3" s="31">
        <v>-30</v>
      </c>
      <c r="D3" s="38">
        <v>-0.5</v>
      </c>
      <c r="E3" s="23">
        <v>1</v>
      </c>
      <c r="F3" s="27">
        <v>0.11700000000000001</v>
      </c>
      <c r="G3" s="27">
        <v>0.11700000000000001</v>
      </c>
      <c r="H3" s="27">
        <v>0.11700000000000001</v>
      </c>
      <c r="I3" s="28">
        <f>E3*(AVERAGE(F3:H3)*1.6007-0.0118)</f>
        <v>0.1754819</v>
      </c>
      <c r="J3" s="36">
        <f>E3*(STDEV(F3:H3)*1.6007)</f>
        <v>0</v>
      </c>
    </row>
    <row r="4" spans="1:10">
      <c r="A4" s="20">
        <v>0</v>
      </c>
      <c r="B4" s="32">
        <v>0</v>
      </c>
      <c r="C4" s="33">
        <v>0</v>
      </c>
      <c r="D4" s="38">
        <v>0</v>
      </c>
      <c r="E4" s="23">
        <v>1</v>
      </c>
      <c r="F4" s="27">
        <v>0.16400000000000001</v>
      </c>
      <c r="G4" s="27">
        <v>0.16400000000000001</v>
      </c>
      <c r="H4" s="27">
        <v>0.16400000000000001</v>
      </c>
      <c r="I4" s="28">
        <f t="shared" ref="I4:I9" si="0">E4*(AVERAGE(F4:H4)*1.6007-0.0118)</f>
        <v>0.25071480000000002</v>
      </c>
      <c r="J4" s="36">
        <f t="shared" ref="J4:J9" si="1">E4*(STDEV(F4:H4)*1.6007)</f>
        <v>0</v>
      </c>
    </row>
    <row r="5" spans="1:10">
      <c r="A5" s="20">
        <v>1</v>
      </c>
      <c r="B5" s="32">
        <v>360</v>
      </c>
      <c r="C5" s="33">
        <v>360</v>
      </c>
      <c r="D5" s="38">
        <v>6</v>
      </c>
      <c r="E5" s="23">
        <v>1</v>
      </c>
      <c r="F5" s="27">
        <v>0.153</v>
      </c>
      <c r="G5" s="27">
        <v>0.153</v>
      </c>
      <c r="H5" s="27">
        <v>0.153</v>
      </c>
      <c r="I5" s="28">
        <f t="shared" si="0"/>
        <v>0.23310709999999998</v>
      </c>
      <c r="J5" s="36">
        <f t="shared" si="1"/>
        <v>0</v>
      </c>
    </row>
    <row r="6" spans="1:10">
      <c r="A6" s="20">
        <v>2</v>
      </c>
      <c r="B6" s="32">
        <v>360</v>
      </c>
      <c r="C6" s="33">
        <v>720</v>
      </c>
      <c r="D6" s="38">
        <v>12</v>
      </c>
      <c r="E6" s="23">
        <v>1</v>
      </c>
      <c r="F6" s="27">
        <v>0.152</v>
      </c>
      <c r="G6" s="27">
        <v>0.152</v>
      </c>
      <c r="H6" s="27">
        <v>0.152</v>
      </c>
      <c r="I6" s="28">
        <f t="shared" si="0"/>
        <v>0.2315064</v>
      </c>
      <c r="J6" s="36">
        <f t="shared" si="1"/>
        <v>0</v>
      </c>
    </row>
    <row r="7" spans="1:10">
      <c r="A7" s="20">
        <v>3</v>
      </c>
      <c r="B7" s="32">
        <v>750</v>
      </c>
      <c r="C7" s="33">
        <v>1470</v>
      </c>
      <c r="D7" s="38">
        <v>24.5</v>
      </c>
      <c r="E7" s="23">
        <v>1</v>
      </c>
      <c r="F7" s="27">
        <v>0.152</v>
      </c>
      <c r="G7" s="27">
        <v>0.152</v>
      </c>
      <c r="H7" s="27">
        <v>0.152</v>
      </c>
      <c r="I7" s="28">
        <f t="shared" si="0"/>
        <v>0.2315064</v>
      </c>
      <c r="J7" s="36">
        <f t="shared" si="1"/>
        <v>0</v>
      </c>
    </row>
    <row r="8" spans="1:10">
      <c r="A8" s="20">
        <v>4</v>
      </c>
      <c r="B8" s="32">
        <v>1440</v>
      </c>
      <c r="C8" s="33">
        <v>2910</v>
      </c>
      <c r="D8" s="38">
        <v>48.5</v>
      </c>
      <c r="E8" s="23">
        <v>1</v>
      </c>
      <c r="F8" s="27">
        <v>0.15</v>
      </c>
      <c r="G8" s="27">
        <v>0.15</v>
      </c>
      <c r="H8" s="27">
        <v>0.15</v>
      </c>
      <c r="I8" s="28">
        <f t="shared" si="0"/>
        <v>0.22830499999999998</v>
      </c>
      <c r="J8" s="36">
        <f t="shared" si="1"/>
        <v>0</v>
      </c>
    </row>
    <row r="9" spans="1:10">
      <c r="A9" s="20">
        <v>5</v>
      </c>
      <c r="B9" s="32">
        <v>2910</v>
      </c>
      <c r="C9" s="33">
        <v>5820</v>
      </c>
      <c r="D9" s="38">
        <v>97</v>
      </c>
      <c r="E9" s="23">
        <v>1</v>
      </c>
      <c r="F9" s="27">
        <v>0.159</v>
      </c>
      <c r="G9" s="27">
        <v>0.159</v>
      </c>
      <c r="H9" s="27">
        <v>0.159</v>
      </c>
      <c r="I9" s="28">
        <f t="shared" si="0"/>
        <v>0.24271129999999999</v>
      </c>
      <c r="J9" s="36">
        <f t="shared" si="1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F3" sqref="F3:G9"/>
    </sheetView>
  </sheetViews>
  <sheetFormatPr baseColWidth="10" defaultColWidth="8.83203125" defaultRowHeight="14" x14ac:dyDescent="0"/>
  <cols>
    <col min="1" max="1" width="16.83203125" style="1" bestFit="1" customWidth="1"/>
    <col min="2" max="16384" width="8.83203125" style="1"/>
  </cols>
  <sheetData>
    <row r="1" spans="1:21">
      <c r="A1" s="42" t="s">
        <v>18</v>
      </c>
      <c r="B1" s="42"/>
      <c r="D1" s="46" t="s">
        <v>2</v>
      </c>
      <c r="E1" s="44" t="s">
        <v>3</v>
      </c>
      <c r="F1" s="42" t="s">
        <v>77</v>
      </c>
      <c r="G1" s="42"/>
      <c r="H1" s="42"/>
      <c r="I1" s="42"/>
      <c r="J1" s="42" t="s">
        <v>19</v>
      </c>
      <c r="K1" s="42"/>
      <c r="L1" s="42"/>
      <c r="M1" s="42"/>
      <c r="N1" s="47" t="s">
        <v>20</v>
      </c>
      <c r="O1" s="40"/>
      <c r="P1" s="40"/>
      <c r="Q1" s="48"/>
      <c r="R1" s="42" t="s">
        <v>32</v>
      </c>
      <c r="S1" s="42"/>
      <c r="T1" s="42"/>
      <c r="U1" s="42"/>
    </row>
    <row r="2" spans="1:21">
      <c r="A2" s="42" t="s">
        <v>12</v>
      </c>
      <c r="B2" s="42"/>
      <c r="D2" s="46"/>
      <c r="E2" s="45"/>
      <c r="F2" s="8" t="s">
        <v>25</v>
      </c>
      <c r="G2" s="8" t="s">
        <v>6</v>
      </c>
      <c r="H2" s="8" t="s">
        <v>25</v>
      </c>
      <c r="I2" s="8" t="s">
        <v>6</v>
      </c>
      <c r="J2" s="8" t="s">
        <v>25</v>
      </c>
      <c r="K2" s="8" t="s">
        <v>6</v>
      </c>
      <c r="L2" s="8" t="s">
        <v>25</v>
      </c>
      <c r="M2" s="8" t="s">
        <v>6</v>
      </c>
      <c r="N2" s="8" t="s">
        <v>25</v>
      </c>
      <c r="O2" s="8" t="s">
        <v>6</v>
      </c>
      <c r="P2" s="8" t="s">
        <v>25</v>
      </c>
      <c r="Q2" s="8" t="s">
        <v>6</v>
      </c>
      <c r="R2" s="8" t="s">
        <v>25</v>
      </c>
      <c r="S2" s="8" t="s">
        <v>6</v>
      </c>
      <c r="T2" s="8" t="s">
        <v>25</v>
      </c>
      <c r="U2" s="8" t="s">
        <v>6</v>
      </c>
    </row>
    <row r="3" spans="1:21">
      <c r="A3" s="42" t="s">
        <v>13</v>
      </c>
      <c r="B3" s="8" t="s">
        <v>15</v>
      </c>
      <c r="D3" s="23" t="s">
        <v>4</v>
      </c>
      <c r="E3" s="38">
        <v>-0.5</v>
      </c>
      <c r="F3" s="31">
        <v>60.398164594434569</v>
      </c>
      <c r="G3" s="31">
        <v>0.56674357021879951</v>
      </c>
      <c r="H3" s="31">
        <f>F3</f>
        <v>60.398164594434569</v>
      </c>
      <c r="I3" s="31">
        <f>G3</f>
        <v>0.56674357021879951</v>
      </c>
      <c r="J3" s="31">
        <v>0.61426879810538781</v>
      </c>
      <c r="K3" s="31">
        <v>3.3914858606837212E-2</v>
      </c>
      <c r="L3" s="7">
        <f>J3</f>
        <v>0.61426879810538781</v>
      </c>
      <c r="M3" s="7">
        <f>K3</f>
        <v>3.3914858606837212E-2</v>
      </c>
      <c r="N3" s="31">
        <v>1.2767138495698029</v>
      </c>
      <c r="O3" s="31">
        <v>6.933109073992122E-2</v>
      </c>
      <c r="P3" s="7">
        <f>N3</f>
        <v>1.2767138495698029</v>
      </c>
      <c r="Q3" s="7">
        <f>O3</f>
        <v>6.933109073992122E-2</v>
      </c>
      <c r="R3" s="31">
        <v>0</v>
      </c>
      <c r="S3" s="31">
        <v>0</v>
      </c>
      <c r="T3" s="7">
        <f>R3</f>
        <v>0</v>
      </c>
      <c r="U3" s="7">
        <f>S3</f>
        <v>0</v>
      </c>
    </row>
    <row r="4" spans="1:21">
      <c r="A4" s="42"/>
      <c r="B4" s="8" t="s">
        <v>16</v>
      </c>
      <c r="D4" s="23">
        <v>0</v>
      </c>
      <c r="E4" s="38">
        <v>0</v>
      </c>
      <c r="F4" s="33">
        <v>59.384251036116055</v>
      </c>
      <c r="G4" s="33">
        <v>0.38171707683548917</v>
      </c>
      <c r="H4" s="31">
        <f t="shared" ref="H4:H9" si="0">F4</f>
        <v>59.384251036116055</v>
      </c>
      <c r="I4" s="31">
        <f t="shared" ref="I4:I9" si="1">G4</f>
        <v>0.38171707683548917</v>
      </c>
      <c r="J4" s="33">
        <v>0.74008288928359978</v>
      </c>
      <c r="K4" s="33">
        <v>1.2818611660515681E-2</v>
      </c>
      <c r="L4" s="7">
        <f t="shared" ref="L4:L9" si="2">J4</f>
        <v>0.74008288928359978</v>
      </c>
      <c r="M4" s="7">
        <f t="shared" ref="M4:M9" si="3">K4</f>
        <v>1.2818611660515681E-2</v>
      </c>
      <c r="N4" s="33">
        <v>2.1648626144879271</v>
      </c>
      <c r="O4" s="33">
        <v>5.7686954456915213E-2</v>
      </c>
      <c r="P4" s="7">
        <f t="shared" ref="P4:P9" si="4">N4</f>
        <v>2.1648626144879271</v>
      </c>
      <c r="Q4" s="7">
        <f t="shared" ref="Q4:Q8" si="5">O4</f>
        <v>5.7686954456915213E-2</v>
      </c>
      <c r="R4" s="33">
        <v>0</v>
      </c>
      <c r="S4" s="33">
        <v>0</v>
      </c>
      <c r="T4" s="7">
        <f t="shared" ref="T4:T9" si="6">R4</f>
        <v>0</v>
      </c>
      <c r="U4" s="7">
        <f t="shared" ref="U4:U8" si="7">S4</f>
        <v>0</v>
      </c>
    </row>
    <row r="5" spans="1:21">
      <c r="A5" s="9" t="s">
        <v>14</v>
      </c>
      <c r="B5" s="9">
        <v>180.16</v>
      </c>
      <c r="D5" s="23">
        <v>1</v>
      </c>
      <c r="E5" s="38">
        <v>6</v>
      </c>
      <c r="F5" s="31">
        <v>59.628478389579634</v>
      </c>
      <c r="G5" s="31">
        <v>0.14907665096568865</v>
      </c>
      <c r="H5" s="31">
        <f t="shared" si="0"/>
        <v>59.628478389579634</v>
      </c>
      <c r="I5" s="31">
        <f t="shared" si="1"/>
        <v>0.14907665096568865</v>
      </c>
      <c r="J5" s="31">
        <v>0.71788040260509167</v>
      </c>
      <c r="K5" s="31">
        <v>2.5637223321031358E-2</v>
      </c>
      <c r="L5" s="7">
        <f t="shared" si="2"/>
        <v>0.71788040260509167</v>
      </c>
      <c r="M5" s="7">
        <f t="shared" si="3"/>
        <v>2.5637223321031358E-2</v>
      </c>
      <c r="N5" s="31">
        <v>2.1537607549264499</v>
      </c>
      <c r="O5" s="31">
        <v>1.9228984818971735E-2</v>
      </c>
      <c r="P5" s="7">
        <f t="shared" si="4"/>
        <v>2.1537607549264499</v>
      </c>
      <c r="Q5" s="7">
        <f t="shared" si="5"/>
        <v>1.9228984818971735E-2</v>
      </c>
      <c r="R5" s="31">
        <v>0</v>
      </c>
      <c r="S5" s="31">
        <v>0</v>
      </c>
      <c r="T5" s="7">
        <f t="shared" si="6"/>
        <v>0</v>
      </c>
      <c r="U5" s="7">
        <f t="shared" si="7"/>
        <v>0</v>
      </c>
    </row>
    <row r="6" spans="1:21">
      <c r="A6" s="9" t="s">
        <v>17</v>
      </c>
      <c r="B6" s="9">
        <v>180.16</v>
      </c>
      <c r="D6" s="23">
        <v>2</v>
      </c>
      <c r="E6" s="38">
        <v>12</v>
      </c>
      <c r="F6" s="33">
        <v>59.850503256364711</v>
      </c>
      <c r="G6" s="33">
        <v>9.0414385160382471E-2</v>
      </c>
      <c r="H6" s="31">
        <f t="shared" si="0"/>
        <v>59.850503256364711</v>
      </c>
      <c r="I6" s="31">
        <f t="shared" si="1"/>
        <v>9.0414385160382471E-2</v>
      </c>
      <c r="J6" s="33">
        <v>0.73268206039076378</v>
      </c>
      <c r="K6" s="33">
        <v>0</v>
      </c>
      <c r="L6" s="7">
        <f t="shared" si="2"/>
        <v>0.73268206039076378</v>
      </c>
      <c r="M6" s="7">
        <f t="shared" si="3"/>
        <v>0</v>
      </c>
      <c r="N6" s="33">
        <v>2.18706633361088</v>
      </c>
      <c r="O6" s="33">
        <v>1.9228984818971735E-2</v>
      </c>
      <c r="P6" s="7">
        <f t="shared" si="4"/>
        <v>2.18706633361088</v>
      </c>
      <c r="Q6" s="7">
        <f t="shared" si="5"/>
        <v>1.9228984818971735E-2</v>
      </c>
      <c r="R6" s="33">
        <v>0</v>
      </c>
      <c r="S6" s="33">
        <v>0</v>
      </c>
      <c r="T6" s="7">
        <f t="shared" si="6"/>
        <v>0</v>
      </c>
      <c r="U6" s="7">
        <f t="shared" si="7"/>
        <v>0</v>
      </c>
    </row>
    <row r="7" spans="1:21">
      <c r="A7" s="20" t="s">
        <v>78</v>
      </c>
      <c r="B7" s="20">
        <v>46.03</v>
      </c>
      <c r="D7" s="23">
        <v>3</v>
      </c>
      <c r="E7" s="38">
        <v>24.5</v>
      </c>
      <c r="F7" s="31">
        <v>59.794997039668438</v>
      </c>
      <c r="G7" s="31">
        <v>0.37765988224313363</v>
      </c>
      <c r="H7" s="31">
        <f t="shared" si="0"/>
        <v>59.794997039668438</v>
      </c>
      <c r="I7" s="31">
        <f t="shared" si="1"/>
        <v>0.37765988224313363</v>
      </c>
      <c r="J7" s="31">
        <v>0.72528123149792789</v>
      </c>
      <c r="K7" s="31">
        <v>1.2818611660515681E-2</v>
      </c>
      <c r="L7" s="7">
        <f t="shared" si="2"/>
        <v>0.72528123149792789</v>
      </c>
      <c r="M7" s="7">
        <f t="shared" si="3"/>
        <v>1.2818611660515681E-2</v>
      </c>
      <c r="N7" s="31">
        <v>2.1648626144879271</v>
      </c>
      <c r="O7" s="31">
        <v>3.3305578684429675E-2</v>
      </c>
      <c r="P7" s="7">
        <f t="shared" si="4"/>
        <v>2.1648626144879271</v>
      </c>
      <c r="Q7" s="7">
        <f t="shared" si="5"/>
        <v>3.3305578684429675E-2</v>
      </c>
      <c r="R7" s="31">
        <v>0</v>
      </c>
      <c r="S7" s="31">
        <v>0</v>
      </c>
      <c r="T7" s="7">
        <f t="shared" si="6"/>
        <v>0</v>
      </c>
      <c r="U7" s="7">
        <f t="shared" si="7"/>
        <v>0</v>
      </c>
    </row>
    <row r="8" spans="1:21">
      <c r="A8" s="9" t="s">
        <v>20</v>
      </c>
      <c r="B8" s="9">
        <v>60.05</v>
      </c>
      <c r="D8" s="23">
        <v>4</v>
      </c>
      <c r="E8" s="38">
        <v>48.5</v>
      </c>
      <c r="F8" s="33">
        <v>55.284191829484904</v>
      </c>
      <c r="G8" s="33">
        <v>3.092189508505764</v>
      </c>
      <c r="H8" s="31">
        <f t="shared" si="0"/>
        <v>55.284191829484904</v>
      </c>
      <c r="I8" s="31">
        <f t="shared" si="1"/>
        <v>3.092189508505764</v>
      </c>
      <c r="J8" s="33">
        <v>0.70307874481941979</v>
      </c>
      <c r="K8" s="33">
        <v>3.3914858606837212E-2</v>
      </c>
      <c r="L8" s="7">
        <f t="shared" si="2"/>
        <v>0.70307874481941979</v>
      </c>
      <c r="M8" s="7">
        <f t="shared" si="3"/>
        <v>3.3914858606837212E-2</v>
      </c>
      <c r="N8" s="33">
        <v>2.0427421593116848</v>
      </c>
      <c r="O8" s="33">
        <v>0.12609288583514344</v>
      </c>
      <c r="P8" s="7">
        <f t="shared" si="4"/>
        <v>2.0427421593116848</v>
      </c>
      <c r="Q8" s="7">
        <f t="shared" si="5"/>
        <v>0.12609288583514344</v>
      </c>
      <c r="R8" s="33">
        <v>0</v>
      </c>
      <c r="S8" s="33">
        <v>0</v>
      </c>
      <c r="T8" s="7">
        <f t="shared" si="6"/>
        <v>0</v>
      </c>
      <c r="U8" s="7">
        <f t="shared" si="7"/>
        <v>0</v>
      </c>
    </row>
    <row r="9" spans="1:21">
      <c r="A9" s="20" t="s">
        <v>34</v>
      </c>
      <c r="B9" s="20">
        <v>74.08</v>
      </c>
      <c r="D9" s="23">
        <v>5</v>
      </c>
      <c r="E9" s="38">
        <v>97</v>
      </c>
      <c r="F9" s="31">
        <v>61.430580224985192</v>
      </c>
      <c r="G9" s="31">
        <v>0.10073014793380479</v>
      </c>
      <c r="H9" s="31">
        <f t="shared" si="0"/>
        <v>61.430580224985192</v>
      </c>
      <c r="I9" s="31">
        <f t="shared" si="1"/>
        <v>0.10073014793380479</v>
      </c>
      <c r="J9" s="31">
        <v>0.78448786264061576</v>
      </c>
      <c r="K9" s="31">
        <v>1.2818611660515592E-2</v>
      </c>
      <c r="L9" s="7">
        <f t="shared" si="2"/>
        <v>0.78448786264061576</v>
      </c>
      <c r="M9" s="7">
        <f t="shared" si="3"/>
        <v>1.2818611660515592E-2</v>
      </c>
      <c r="N9" s="31">
        <v>2.2092700527338334</v>
      </c>
      <c r="O9" s="31">
        <v>1.9228984818971735E-2</v>
      </c>
      <c r="P9" s="7">
        <f t="shared" si="4"/>
        <v>2.2092700527338334</v>
      </c>
      <c r="Q9" s="7">
        <f>O9</f>
        <v>1.9228984818971735E-2</v>
      </c>
      <c r="R9" s="31">
        <v>0</v>
      </c>
      <c r="S9" s="31">
        <v>0</v>
      </c>
      <c r="T9" s="7">
        <f t="shared" si="6"/>
        <v>0</v>
      </c>
      <c r="U9" s="7">
        <f>S9</f>
        <v>0</v>
      </c>
    </row>
    <row r="10" spans="1:21">
      <c r="A10" s="20" t="s">
        <v>33</v>
      </c>
      <c r="B10" s="20">
        <v>88.11</v>
      </c>
    </row>
    <row r="11" spans="1:21">
      <c r="A11" s="9" t="s">
        <v>19</v>
      </c>
      <c r="B11" s="9">
        <v>90.08</v>
      </c>
      <c r="D11" s="46" t="s">
        <v>2</v>
      </c>
      <c r="E11" s="46" t="s">
        <v>27</v>
      </c>
      <c r="F11" s="42" t="s">
        <v>21</v>
      </c>
      <c r="G11" s="42"/>
      <c r="H11" s="42"/>
      <c r="I11" s="42"/>
      <c r="J11" s="42" t="s">
        <v>33</v>
      </c>
      <c r="K11" s="42"/>
      <c r="L11" s="42"/>
      <c r="M11" s="42"/>
      <c r="N11" s="47" t="s">
        <v>34</v>
      </c>
      <c r="O11" s="40"/>
      <c r="P11" s="40"/>
      <c r="Q11" s="48"/>
    </row>
    <row r="12" spans="1:21">
      <c r="A12" s="9" t="s">
        <v>21</v>
      </c>
      <c r="B12" s="9">
        <v>46.07</v>
      </c>
      <c r="D12" s="46"/>
      <c r="E12" s="46"/>
      <c r="F12" s="14" t="s">
        <v>25</v>
      </c>
      <c r="G12" s="14" t="s">
        <v>6</v>
      </c>
      <c r="H12" s="14" t="s">
        <v>25</v>
      </c>
      <c r="I12" s="14" t="s">
        <v>6</v>
      </c>
      <c r="J12" s="14" t="s">
        <v>25</v>
      </c>
      <c r="K12" s="14" t="s">
        <v>6</v>
      </c>
      <c r="L12" s="14" t="s">
        <v>25</v>
      </c>
      <c r="M12" s="14" t="s">
        <v>6</v>
      </c>
      <c r="N12" s="14" t="s">
        <v>25</v>
      </c>
      <c r="O12" s="14" t="s">
        <v>6</v>
      </c>
      <c r="P12" s="14" t="s">
        <v>25</v>
      </c>
      <c r="Q12" s="14" t="s">
        <v>6</v>
      </c>
    </row>
    <row r="13" spans="1:21">
      <c r="D13" s="23" t="s">
        <v>4</v>
      </c>
      <c r="E13" s="38">
        <v>-0.5</v>
      </c>
      <c r="F13" s="31">
        <v>0</v>
      </c>
      <c r="G13" s="31">
        <v>0</v>
      </c>
      <c r="H13" s="7">
        <f>F13</f>
        <v>0</v>
      </c>
      <c r="I13" s="7">
        <f>G13</f>
        <v>0</v>
      </c>
      <c r="J13" s="31">
        <v>0</v>
      </c>
      <c r="K13" s="31">
        <v>0</v>
      </c>
      <c r="L13" s="7">
        <f>J13</f>
        <v>0</v>
      </c>
      <c r="M13" s="7">
        <f>K13</f>
        <v>0</v>
      </c>
      <c r="N13" s="31">
        <v>0</v>
      </c>
      <c r="O13" s="31">
        <v>0</v>
      </c>
      <c r="P13" s="7">
        <f>N13</f>
        <v>0</v>
      </c>
      <c r="Q13" s="7">
        <f>O13</f>
        <v>0</v>
      </c>
    </row>
    <row r="14" spans="1:21">
      <c r="D14" s="23">
        <v>0</v>
      </c>
      <c r="E14" s="38">
        <v>0</v>
      </c>
      <c r="F14" s="33">
        <v>0</v>
      </c>
      <c r="G14" s="33">
        <v>0</v>
      </c>
      <c r="H14" s="7">
        <f t="shared" ref="H14:H19" si="8">F14</f>
        <v>0</v>
      </c>
      <c r="I14" s="7">
        <f t="shared" ref="I14:I19" si="9">G14</f>
        <v>0</v>
      </c>
      <c r="J14" s="33">
        <v>0</v>
      </c>
      <c r="K14" s="33">
        <v>0</v>
      </c>
      <c r="L14" s="7">
        <f t="shared" ref="L14:L18" si="10">J14</f>
        <v>0</v>
      </c>
      <c r="M14" s="7">
        <f t="shared" ref="M14:M19" si="11">K14</f>
        <v>0</v>
      </c>
      <c r="N14" s="33">
        <v>0</v>
      </c>
      <c r="O14" s="33">
        <v>0</v>
      </c>
      <c r="P14" s="7">
        <f t="shared" ref="P14:P19" si="12">N14</f>
        <v>0</v>
      </c>
      <c r="Q14" s="7">
        <f t="shared" ref="Q14:Q19" si="13">O14</f>
        <v>0</v>
      </c>
    </row>
    <row r="15" spans="1:21">
      <c r="D15" s="23">
        <v>1</v>
      </c>
      <c r="E15" s="38">
        <v>6</v>
      </c>
      <c r="F15" s="31">
        <v>0</v>
      </c>
      <c r="G15" s="31">
        <v>0</v>
      </c>
      <c r="H15" s="7">
        <f t="shared" si="8"/>
        <v>0</v>
      </c>
      <c r="I15" s="7">
        <f t="shared" si="9"/>
        <v>0</v>
      </c>
      <c r="J15" s="31">
        <v>0</v>
      </c>
      <c r="K15" s="31">
        <v>0</v>
      </c>
      <c r="L15" s="7">
        <f t="shared" si="10"/>
        <v>0</v>
      </c>
      <c r="M15" s="7">
        <f t="shared" si="11"/>
        <v>0</v>
      </c>
      <c r="N15" s="31">
        <v>0</v>
      </c>
      <c r="O15" s="31">
        <v>0</v>
      </c>
      <c r="P15" s="7">
        <f t="shared" si="12"/>
        <v>0</v>
      </c>
      <c r="Q15" s="7">
        <f t="shared" si="13"/>
        <v>0</v>
      </c>
    </row>
    <row r="16" spans="1:21">
      <c r="D16" s="23">
        <v>2</v>
      </c>
      <c r="E16" s="38">
        <v>12</v>
      </c>
      <c r="F16" s="33">
        <v>0</v>
      </c>
      <c r="G16" s="33">
        <v>0</v>
      </c>
      <c r="H16" s="7">
        <f t="shared" si="8"/>
        <v>0</v>
      </c>
      <c r="I16" s="7">
        <f t="shared" si="9"/>
        <v>0</v>
      </c>
      <c r="J16" s="33">
        <v>0</v>
      </c>
      <c r="K16" s="33">
        <v>0</v>
      </c>
      <c r="L16" s="7">
        <f t="shared" si="10"/>
        <v>0</v>
      </c>
      <c r="M16" s="7">
        <f t="shared" si="11"/>
        <v>0</v>
      </c>
      <c r="N16" s="33">
        <v>0</v>
      </c>
      <c r="O16" s="33">
        <v>0</v>
      </c>
      <c r="P16" s="7">
        <f t="shared" si="12"/>
        <v>0</v>
      </c>
      <c r="Q16" s="7">
        <f t="shared" si="13"/>
        <v>0</v>
      </c>
    </row>
    <row r="17" spans="4:17">
      <c r="D17" s="23">
        <v>3</v>
      </c>
      <c r="E17" s="38">
        <v>24.5</v>
      </c>
      <c r="F17" s="31">
        <v>0</v>
      </c>
      <c r="G17" s="31">
        <v>0</v>
      </c>
      <c r="H17" s="7">
        <f t="shared" si="8"/>
        <v>0</v>
      </c>
      <c r="I17" s="7">
        <f t="shared" si="9"/>
        <v>0</v>
      </c>
      <c r="J17" s="31">
        <v>0</v>
      </c>
      <c r="K17" s="31">
        <v>0</v>
      </c>
      <c r="L17" s="7">
        <f t="shared" si="10"/>
        <v>0</v>
      </c>
      <c r="M17" s="7">
        <f t="shared" si="11"/>
        <v>0</v>
      </c>
      <c r="N17" s="31">
        <v>0</v>
      </c>
      <c r="O17" s="31">
        <v>0</v>
      </c>
      <c r="P17" s="7">
        <f t="shared" si="12"/>
        <v>0</v>
      </c>
      <c r="Q17" s="7">
        <f t="shared" si="13"/>
        <v>0</v>
      </c>
    </row>
    <row r="18" spans="4:17">
      <c r="D18" s="23">
        <v>4</v>
      </c>
      <c r="E18" s="38">
        <v>48.5</v>
      </c>
      <c r="F18" s="33">
        <v>0</v>
      </c>
      <c r="G18" s="33">
        <v>0</v>
      </c>
      <c r="H18" s="7">
        <f t="shared" si="8"/>
        <v>0</v>
      </c>
      <c r="I18" s="7">
        <f t="shared" si="9"/>
        <v>0</v>
      </c>
      <c r="J18" s="33">
        <v>0</v>
      </c>
      <c r="K18" s="33">
        <v>0</v>
      </c>
      <c r="L18" s="7">
        <f t="shared" si="10"/>
        <v>0</v>
      </c>
      <c r="M18" s="7">
        <f t="shared" si="11"/>
        <v>0</v>
      </c>
      <c r="N18" s="33">
        <v>0</v>
      </c>
      <c r="O18" s="33">
        <v>0</v>
      </c>
      <c r="P18" s="7">
        <f t="shared" si="12"/>
        <v>0</v>
      </c>
      <c r="Q18" s="7">
        <f t="shared" si="13"/>
        <v>0</v>
      </c>
    </row>
    <row r="19" spans="4:17">
      <c r="D19" s="23">
        <v>5</v>
      </c>
      <c r="E19" s="38">
        <v>97</v>
      </c>
      <c r="F19" s="31">
        <v>0</v>
      </c>
      <c r="G19" s="31">
        <v>0</v>
      </c>
      <c r="H19" s="7">
        <f t="shared" si="8"/>
        <v>0</v>
      </c>
      <c r="I19" s="7">
        <f t="shared" si="9"/>
        <v>0</v>
      </c>
      <c r="J19" s="31">
        <v>0</v>
      </c>
      <c r="K19" s="31">
        <v>0</v>
      </c>
      <c r="L19" s="7">
        <f>J19</f>
        <v>0</v>
      </c>
      <c r="M19" s="7">
        <f t="shared" si="11"/>
        <v>0</v>
      </c>
      <c r="N19" s="31">
        <v>0</v>
      </c>
      <c r="O19" s="31">
        <v>0</v>
      </c>
      <c r="P19" s="7">
        <f t="shared" si="12"/>
        <v>0</v>
      </c>
      <c r="Q19" s="7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77</v>
      </c>
      <c r="B2" s="11">
        <v>180.16</v>
      </c>
    </row>
    <row r="4" spans="1:8">
      <c r="A4" s="49" t="s">
        <v>77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3</v>
      </c>
      <c r="C6" s="18" t="s">
        <v>5</v>
      </c>
      <c r="D6" s="54"/>
      <c r="E6" s="54"/>
      <c r="F6" s="54"/>
      <c r="G6" s="56"/>
      <c r="H6" s="56"/>
    </row>
    <row r="7" spans="1:8">
      <c r="A7" s="23" t="s">
        <v>4</v>
      </c>
      <c r="B7" s="38">
        <v>-0.5</v>
      </c>
      <c r="C7" s="10">
        <v>2</v>
      </c>
      <c r="D7" s="10">
        <v>5.3819999999999997</v>
      </c>
      <c r="E7" s="10">
        <v>5.4649999999999999</v>
      </c>
      <c r="F7" s="10">
        <v>5.4749999999999996</v>
      </c>
      <c r="G7" s="13">
        <f>(C7*1000*AVERAGE(D7:F7)/$B$2)</f>
        <v>60.398164594434569</v>
      </c>
      <c r="H7" s="13">
        <f>(C7*1000*STDEV(D7:F7))/$B$2</f>
        <v>0.56674357021879951</v>
      </c>
    </row>
    <row r="8" spans="1:8">
      <c r="A8" s="23">
        <v>0</v>
      </c>
      <c r="B8" s="38">
        <v>0</v>
      </c>
      <c r="C8" s="10">
        <v>2</v>
      </c>
      <c r="D8" s="10">
        <v>5.3310000000000004</v>
      </c>
      <c r="E8" s="10">
        <v>5.3890000000000002</v>
      </c>
      <c r="F8" s="10">
        <v>5.3280000000000003</v>
      </c>
      <c r="G8" s="13">
        <f t="shared" ref="G8:G13" si="0">(C8*1000*AVERAGE(D8:F8))/$B$2</f>
        <v>59.384251036116055</v>
      </c>
      <c r="H8" s="13">
        <f t="shared" ref="H8:H13" si="1">(C8*1000*STDEV(D8:F8))/$B$2</f>
        <v>0.38171707683548917</v>
      </c>
    </row>
    <row r="9" spans="1:8">
      <c r="A9" s="23">
        <v>1</v>
      </c>
      <c r="B9" s="38">
        <v>6</v>
      </c>
      <c r="C9" s="10">
        <v>2</v>
      </c>
      <c r="D9" s="10">
        <v>5.3559999999999999</v>
      </c>
      <c r="E9" s="10">
        <v>5.3810000000000002</v>
      </c>
      <c r="F9" s="10">
        <v>5.3769999999999998</v>
      </c>
      <c r="G9" s="13">
        <f t="shared" si="0"/>
        <v>59.628478389579634</v>
      </c>
      <c r="H9" s="13">
        <f t="shared" si="1"/>
        <v>0.14907665096568865</v>
      </c>
    </row>
    <row r="10" spans="1:8">
      <c r="A10" s="23">
        <v>2</v>
      </c>
      <c r="B10" s="38">
        <v>12</v>
      </c>
      <c r="C10" s="10">
        <v>2</v>
      </c>
      <c r="D10" s="10">
        <v>5.3819999999999997</v>
      </c>
      <c r="E10" s="10">
        <v>5.3970000000000002</v>
      </c>
      <c r="F10" s="10">
        <v>5.3949999999999996</v>
      </c>
      <c r="G10" s="13">
        <f t="shared" si="0"/>
        <v>59.850503256364711</v>
      </c>
      <c r="H10" s="13">
        <f t="shared" si="1"/>
        <v>9.0414385160382471E-2</v>
      </c>
    </row>
    <row r="11" spans="1:8">
      <c r="A11" s="23">
        <v>3</v>
      </c>
      <c r="B11" s="38">
        <v>24.5</v>
      </c>
      <c r="C11" s="10">
        <v>2</v>
      </c>
      <c r="D11" s="10">
        <v>5.3609999999999998</v>
      </c>
      <c r="E11" s="10">
        <v>5.3730000000000002</v>
      </c>
      <c r="F11" s="10">
        <v>5.4249999999999998</v>
      </c>
      <c r="G11" s="13">
        <f t="shared" si="0"/>
        <v>59.794997039668438</v>
      </c>
      <c r="H11" s="13">
        <f t="shared" si="1"/>
        <v>0.37765988224313363</v>
      </c>
    </row>
    <row r="12" spans="1:8">
      <c r="A12" s="23">
        <v>4</v>
      </c>
      <c r="B12" s="38">
        <v>48.5</v>
      </c>
      <c r="C12" s="10">
        <v>2</v>
      </c>
      <c r="D12" s="10">
        <v>4.6589999999999998</v>
      </c>
      <c r="E12" s="10">
        <v>5.1230000000000002</v>
      </c>
      <c r="F12" s="10">
        <v>5.1580000000000004</v>
      </c>
      <c r="G12" s="13">
        <f t="shared" si="0"/>
        <v>55.284191829484904</v>
      </c>
      <c r="H12" s="13">
        <f t="shared" si="1"/>
        <v>3.092189508505764</v>
      </c>
    </row>
    <row r="13" spans="1:8">
      <c r="A13" s="23">
        <v>5</v>
      </c>
      <c r="B13" s="38">
        <v>97</v>
      </c>
      <c r="C13" s="10">
        <v>2</v>
      </c>
      <c r="D13" s="10">
        <v>5.5270000000000001</v>
      </c>
      <c r="E13" s="10">
        <v>5.53</v>
      </c>
      <c r="F13" s="10">
        <v>5.5439999999999996</v>
      </c>
      <c r="G13" s="13">
        <f t="shared" si="0"/>
        <v>61.430580224985192</v>
      </c>
      <c r="H13" s="13">
        <f t="shared" si="1"/>
        <v>0.10073014793380479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32</v>
      </c>
      <c r="B2" s="11">
        <v>46.03</v>
      </c>
    </row>
    <row r="4" spans="1:8">
      <c r="A4" s="49" t="s">
        <v>32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27</v>
      </c>
      <c r="C6" s="18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2">
        <v>0</v>
      </c>
      <c r="E7" s="12">
        <v>0</v>
      </c>
      <c r="F7" s="12">
        <v>0</v>
      </c>
      <c r="G7" s="10">
        <f>(C7*1000*AVERAGE(D7:F7))/$B$2</f>
        <v>0</v>
      </c>
      <c r="H7" s="13">
        <f>(C7*1000*STDEV(D7:F7))/$B$2</f>
        <v>0</v>
      </c>
    </row>
    <row r="8" spans="1:8">
      <c r="A8" s="32">
        <v>0</v>
      </c>
      <c r="B8" s="38">
        <v>0</v>
      </c>
      <c r="C8" s="10">
        <v>2</v>
      </c>
      <c r="D8" s="12">
        <v>0</v>
      </c>
      <c r="E8" s="12">
        <v>0</v>
      </c>
      <c r="F8" s="12">
        <v>0</v>
      </c>
      <c r="G8" s="10">
        <f t="shared" ref="G8:G13" si="0">(C8*1000*AVERAGE(D8:F8))/$B$2</f>
        <v>0</v>
      </c>
      <c r="H8" s="13">
        <f t="shared" ref="H8:H13" si="1">(C8*1000*STDEV(D8:F8))/$B$2</f>
        <v>0</v>
      </c>
    </row>
    <row r="9" spans="1:8">
      <c r="A9" s="32">
        <v>1</v>
      </c>
      <c r="B9" s="38">
        <v>6</v>
      </c>
      <c r="C9" s="10">
        <v>2</v>
      </c>
      <c r="D9" s="12">
        <v>0</v>
      </c>
      <c r="E9" s="12">
        <v>0</v>
      </c>
      <c r="F9" s="12">
        <v>0</v>
      </c>
      <c r="G9" s="10">
        <f t="shared" si="0"/>
        <v>0</v>
      </c>
      <c r="H9" s="13">
        <f t="shared" si="1"/>
        <v>0</v>
      </c>
    </row>
    <row r="10" spans="1:8">
      <c r="A10" s="32">
        <v>2</v>
      </c>
      <c r="B10" s="38">
        <v>12</v>
      </c>
      <c r="C10" s="10">
        <v>2</v>
      </c>
      <c r="D10" s="12">
        <v>0</v>
      </c>
      <c r="E10" s="12">
        <v>0</v>
      </c>
      <c r="F10" s="12">
        <v>0</v>
      </c>
      <c r="G10" s="10">
        <f t="shared" si="0"/>
        <v>0</v>
      </c>
      <c r="H10" s="13">
        <f t="shared" si="1"/>
        <v>0</v>
      </c>
    </row>
    <row r="11" spans="1:8">
      <c r="A11" s="32">
        <v>3</v>
      </c>
      <c r="B11" s="38">
        <v>24.5</v>
      </c>
      <c r="C11" s="10">
        <v>2</v>
      </c>
      <c r="D11" s="12">
        <v>0</v>
      </c>
      <c r="E11" s="12">
        <v>0</v>
      </c>
      <c r="F11" s="12">
        <v>0</v>
      </c>
      <c r="G11" s="10">
        <f t="shared" si="0"/>
        <v>0</v>
      </c>
      <c r="H11" s="13">
        <f t="shared" si="1"/>
        <v>0</v>
      </c>
    </row>
    <row r="12" spans="1:8">
      <c r="A12" s="32">
        <v>4</v>
      </c>
      <c r="B12" s="38">
        <v>48.5</v>
      </c>
      <c r="C12" s="10">
        <v>2</v>
      </c>
      <c r="D12" s="12">
        <v>0</v>
      </c>
      <c r="E12" s="12">
        <v>0</v>
      </c>
      <c r="F12" s="12">
        <v>0</v>
      </c>
      <c r="G12" s="10">
        <f t="shared" si="0"/>
        <v>0</v>
      </c>
      <c r="H12" s="13">
        <f t="shared" si="1"/>
        <v>0</v>
      </c>
    </row>
    <row r="13" spans="1:8">
      <c r="A13" s="32">
        <v>5</v>
      </c>
      <c r="B13" s="38">
        <v>97</v>
      </c>
      <c r="C13" s="10">
        <v>2</v>
      </c>
      <c r="D13" s="12">
        <v>0</v>
      </c>
      <c r="E13" s="12">
        <v>0</v>
      </c>
      <c r="F13" s="12">
        <v>0</v>
      </c>
      <c r="G13" s="10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5" t="s">
        <v>13</v>
      </c>
      <c r="B1" s="15" t="s">
        <v>28</v>
      </c>
    </row>
    <row r="2" spans="1:8">
      <c r="A2" s="15" t="s">
        <v>20</v>
      </c>
      <c r="B2" s="11">
        <v>60.05</v>
      </c>
    </row>
    <row r="4" spans="1:8">
      <c r="A4" s="49" t="s">
        <v>20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6" t="s">
        <v>2</v>
      </c>
      <c r="B6" s="16" t="s">
        <v>27</v>
      </c>
      <c r="C6" s="16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57">
        <v>3.5999999999999997E-2</v>
      </c>
      <c r="E7" s="57">
        <v>0.04</v>
      </c>
      <c r="F7" s="57">
        <v>3.9E-2</v>
      </c>
      <c r="G7" s="10">
        <f>(C7*1000*AVERAGE(D7:F7))/$B$2</f>
        <v>1.2767138495698029</v>
      </c>
      <c r="H7" s="13">
        <f>(C7*1000*STDEV(D7:F7))/$B$2</f>
        <v>6.933109073992122E-2</v>
      </c>
    </row>
    <row r="8" spans="1:8">
      <c r="A8" s="32">
        <v>0</v>
      </c>
      <c r="B8" s="38">
        <v>0</v>
      </c>
      <c r="C8" s="10">
        <v>2</v>
      </c>
      <c r="D8" s="57">
        <v>6.6000000000000003E-2</v>
      </c>
      <c r="E8" s="57">
        <v>6.3E-2</v>
      </c>
      <c r="F8" s="57">
        <v>6.6000000000000003E-2</v>
      </c>
      <c r="G8" s="10">
        <f t="shared" ref="G8:G13" si="0">(C8*1000*AVERAGE(D8:F8))/$B$2</f>
        <v>2.1648626144879271</v>
      </c>
      <c r="H8" s="13">
        <f t="shared" ref="H8:H13" si="1">(C8*1000*STDEV(D8:F8))/$B$2</f>
        <v>5.7686954456915213E-2</v>
      </c>
    </row>
    <row r="9" spans="1:8">
      <c r="A9" s="32">
        <v>1</v>
      </c>
      <c r="B9" s="38">
        <v>6</v>
      </c>
      <c r="C9" s="10">
        <v>2</v>
      </c>
      <c r="D9" s="57">
        <v>6.5000000000000002E-2</v>
      </c>
      <c r="E9" s="57">
        <v>6.5000000000000002E-2</v>
      </c>
      <c r="F9" s="57">
        <v>6.4000000000000001E-2</v>
      </c>
      <c r="G9" s="10">
        <f t="shared" si="0"/>
        <v>2.1537607549264499</v>
      </c>
      <c r="H9" s="13">
        <f t="shared" si="1"/>
        <v>1.9228984818971735E-2</v>
      </c>
    </row>
    <row r="10" spans="1:8">
      <c r="A10" s="32">
        <v>2</v>
      </c>
      <c r="B10" s="38">
        <v>12</v>
      </c>
      <c r="C10" s="10">
        <v>2</v>
      </c>
      <c r="D10" s="57">
        <v>6.6000000000000003E-2</v>
      </c>
      <c r="E10" s="57">
        <v>6.5000000000000002E-2</v>
      </c>
      <c r="F10" s="57">
        <v>6.6000000000000003E-2</v>
      </c>
      <c r="G10" s="10">
        <f t="shared" si="0"/>
        <v>2.18706633361088</v>
      </c>
      <c r="H10" s="13">
        <f t="shared" si="1"/>
        <v>1.9228984818971735E-2</v>
      </c>
    </row>
    <row r="11" spans="1:8">
      <c r="A11" s="32">
        <v>3</v>
      </c>
      <c r="B11" s="38">
        <v>24.5</v>
      </c>
      <c r="C11" s="10">
        <v>2</v>
      </c>
      <c r="D11" s="57">
        <v>6.5000000000000002E-2</v>
      </c>
      <c r="E11" s="57">
        <v>6.4000000000000001E-2</v>
      </c>
      <c r="F11" s="57">
        <v>6.6000000000000003E-2</v>
      </c>
      <c r="G11" s="10">
        <f t="shared" si="0"/>
        <v>2.1648626144879271</v>
      </c>
      <c r="H11" s="13">
        <f t="shared" si="1"/>
        <v>3.3305578684429675E-2</v>
      </c>
    </row>
    <row r="12" spans="1:8">
      <c r="A12" s="32">
        <v>4</v>
      </c>
      <c r="B12" s="38">
        <v>48.5</v>
      </c>
      <c r="C12" s="10">
        <v>2</v>
      </c>
      <c r="D12" s="57">
        <v>5.7000000000000002E-2</v>
      </c>
      <c r="E12" s="57">
        <v>6.4000000000000001E-2</v>
      </c>
      <c r="F12" s="57">
        <v>6.3E-2</v>
      </c>
      <c r="G12" s="10">
        <f t="shared" si="0"/>
        <v>2.0427421593116848</v>
      </c>
      <c r="H12" s="13">
        <f t="shared" si="1"/>
        <v>0.12609288583514344</v>
      </c>
    </row>
    <row r="13" spans="1:8">
      <c r="A13" s="32">
        <v>5</v>
      </c>
      <c r="B13" s="38">
        <v>97</v>
      </c>
      <c r="C13" s="10">
        <v>2</v>
      </c>
      <c r="D13" s="58">
        <v>6.7000000000000004E-2</v>
      </c>
      <c r="E13" s="57">
        <v>6.6000000000000003E-2</v>
      </c>
      <c r="F13" s="57">
        <v>6.6000000000000003E-2</v>
      </c>
      <c r="G13" s="10">
        <f t="shared" si="0"/>
        <v>2.2092700527338334</v>
      </c>
      <c r="H13" s="13">
        <f t="shared" si="1"/>
        <v>1.9228984818971735E-2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34</v>
      </c>
      <c r="B2" s="11">
        <v>74.08</v>
      </c>
    </row>
    <row r="4" spans="1:8">
      <c r="A4" s="49" t="s">
        <v>34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27</v>
      </c>
      <c r="C6" s="18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2"/>
      <c r="E7" s="12"/>
      <c r="F7" s="12"/>
      <c r="G7" s="10" t="e">
        <f>(C7*1000*AVERAGE(D7:F7))/$B$2</f>
        <v>#DIV/0!</v>
      </c>
      <c r="H7" s="13" t="e">
        <f>(C7*1000*STDEV(D7:F7))/$B$2</f>
        <v>#DIV/0!</v>
      </c>
    </row>
    <row r="8" spans="1:8">
      <c r="A8" s="32">
        <v>0</v>
      </c>
      <c r="B8" s="38">
        <v>0</v>
      </c>
      <c r="C8" s="10">
        <v>2</v>
      </c>
      <c r="D8" s="12"/>
      <c r="E8" s="12"/>
      <c r="F8" s="12"/>
      <c r="G8" s="10" t="e">
        <f t="shared" ref="G8:G13" si="0">(C8*1000*AVERAGE(D8:F8))/$B$2</f>
        <v>#DIV/0!</v>
      </c>
      <c r="H8" s="13" t="e">
        <f t="shared" ref="H8:H13" si="1">(C8*1000*STDEV(D8:F8))/$B$2</f>
        <v>#DIV/0!</v>
      </c>
    </row>
    <row r="9" spans="1:8">
      <c r="A9" s="32">
        <v>1</v>
      </c>
      <c r="B9" s="38">
        <v>6</v>
      </c>
      <c r="C9" s="10">
        <v>2</v>
      </c>
      <c r="D9" s="12"/>
      <c r="E9" s="12"/>
      <c r="F9" s="12"/>
      <c r="G9" s="10" t="e">
        <f t="shared" si="0"/>
        <v>#DIV/0!</v>
      </c>
      <c r="H9" s="13" t="e">
        <f t="shared" si="1"/>
        <v>#DIV/0!</v>
      </c>
    </row>
    <row r="10" spans="1:8">
      <c r="A10" s="32">
        <v>2</v>
      </c>
      <c r="B10" s="38">
        <v>12</v>
      </c>
      <c r="C10" s="10">
        <v>2</v>
      </c>
      <c r="D10" s="12"/>
      <c r="E10" s="12"/>
      <c r="F10" s="12"/>
      <c r="G10" s="10" t="e">
        <f t="shared" si="0"/>
        <v>#DIV/0!</v>
      </c>
      <c r="H10" s="13" t="e">
        <f t="shared" si="1"/>
        <v>#DIV/0!</v>
      </c>
    </row>
    <row r="11" spans="1:8">
      <c r="A11" s="32">
        <v>3</v>
      </c>
      <c r="B11" s="38">
        <v>24.5</v>
      </c>
      <c r="C11" s="10">
        <v>2</v>
      </c>
      <c r="D11" s="12"/>
      <c r="E11" s="12"/>
      <c r="F11" s="12"/>
      <c r="G11" s="10" t="e">
        <f t="shared" si="0"/>
        <v>#DIV/0!</v>
      </c>
      <c r="H11" s="13" t="e">
        <f t="shared" si="1"/>
        <v>#DIV/0!</v>
      </c>
    </row>
    <row r="12" spans="1:8">
      <c r="A12" s="32">
        <v>4</v>
      </c>
      <c r="B12" s="38">
        <v>48.5</v>
      </c>
      <c r="C12" s="10">
        <v>2</v>
      </c>
      <c r="D12" s="12"/>
      <c r="E12" s="12"/>
      <c r="F12" s="12"/>
      <c r="G12" s="10" t="e">
        <f t="shared" si="0"/>
        <v>#DIV/0!</v>
      </c>
      <c r="H12" s="13" t="e">
        <f t="shared" si="1"/>
        <v>#DIV/0!</v>
      </c>
    </row>
    <row r="13" spans="1:8">
      <c r="A13" s="32">
        <v>5</v>
      </c>
      <c r="B13" s="38">
        <v>97</v>
      </c>
      <c r="C13" s="10">
        <v>2</v>
      </c>
      <c r="D13" s="12"/>
      <c r="E13" s="12"/>
      <c r="F13" s="12"/>
      <c r="G13" s="10" t="e">
        <f t="shared" si="0"/>
        <v>#DIV/0!</v>
      </c>
      <c r="H13" s="13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7" t="s">
        <v>13</v>
      </c>
      <c r="B1" s="17" t="s">
        <v>28</v>
      </c>
    </row>
    <row r="2" spans="1:8">
      <c r="A2" s="17" t="s">
        <v>33</v>
      </c>
      <c r="B2" s="11">
        <v>88.11</v>
      </c>
    </row>
    <row r="4" spans="1:8">
      <c r="A4" s="49" t="s">
        <v>33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8" t="s">
        <v>2</v>
      </c>
      <c r="B6" s="18" t="s">
        <v>27</v>
      </c>
      <c r="C6" s="18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-0.5</v>
      </c>
      <c r="C7" s="10">
        <v>2</v>
      </c>
      <c r="D7" s="10">
        <v>0</v>
      </c>
      <c r="E7" s="10">
        <v>0</v>
      </c>
      <c r="F7" s="10">
        <v>0</v>
      </c>
      <c r="G7" s="10">
        <f>(C7*1000*AVERAGE('D-Glucose'!D7:F7))/$B$2</f>
        <v>123.49714372186281</v>
      </c>
      <c r="H7" s="13">
        <f>(C7*1000*STDEV('D-Glucose'!D7:F7))/$B$2</f>
        <v>1.1588301170198492</v>
      </c>
    </row>
    <row r="8" spans="1:8">
      <c r="A8" s="32">
        <v>0</v>
      </c>
      <c r="B8" s="38">
        <v>0</v>
      </c>
      <c r="C8" s="10">
        <v>2</v>
      </c>
      <c r="D8" s="10">
        <v>0</v>
      </c>
      <c r="E8" s="10">
        <v>0</v>
      </c>
      <c r="F8" s="10">
        <v>0</v>
      </c>
      <c r="G8" s="10">
        <f t="shared" ref="G8:G13" si="0">(C8*1000*AVERAGE(D8:F8))/$B$2</f>
        <v>0</v>
      </c>
      <c r="H8" s="13">
        <f t="shared" ref="H8:H13" si="1">(C8*1000*STDEV(D8:F8))/$B$2</f>
        <v>0</v>
      </c>
    </row>
    <row r="9" spans="1:8">
      <c r="A9" s="32">
        <v>1</v>
      </c>
      <c r="B9" s="38">
        <v>6</v>
      </c>
      <c r="C9" s="10">
        <v>2</v>
      </c>
      <c r="D9" s="10">
        <v>0</v>
      </c>
      <c r="E9" s="10">
        <v>0</v>
      </c>
      <c r="F9" s="10">
        <v>0</v>
      </c>
      <c r="G9" s="10">
        <f t="shared" si="0"/>
        <v>0</v>
      </c>
      <c r="H9" s="13">
        <f t="shared" si="1"/>
        <v>0</v>
      </c>
    </row>
    <row r="10" spans="1:8">
      <c r="A10" s="32">
        <v>2</v>
      </c>
      <c r="B10" s="38">
        <v>12</v>
      </c>
      <c r="C10" s="10">
        <v>2</v>
      </c>
      <c r="D10" s="10">
        <v>0</v>
      </c>
      <c r="E10" s="10">
        <v>0</v>
      </c>
      <c r="F10" s="10">
        <v>0</v>
      </c>
      <c r="G10" s="10">
        <f t="shared" si="0"/>
        <v>0</v>
      </c>
      <c r="H10" s="13">
        <f t="shared" si="1"/>
        <v>0</v>
      </c>
    </row>
    <row r="11" spans="1:8">
      <c r="A11" s="32">
        <v>3</v>
      </c>
      <c r="B11" s="38">
        <v>24.5</v>
      </c>
      <c r="C11" s="10">
        <v>2</v>
      </c>
      <c r="D11" s="10">
        <v>0</v>
      </c>
      <c r="E11" s="10">
        <v>0</v>
      </c>
      <c r="F11" s="10">
        <v>0</v>
      </c>
      <c r="G11" s="10">
        <f t="shared" si="0"/>
        <v>0</v>
      </c>
      <c r="H11" s="13">
        <f t="shared" si="1"/>
        <v>0</v>
      </c>
    </row>
    <row r="12" spans="1:8">
      <c r="A12" s="32">
        <v>4</v>
      </c>
      <c r="B12" s="38">
        <v>48.5</v>
      </c>
      <c r="C12" s="10">
        <v>2</v>
      </c>
      <c r="D12" s="10">
        <v>0</v>
      </c>
      <c r="E12" s="10">
        <v>0</v>
      </c>
      <c r="F12" s="10">
        <v>0</v>
      </c>
      <c r="G12" s="10">
        <f t="shared" si="0"/>
        <v>0</v>
      </c>
      <c r="H12" s="13">
        <f t="shared" si="1"/>
        <v>0</v>
      </c>
    </row>
    <row r="13" spans="1:8">
      <c r="A13" s="32">
        <v>5</v>
      </c>
      <c r="B13" s="38">
        <v>97</v>
      </c>
      <c r="C13" s="10">
        <v>2</v>
      </c>
      <c r="D13" s="10">
        <v>0</v>
      </c>
      <c r="E13" s="10">
        <v>0</v>
      </c>
      <c r="F13" s="10">
        <v>0</v>
      </c>
      <c r="G13" s="10">
        <f t="shared" si="0"/>
        <v>0</v>
      </c>
      <c r="H13" s="13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2014-12-01T15:28:27Z</dcterms:modified>
</cp:coreProperties>
</file>