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 + 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<sst xmlns="http://schemas.openxmlformats.org/spreadsheetml/2006/main" count="257" uniqueCount="93">
  <si>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</si>
  <si>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</si>
  <si>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</si>
  <si>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</si>
  <si>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</si>
  <si>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</si>
  <si>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</si>
  <si>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</si>
  <si>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</si>
  <si>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</si>
  <si>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</si>
  <si>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</si>
  <si>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</si>
  <si>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</si>
  <si>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</si>
  <si>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</si>
  <si>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</si>
  <si>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</si>
  <si>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</si>
  <si>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</si>
  <si>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</si>
  <si>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</si>
  <si>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</si>
  <si>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</si>
  <si>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</si>
  <si>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</si>
  <si>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</si>
  <si>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</si>
  <si>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</si>
  <si>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</si>
  <si>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</si>
  <si>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</si>
  <si>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</si>
  <si>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</si>
  <si>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</si>
  <si>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</si>
  <si>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</si>
  <si>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</si>
  <si>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</si>
  <si>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</si>
  <si>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</si>
  <si>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</si>
  <si>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</si>
  <si>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</si>
  <si>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</si>
  <si>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</si>
  <si>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</si>
  <si>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</si>
  <si>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</si>
  <si>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</si>
  <si>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</si>
  <si>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</si>
  <si>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</si>
  <si>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</si>
  <si>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</si>
  <si>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</si>
  <si>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</si>
  <si>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</si>
  <si>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</si>
  <si>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</si>
  <si>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</si>
  <si>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</si>
  <si>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</si>
  <si>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</si>
  <si>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</si>
  <si>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</si>
  <si>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</si>
  <si>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</si>
  <si>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</si>
  <si>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</si>
  <si>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</si>
  <si>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</si>
  <si>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</si>
  <si>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</si>
  <si>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</si>
  <si>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</si>
  <si>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</si>
  <si>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</si>
  <si>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</si>
  <si>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</si>
  <si>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</si>
  <si>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</si>
  <si>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</si>
  <si>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</si>
  <si>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</si>
  <si>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</si>
  <si>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</si>
  <si>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</si>
  <si>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</si>
  <si>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9.0</t>
  </si>
  <si>
    <t>1.80 g in 100 ml MilliQ.H20 (2X)</t>
  </si>
  <si>
    <t>Inulin HP na hydrolyse</t>
  </si>
  <si>
    <t>Inulin HP na hydrolyse (50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</si>
</sst>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9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</cellXfs>
  <cellStyles count="249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0.0128186116605157</c:v>
                  </c:pt>
                  <c:pt idx="2">
                    <c:v>0.0128186116605157</c:v>
                  </c:pt>
                  <c:pt idx="3">
                    <c:v>0.0128186116605157</c:v>
                  </c:pt>
                  <c:pt idx="4">
                    <c:v>0.0128186116605156</c:v>
                  </c:pt>
                  <c:pt idx="5">
                    <c:v>0.0339148586068371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0.0128186116605157</c:v>
                  </c:pt>
                  <c:pt idx="2">
                    <c:v>0.0128186116605157</c:v>
                  </c:pt>
                  <c:pt idx="3">
                    <c:v>0.0128186116605157</c:v>
                  </c:pt>
                  <c:pt idx="4">
                    <c:v>0.0128186116605156</c:v>
                  </c:pt>
                  <c:pt idx="5">
                    <c:v>0.0339148586068371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0.540260509177028</c:v>
                </c:pt>
                <c:pt idx="1">
                  <c:v>0.984310242747188</c:v>
                </c:pt>
                <c:pt idx="2">
                  <c:v>0.917702782711664</c:v>
                </c:pt>
                <c:pt idx="3">
                  <c:v>0.9251036116045</c:v>
                </c:pt>
                <c:pt idx="4">
                  <c:v>0.947306098283008</c:v>
                </c:pt>
                <c:pt idx="5">
                  <c:v>0.969508584961516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0.0508751117952356</c:v>
                  </c:pt>
                  <c:pt idx="2">
                    <c:v>0.0333055786844297</c:v>
                  </c:pt>
                  <c:pt idx="3">
                    <c:v>0.221759471056766</c:v>
                  </c:pt>
                  <c:pt idx="4">
                    <c:v>0.116965348352515</c:v>
                  </c:pt>
                  <c:pt idx="5">
                    <c:v>0.0693310907399212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0.0508751117952356</c:v>
                  </c:pt>
                  <c:pt idx="2">
                    <c:v>0.0333055786844297</c:v>
                  </c:pt>
                  <c:pt idx="3">
                    <c:v>0.221759471056766</c:v>
                  </c:pt>
                  <c:pt idx="4">
                    <c:v>0.116965348352515</c:v>
                  </c:pt>
                  <c:pt idx="5">
                    <c:v>0.0693310907399212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1.876214265889537</c:v>
                </c:pt>
                <c:pt idx="1">
                  <c:v>5.106855398279212</c:v>
                </c:pt>
                <c:pt idx="2">
                  <c:v>7.160699417152373</c:v>
                </c:pt>
                <c:pt idx="3">
                  <c:v>10.46905356647239</c:v>
                </c:pt>
                <c:pt idx="4">
                  <c:v>13.26672217596448</c:v>
                </c:pt>
                <c:pt idx="5">
                  <c:v>14.84318623369414</c:v>
                </c:pt>
              </c:numCache>
            </c:numRef>
          </c:yVal>
          <c:smooth val="0"/>
        </c:ser>
        <c:ser>
          <c:idx val="3"/>
          <c:order val="2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Metabolites!$F$1</c:f>
              <c:strCache>
                <c:ptCount val="1"/>
                <c:pt idx="0">
                  <c:v>Inulin HP na hydrolyse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1.553156120157052</c:v>
                  </c:pt>
                  <c:pt idx="1">
                    <c:v>0.727307963784485</c:v>
                  </c:pt>
                  <c:pt idx="2">
                    <c:v>0.741155232586999</c:v>
                  </c:pt>
                  <c:pt idx="3">
                    <c:v>0.864686383326557</c:v>
                  </c:pt>
                  <c:pt idx="4">
                    <c:v>0.523173697511022</c:v>
                  </c:pt>
                  <c:pt idx="5">
                    <c:v>0.327314156120425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1.553156120157052</c:v>
                  </c:pt>
                  <c:pt idx="1">
                    <c:v>0.727307963784485</c:v>
                  </c:pt>
                  <c:pt idx="2">
                    <c:v>0.741155232586999</c:v>
                  </c:pt>
                  <c:pt idx="3">
                    <c:v>0.864686383326557</c:v>
                  </c:pt>
                  <c:pt idx="4">
                    <c:v>0.523173697511022</c:v>
                  </c:pt>
                  <c:pt idx="5">
                    <c:v>0.327314156120425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-0.333333333333333</c:v>
                </c:pt>
                <c:pt idx="1">
                  <c:v>0.0</c:v>
                </c:pt>
                <c:pt idx="2">
                  <c:v>5.666666666666667</c:v>
                </c:pt>
                <c:pt idx="3">
                  <c:v>11.66666666666667</c:v>
                </c:pt>
                <c:pt idx="4">
                  <c:v>24.0</c:v>
                </c:pt>
                <c:pt idx="5">
                  <c:v>48.0</c:v>
                </c:pt>
                <c:pt idx="6">
                  <c:v>100.0</c:v>
                </c:pt>
              </c:numCache>
            </c:numRef>
          </c:xVal>
          <c:yVal>
            <c:numRef>
              <c:f>Metabolites!$H$3:$H$9</c:f>
              <c:numCache>
                <c:formatCode>0</c:formatCode>
                <c:ptCount val="7"/>
                <c:pt idx="0">
                  <c:v>50.73268206039076</c:v>
                </c:pt>
                <c:pt idx="1">
                  <c:v>50.68087625814091</c:v>
                </c:pt>
                <c:pt idx="2">
                  <c:v>50.15911782119598</c:v>
                </c:pt>
                <c:pt idx="3">
                  <c:v>49.83718176435762</c:v>
                </c:pt>
                <c:pt idx="4">
                  <c:v>49.56705150976909</c:v>
                </c:pt>
                <c:pt idx="5">
                  <c:v>50.23312611012432</c:v>
                </c:pt>
                <c:pt idx="6">
                  <c:v>49.65956187092955</c:v>
                </c:pt>
              </c:numCache>
            </c:numRef>
          </c:yVal>
          <c:smooth val="0"/>
        </c:ser>
        <c:ser>
          <c:idx val="10"/>
          <c:order val="4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29400"/>
        <c:axId val="2119405448"/>
      </c:scatterChart>
      <c:scatterChart>
        <c:scatterStyle val="lineMarker"/>
        <c:varyColors val="0"/>
        <c:ser>
          <c:idx val="5"/>
          <c:order val="5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5.44133936696422E-17</c:v>
                  </c:pt>
                  <c:pt idx="1">
                    <c:v>0.027724937276755</c:v>
                  </c:pt>
                  <c:pt idx="2">
                    <c:v>0.00924164575891835</c:v>
                  </c:pt>
                  <c:pt idx="3">
                    <c:v>0.016007</c:v>
                  </c:pt>
                  <c:pt idx="4">
                    <c:v>0.0184832915178367</c:v>
                  </c:pt>
                  <c:pt idx="5">
                    <c:v>0.032014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5.44133936696422E-17</c:v>
                  </c:pt>
                  <c:pt idx="1">
                    <c:v>0.027724937276755</c:v>
                  </c:pt>
                  <c:pt idx="2">
                    <c:v>0.00924164575891835</c:v>
                  </c:pt>
                  <c:pt idx="3">
                    <c:v>0.016007</c:v>
                  </c:pt>
                  <c:pt idx="4">
                    <c:v>0.0184832915178367</c:v>
                  </c:pt>
                  <c:pt idx="5">
                    <c:v>0.032014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0.30834</c:v>
                </c:pt>
                <c:pt idx="1">
                  <c:v>0.794399</c:v>
                </c:pt>
                <c:pt idx="2">
                  <c:v>0.837084333333333</c:v>
                </c:pt>
                <c:pt idx="3">
                  <c:v>0.810406</c:v>
                </c:pt>
                <c:pt idx="4">
                  <c:v>0.628993333333333</c:v>
                </c:pt>
                <c:pt idx="5">
                  <c:v>0.634329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94504"/>
        <c:axId val="2116767304"/>
      </c:scatterChart>
      <c:valAx>
        <c:axId val="21197294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9405448"/>
        <c:crosses val="autoZero"/>
        <c:crossBetween val="midCat"/>
        <c:majorUnit val="10.0"/>
      </c:valAx>
      <c:valAx>
        <c:axId val="21194054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9729400"/>
        <c:crosses val="autoZero"/>
        <c:crossBetween val="midCat"/>
      </c:valAx>
      <c:valAx>
        <c:axId val="2116767304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3994504"/>
        <c:crosses val="max"/>
        <c:crossBetween val="midCat"/>
        <c:majorUnit val="1.0"/>
        <c:minorUnit val="0.2"/>
      </c:valAx>
      <c:valAx>
        <c:axId val="211399450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167673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1" t="s">
        <v>0</v>
      </c>
      <c r="B1" s="42"/>
      <c r="C1" s="23">
        <v>41913</v>
      </c>
    </row>
    <row r="2" spans="1:3" ht="16">
      <c r="A2" s="41" t="s">
        <v>1</v>
      </c>
      <c r="B2" s="43"/>
      <c r="C2" s="21" t="s">
        <v>79</v>
      </c>
    </row>
    <row r="3" spans="1:3">
      <c r="A3" s="7"/>
      <c r="B3" s="7"/>
      <c r="C3" s="6"/>
    </row>
    <row r="4" spans="1:3">
      <c r="A4" s="44" t="s">
        <v>26</v>
      </c>
      <c r="B4" s="44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 t="s">
        <v>87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92</v>
      </c>
      <c r="B29" s="20" t="s">
        <v>89</v>
      </c>
      <c r="C29" s="20" t="s">
        <v>90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1" t="s">
        <v>19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27">
        <v>2.3E-2</v>
      </c>
      <c r="E7" s="27">
        <v>2.3E-2</v>
      </c>
      <c r="F7" s="27">
        <v>2.3E-2</v>
      </c>
      <c r="G7" s="11">
        <f>(C7*1000*AVERAGE(D7:F7))/$B$2</f>
        <v>0.51065719360568396</v>
      </c>
      <c r="H7" s="14">
        <f>(C7*1000*STDEV(D7:F7))/$B$2</f>
        <v>9.4342525776429169E-17</v>
      </c>
    </row>
    <row r="8" spans="1:8">
      <c r="A8" s="34">
        <v>0</v>
      </c>
      <c r="B8" s="40">
        <v>0</v>
      </c>
      <c r="C8" s="11">
        <v>2</v>
      </c>
      <c r="D8" s="27">
        <v>2.4E-2</v>
      </c>
      <c r="E8" s="27">
        <v>2.4E-2</v>
      </c>
      <c r="F8" s="27">
        <v>2.5000000000000001E-2</v>
      </c>
      <c r="G8" s="11">
        <f t="shared" ref="G8:G13" si="0">(C8*1000*AVERAGE(D8:F8))/$B$2</f>
        <v>0.54026050917702784</v>
      </c>
      <c r="H8" s="14">
        <f t="shared" ref="H8:H13" si="1">(C8*1000*STDEV(D8:F8))/$B$2</f>
        <v>1.2818611660515681E-2</v>
      </c>
    </row>
    <row r="9" spans="1:8">
      <c r="A9" s="34">
        <v>1</v>
      </c>
      <c r="B9" s="40">
        <v>5.666666666666667</v>
      </c>
      <c r="C9" s="11">
        <v>2</v>
      </c>
      <c r="D9" s="27">
        <v>4.3999999999999997E-2</v>
      </c>
      <c r="E9" s="27">
        <v>4.4999999999999998E-2</v>
      </c>
      <c r="F9" s="27">
        <v>4.3999999999999997E-2</v>
      </c>
      <c r="G9" s="11">
        <f t="shared" si="0"/>
        <v>0.9843102427471877</v>
      </c>
      <c r="H9" s="14">
        <f t="shared" si="1"/>
        <v>1.2818611660515681E-2</v>
      </c>
    </row>
    <row r="10" spans="1:8">
      <c r="A10" s="34">
        <v>2</v>
      </c>
      <c r="B10" s="40">
        <v>11.666666666666666</v>
      </c>
      <c r="C10" s="11">
        <v>2</v>
      </c>
      <c r="D10" s="27">
        <v>4.1000000000000002E-2</v>
      </c>
      <c r="E10" s="27">
        <v>4.2000000000000003E-2</v>
      </c>
      <c r="F10" s="27">
        <v>4.1000000000000002E-2</v>
      </c>
      <c r="G10" s="11">
        <f t="shared" si="0"/>
        <v>0.91770278271166372</v>
      </c>
      <c r="H10" s="14">
        <f t="shared" si="1"/>
        <v>1.2818611660515681E-2</v>
      </c>
    </row>
    <row r="11" spans="1:8">
      <c r="A11" s="34">
        <v>3</v>
      </c>
      <c r="B11" s="40">
        <v>24</v>
      </c>
      <c r="C11" s="11">
        <v>2</v>
      </c>
      <c r="D11" s="27">
        <v>4.1000000000000002E-2</v>
      </c>
      <c r="E11" s="27">
        <v>4.2000000000000003E-2</v>
      </c>
      <c r="F11" s="27">
        <v>4.2000000000000003E-2</v>
      </c>
      <c r="G11" s="11">
        <f t="shared" si="0"/>
        <v>0.92510361160449972</v>
      </c>
      <c r="H11" s="14">
        <f t="shared" si="1"/>
        <v>1.2818611660515681E-2</v>
      </c>
    </row>
    <row r="12" spans="1:8">
      <c r="A12" s="34">
        <v>4</v>
      </c>
      <c r="B12" s="40">
        <v>48</v>
      </c>
      <c r="C12" s="11">
        <v>2</v>
      </c>
      <c r="D12" s="31">
        <v>4.2000000000000003E-2</v>
      </c>
      <c r="E12" s="28">
        <v>4.2999999999999997E-2</v>
      </c>
      <c r="F12" s="28">
        <v>4.2999999999999997E-2</v>
      </c>
      <c r="G12" s="11">
        <f t="shared" si="0"/>
        <v>0.94730609828300771</v>
      </c>
      <c r="H12" s="14">
        <f t="shared" si="1"/>
        <v>1.2818611660515592E-2</v>
      </c>
    </row>
    <row r="13" spans="1:8">
      <c r="A13" s="34">
        <v>5</v>
      </c>
      <c r="B13" s="40">
        <v>100</v>
      </c>
      <c r="C13" s="11">
        <v>2</v>
      </c>
      <c r="D13" s="28">
        <v>4.3999999999999997E-2</v>
      </c>
      <c r="E13" s="28">
        <v>4.2000000000000003E-2</v>
      </c>
      <c r="F13" s="28">
        <v>4.4999999999999998E-2</v>
      </c>
      <c r="G13" s="11">
        <f t="shared" si="0"/>
        <v>0.96950858496151571</v>
      </c>
      <c r="H13" s="14">
        <f t="shared" si="1"/>
        <v>3.3914858606837128E-2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1" t="s">
        <v>21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6" t="s">
        <v>2</v>
      </c>
      <c r="B1" s="46" t="s">
        <v>78</v>
      </c>
      <c r="C1" s="46" t="s">
        <v>78</v>
      </c>
      <c r="D1" s="46" t="s">
        <v>3</v>
      </c>
    </row>
    <row r="2" spans="1:4">
      <c r="A2" s="47"/>
      <c r="B2" s="47"/>
      <c r="C2" s="47"/>
      <c r="D2" s="47"/>
    </row>
    <row r="3" spans="1:4">
      <c r="A3" s="22" t="s">
        <v>4</v>
      </c>
      <c r="B3" s="32">
        <v>-20</v>
      </c>
      <c r="C3" s="33">
        <v>-20</v>
      </c>
      <c r="D3" s="40">
        <v>-0.33333333333333331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340</v>
      </c>
      <c r="C5" s="35">
        <v>340</v>
      </c>
      <c r="D5" s="40">
        <v>5.666666666666667</v>
      </c>
    </row>
    <row r="6" spans="1:4">
      <c r="A6" s="1">
        <v>2</v>
      </c>
      <c r="B6" s="34">
        <v>360</v>
      </c>
      <c r="C6" s="35">
        <v>700</v>
      </c>
      <c r="D6" s="40">
        <v>11.666666666666666</v>
      </c>
    </row>
    <row r="7" spans="1:4">
      <c r="A7" s="1">
        <v>3</v>
      </c>
      <c r="B7" s="34">
        <v>740</v>
      </c>
      <c r="C7" s="35">
        <v>1440</v>
      </c>
      <c r="D7" s="40">
        <v>24</v>
      </c>
    </row>
    <row r="8" spans="1:4">
      <c r="A8" s="1">
        <v>4</v>
      </c>
      <c r="B8" s="34">
        <v>1440</v>
      </c>
      <c r="C8" s="35">
        <v>2880</v>
      </c>
      <c r="D8" s="40">
        <v>48</v>
      </c>
    </row>
    <row r="9" spans="1:4">
      <c r="A9" s="1">
        <v>5</v>
      </c>
      <c r="B9" s="34">
        <v>3120</v>
      </c>
      <c r="C9" s="35">
        <v>6000</v>
      </c>
      <c r="D9" s="40">
        <v>100</v>
      </c>
    </row>
    <row r="16" spans="1:4">
      <c r="A16" s="45" t="s">
        <v>80</v>
      </c>
      <c r="B16" s="45"/>
      <c r="C16" s="45"/>
    </row>
    <row r="18" spans="1:7">
      <c r="A18" s="45" t="s">
        <v>81</v>
      </c>
      <c r="B18" s="45"/>
      <c r="C18" s="45"/>
      <c r="D18" s="45" t="s">
        <v>82</v>
      </c>
      <c r="E18" s="45"/>
      <c r="F18" s="45"/>
      <c r="G18" s="45"/>
    </row>
    <row r="21" spans="1:7">
      <c r="A21" s="45" t="s">
        <v>83</v>
      </c>
      <c r="B21" s="45"/>
      <c r="C21" s="45"/>
      <c r="D21" s="2" t="s">
        <v>86</v>
      </c>
      <c r="E21" s="2" t="s">
        <v>25</v>
      </c>
    </row>
    <row r="22" spans="1:7">
      <c r="A22" s="45" t="s">
        <v>84</v>
      </c>
      <c r="B22" s="45"/>
      <c r="C22" s="45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E14" sqref="E14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6" t="s">
        <v>2</v>
      </c>
      <c r="B1" s="46" t="s">
        <v>78</v>
      </c>
      <c r="C1" s="46" t="s">
        <v>78</v>
      </c>
      <c r="D1" s="46" t="s">
        <v>3</v>
      </c>
      <c r="E1" s="46" t="s">
        <v>5</v>
      </c>
      <c r="F1" s="46" t="s">
        <v>7</v>
      </c>
      <c r="G1" s="44" t="s">
        <v>8</v>
      </c>
      <c r="H1" s="41" t="s">
        <v>9</v>
      </c>
      <c r="I1" s="3" t="s">
        <v>10</v>
      </c>
      <c r="J1" s="36" t="s">
        <v>10</v>
      </c>
    </row>
    <row r="2" spans="1:10">
      <c r="A2" s="47"/>
      <c r="B2" s="47"/>
      <c r="C2" s="47"/>
      <c r="D2" s="47"/>
      <c r="E2" s="47"/>
      <c r="F2" s="47"/>
      <c r="G2" s="44"/>
      <c r="H2" s="41"/>
      <c r="I2" s="4" t="s">
        <v>11</v>
      </c>
      <c r="J2" s="37" t="s">
        <v>6</v>
      </c>
    </row>
    <row r="3" spans="1:10">
      <c r="A3" s="25" t="s">
        <v>4</v>
      </c>
      <c r="B3" s="32">
        <v>-20</v>
      </c>
      <c r="C3" s="33">
        <v>-20</v>
      </c>
      <c r="D3" s="40">
        <v>-0.33333333333333331</v>
      </c>
      <c r="E3" s="25">
        <v>1</v>
      </c>
      <c r="F3" s="29">
        <v>0.161</v>
      </c>
      <c r="G3" s="29">
        <v>0.161</v>
      </c>
      <c r="H3" s="29">
        <v>0.161</v>
      </c>
      <c r="I3" s="30">
        <f>E3*(AVERAGE(F3:H3)*1.6007-0.0118)</f>
        <v>0.24591270000000001</v>
      </c>
      <c r="J3" s="38">
        <f>E3*(STDEV(F3:H3)*1.6007)</f>
        <v>0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0.2</v>
      </c>
      <c r="G4" s="29">
        <v>0.2</v>
      </c>
      <c r="H4" s="29">
        <v>0.2</v>
      </c>
      <c r="I4" s="30">
        <f t="shared" ref="I4:I9" si="0">E4*(AVERAGE(F4:H4)*1.6007-0.0118)</f>
        <v>0.30834000000000011</v>
      </c>
      <c r="J4" s="38">
        <f t="shared" ref="J4:J9" si="1">E4*(STDEV(F4:H4)*1.6007)</f>
        <v>5.4413393669642165E-17</v>
      </c>
    </row>
    <row r="5" spans="1:10">
      <c r="A5" s="25">
        <v>1</v>
      </c>
      <c r="B5" s="34">
        <v>340</v>
      </c>
      <c r="C5" s="35">
        <v>340</v>
      </c>
      <c r="D5" s="40">
        <v>5.666666666666667</v>
      </c>
      <c r="E5" s="25">
        <v>10</v>
      </c>
      <c r="F5" s="29">
        <v>5.8000000000000003E-2</v>
      </c>
      <c r="G5" s="29">
        <v>5.5E-2</v>
      </c>
      <c r="H5" s="29">
        <v>5.8000000000000003E-2</v>
      </c>
      <c r="I5" s="30">
        <f t="shared" si="0"/>
        <v>0.79439899999999997</v>
      </c>
      <c r="J5" s="38">
        <f t="shared" si="1"/>
        <v>2.7724937276755048E-2</v>
      </c>
    </row>
    <row r="6" spans="1:10">
      <c r="A6" s="25">
        <v>2</v>
      </c>
      <c r="B6" s="34">
        <v>360</v>
      </c>
      <c r="C6" s="35">
        <v>700</v>
      </c>
      <c r="D6" s="40">
        <v>11.666666666666666</v>
      </c>
      <c r="E6" s="25">
        <v>10</v>
      </c>
      <c r="F6" s="29">
        <v>0.06</v>
      </c>
      <c r="G6" s="29">
        <v>5.8999999999999997E-2</v>
      </c>
      <c r="H6" s="29">
        <v>0.06</v>
      </c>
      <c r="I6" s="30">
        <f t="shared" si="0"/>
        <v>0.83708433333333332</v>
      </c>
      <c r="J6" s="38">
        <f t="shared" si="1"/>
        <v>9.241645758918348E-3</v>
      </c>
    </row>
    <row r="7" spans="1:10">
      <c r="A7" s="25">
        <v>3</v>
      </c>
      <c r="B7" s="34">
        <v>740</v>
      </c>
      <c r="C7" s="35">
        <v>1440</v>
      </c>
      <c r="D7" s="40">
        <v>24</v>
      </c>
      <c r="E7" s="25">
        <v>10</v>
      </c>
      <c r="F7" s="29">
        <v>5.8999999999999997E-2</v>
      </c>
      <c r="G7" s="29">
        <v>5.7000000000000002E-2</v>
      </c>
      <c r="H7" s="29">
        <v>5.8000000000000003E-2</v>
      </c>
      <c r="I7" s="30">
        <f t="shared" si="0"/>
        <v>0.81040599999999996</v>
      </c>
      <c r="J7" s="38">
        <f t="shared" si="1"/>
        <v>1.6006999999999959E-2</v>
      </c>
    </row>
    <row r="8" spans="1:10">
      <c r="A8" s="25">
        <v>4</v>
      </c>
      <c r="B8" s="34">
        <v>1440</v>
      </c>
      <c r="C8" s="35">
        <v>2880</v>
      </c>
      <c r="D8" s="40">
        <v>48</v>
      </c>
      <c r="E8" s="25">
        <v>10</v>
      </c>
      <c r="F8" s="29">
        <v>4.8000000000000001E-2</v>
      </c>
      <c r="G8" s="29">
        <v>4.5999999999999999E-2</v>
      </c>
      <c r="H8" s="29">
        <v>4.5999999999999999E-2</v>
      </c>
      <c r="I8" s="30">
        <f t="shared" si="0"/>
        <v>0.62899333333333329</v>
      </c>
      <c r="J8" s="38">
        <f t="shared" si="1"/>
        <v>1.8483291517836696E-2</v>
      </c>
    </row>
    <row r="9" spans="1:10">
      <c r="A9" s="25">
        <v>5</v>
      </c>
      <c r="B9" s="34">
        <v>3120</v>
      </c>
      <c r="C9" s="35">
        <v>6000</v>
      </c>
      <c r="D9" s="40">
        <v>100</v>
      </c>
      <c r="E9" s="25">
        <v>10</v>
      </c>
      <c r="F9" s="29">
        <v>4.9000000000000002E-2</v>
      </c>
      <c r="G9" s="29">
        <v>4.4999999999999998E-2</v>
      </c>
      <c r="H9" s="29">
        <v>4.7E-2</v>
      </c>
      <c r="I9" s="30">
        <f t="shared" si="0"/>
        <v>0.63432900000000003</v>
      </c>
      <c r="J9" s="38">
        <f t="shared" si="1"/>
        <v>3.2014000000000029E-2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5" width="8.83203125" style="2"/>
    <col min="6" max="6" width="9.1640625" style="2" bestFit="1" customWidth="1"/>
    <col min="7" max="7" width="9" style="2" bestFit="1" customWidth="1"/>
    <col min="8" max="16384" width="8.83203125" style="2"/>
  </cols>
  <sheetData>
    <row r="1" spans="1:21">
      <c r="A1" s="44" t="s">
        <v>18</v>
      </c>
      <c r="B1" s="44"/>
      <c r="D1" s="50" t="s">
        <v>2</v>
      </c>
      <c r="E1" s="46" t="s">
        <v>3</v>
      </c>
      <c r="F1" s="44" t="s">
        <v>91</v>
      </c>
      <c r="G1" s="44"/>
      <c r="H1" s="44"/>
      <c r="I1" s="44"/>
      <c r="J1" s="44" t="s">
        <v>19</v>
      </c>
      <c r="K1" s="44"/>
      <c r="L1" s="44"/>
      <c r="M1" s="44"/>
      <c r="N1" s="48" t="s">
        <v>20</v>
      </c>
      <c r="O1" s="42"/>
      <c r="P1" s="42"/>
      <c r="Q1" s="49"/>
      <c r="R1" s="44" t="s">
        <v>32</v>
      </c>
      <c r="S1" s="44"/>
      <c r="T1" s="44"/>
      <c r="U1" s="44"/>
    </row>
    <row r="2" spans="1:21">
      <c r="A2" s="44" t="s">
        <v>12</v>
      </c>
      <c r="B2" s="44"/>
      <c r="D2" s="50"/>
      <c r="E2" s="47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4" t="s">
        <v>13</v>
      </c>
      <c r="B3" s="9" t="s">
        <v>15</v>
      </c>
      <c r="D3" s="25" t="s">
        <v>4</v>
      </c>
      <c r="E3" s="40">
        <v>-0.33333333333333331</v>
      </c>
      <c r="F3" s="40">
        <v>50.732682060390758</v>
      </c>
      <c r="G3" s="40">
        <v>1.6707647832340833</v>
      </c>
      <c r="H3" s="40">
        <f>F3</f>
        <v>50.732682060390758</v>
      </c>
      <c r="I3" s="40">
        <f>G3</f>
        <v>1.6707647832340833</v>
      </c>
      <c r="J3" s="40">
        <v>0.51065719360568396</v>
      </c>
      <c r="K3" s="40">
        <v>9.4342525776429169E-17</v>
      </c>
      <c r="L3" s="8">
        <f>J3</f>
        <v>0.51065719360568396</v>
      </c>
      <c r="M3" s="8">
        <f>K3</f>
        <v>9.4342525776429169E-17</v>
      </c>
      <c r="N3" s="40">
        <v>1.321121287815709</v>
      </c>
      <c r="O3" s="40">
        <v>5.0875111795235566E-2</v>
      </c>
      <c r="P3" s="8">
        <f>N3</f>
        <v>1.321121287815709</v>
      </c>
      <c r="Q3" s="8">
        <f>O3</f>
        <v>5.0875111795235566E-2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4"/>
      <c r="B4" s="9" t="s">
        <v>16</v>
      </c>
      <c r="D4" s="25">
        <v>0</v>
      </c>
      <c r="E4" s="40">
        <v>0</v>
      </c>
      <c r="F4" s="59">
        <v>50.680876258140913</v>
      </c>
      <c r="G4" s="59">
        <v>1.5531561201570518</v>
      </c>
      <c r="H4" s="40">
        <f t="shared" ref="H4:H9" si="0">F4</f>
        <v>50.680876258140913</v>
      </c>
      <c r="I4" s="40">
        <f t="shared" ref="I4:I9" si="1">G4</f>
        <v>1.5531561201570518</v>
      </c>
      <c r="J4" s="59">
        <v>0.54026050917702784</v>
      </c>
      <c r="K4" s="59">
        <v>1.2818611660515681E-2</v>
      </c>
      <c r="L4" s="8">
        <f t="shared" ref="L4:L9" si="2">J4</f>
        <v>0.54026050917702784</v>
      </c>
      <c r="M4" s="8">
        <f t="shared" ref="M4:M9" si="3">K4</f>
        <v>1.2818611660515681E-2</v>
      </c>
      <c r="N4" s="59">
        <v>1.8762142658895369</v>
      </c>
      <c r="O4" s="59">
        <v>1.9228984818971735E-2</v>
      </c>
      <c r="P4" s="8">
        <f t="shared" ref="P4:P9" si="4">N4</f>
        <v>1.8762142658895369</v>
      </c>
      <c r="Q4" s="8">
        <f t="shared" ref="Q4:Q8" si="5">O4</f>
        <v>1.9228984818971735E-2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5.666666666666667</v>
      </c>
      <c r="F5" s="40">
        <v>50.159117821195984</v>
      </c>
      <c r="G5" s="40">
        <v>0.72730796378448459</v>
      </c>
      <c r="H5" s="40">
        <f t="shared" si="0"/>
        <v>50.159117821195984</v>
      </c>
      <c r="I5" s="40">
        <f t="shared" si="1"/>
        <v>0.72730796378448459</v>
      </c>
      <c r="J5" s="40">
        <v>0.9843102427471877</v>
      </c>
      <c r="K5" s="40">
        <v>1.2818611660515681E-2</v>
      </c>
      <c r="L5" s="8">
        <f t="shared" si="2"/>
        <v>0.9843102427471877</v>
      </c>
      <c r="M5" s="8">
        <f t="shared" si="3"/>
        <v>1.2818611660515681E-2</v>
      </c>
      <c r="N5" s="40">
        <v>5.1068553982792118</v>
      </c>
      <c r="O5" s="40">
        <v>5.0875111795235566E-2</v>
      </c>
      <c r="P5" s="8">
        <f t="shared" si="4"/>
        <v>5.1068553982792118</v>
      </c>
      <c r="Q5" s="8">
        <f t="shared" si="5"/>
        <v>5.0875111795235566E-2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11.666666666666666</v>
      </c>
      <c r="F6" s="59">
        <v>49.837181764357616</v>
      </c>
      <c r="G6" s="59">
        <v>0.74115523258699922</v>
      </c>
      <c r="H6" s="40">
        <f t="shared" si="0"/>
        <v>49.837181764357616</v>
      </c>
      <c r="I6" s="40">
        <f t="shared" si="1"/>
        <v>0.74115523258699922</v>
      </c>
      <c r="J6" s="59">
        <v>0.91770278271166372</v>
      </c>
      <c r="K6" s="59">
        <v>1.2818611660515681E-2</v>
      </c>
      <c r="L6" s="8">
        <f t="shared" si="2"/>
        <v>0.91770278271166372</v>
      </c>
      <c r="M6" s="8">
        <f t="shared" si="3"/>
        <v>1.2818611660515681E-2</v>
      </c>
      <c r="N6" s="59">
        <v>7.1606994171523732</v>
      </c>
      <c r="O6" s="59">
        <v>3.3305578684429675E-2</v>
      </c>
      <c r="P6" s="8">
        <f t="shared" si="4"/>
        <v>7.1606994171523732</v>
      </c>
      <c r="Q6" s="8">
        <f t="shared" si="5"/>
        <v>3.3305578684429675E-2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</v>
      </c>
      <c r="F7" s="40">
        <v>49.567051509769094</v>
      </c>
      <c r="G7" s="40">
        <v>0.86468638332655734</v>
      </c>
      <c r="H7" s="40">
        <f t="shared" si="0"/>
        <v>49.567051509769094</v>
      </c>
      <c r="I7" s="40">
        <f t="shared" si="1"/>
        <v>0.86468638332655734</v>
      </c>
      <c r="J7" s="40">
        <v>0.92510361160449972</v>
      </c>
      <c r="K7" s="40">
        <v>1.2818611660515681E-2</v>
      </c>
      <c r="L7" s="8">
        <f t="shared" si="2"/>
        <v>0.92510361160449972</v>
      </c>
      <c r="M7" s="8">
        <f t="shared" si="3"/>
        <v>1.2818611660515681E-2</v>
      </c>
      <c r="N7" s="40">
        <v>10.469053566472386</v>
      </c>
      <c r="O7" s="40">
        <v>0.22175947105676599</v>
      </c>
      <c r="P7" s="8">
        <f t="shared" si="4"/>
        <v>10.469053566472386</v>
      </c>
      <c r="Q7" s="8">
        <f t="shared" si="5"/>
        <v>0.22175947105676599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</v>
      </c>
      <c r="F8" s="59">
        <v>50.233126110124324</v>
      </c>
      <c r="G8" s="59">
        <v>0.52317369751102194</v>
      </c>
      <c r="H8" s="40">
        <f t="shared" si="0"/>
        <v>50.233126110124324</v>
      </c>
      <c r="I8" s="40">
        <f t="shared" si="1"/>
        <v>0.52317369751102194</v>
      </c>
      <c r="J8" s="59">
        <v>0.94730609828300771</v>
      </c>
      <c r="K8" s="59">
        <v>1.2818611660515592E-2</v>
      </c>
      <c r="L8" s="8">
        <f t="shared" si="2"/>
        <v>0.94730609828300771</v>
      </c>
      <c r="M8" s="8">
        <f t="shared" si="3"/>
        <v>1.2818611660515592E-2</v>
      </c>
      <c r="N8" s="59">
        <v>13.266722175964476</v>
      </c>
      <c r="O8" s="59">
        <v>0.11696534835251456</v>
      </c>
      <c r="P8" s="8">
        <f t="shared" si="4"/>
        <v>13.266722175964476</v>
      </c>
      <c r="Q8" s="8">
        <f t="shared" si="5"/>
        <v>0.11696534835251456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100</v>
      </c>
      <c r="F9" s="40">
        <v>49.659561870929551</v>
      </c>
      <c r="G9" s="40">
        <v>0.32731415612042547</v>
      </c>
      <c r="H9" s="40">
        <f t="shared" si="0"/>
        <v>49.659561870929551</v>
      </c>
      <c r="I9" s="40">
        <f t="shared" si="1"/>
        <v>0.32731415612042547</v>
      </c>
      <c r="J9" s="40">
        <v>0.96950858496151571</v>
      </c>
      <c r="K9" s="40">
        <v>3.3914858606837128E-2</v>
      </c>
      <c r="L9" s="8">
        <f t="shared" si="2"/>
        <v>0.96950858496151571</v>
      </c>
      <c r="M9" s="8">
        <f t="shared" si="3"/>
        <v>3.3914858606837128E-2</v>
      </c>
      <c r="N9" s="40">
        <v>14.843186233694142</v>
      </c>
      <c r="O9" s="40">
        <v>6.9331090739921233E-2</v>
      </c>
      <c r="P9" s="8">
        <f t="shared" si="4"/>
        <v>14.843186233694142</v>
      </c>
      <c r="Q9" s="8">
        <f>O9</f>
        <v>6.9331090739921233E-2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0" t="s">
        <v>2</v>
      </c>
      <c r="E11" s="50" t="s">
        <v>27</v>
      </c>
      <c r="F11" s="44" t="s">
        <v>21</v>
      </c>
      <c r="G11" s="44"/>
      <c r="H11" s="44"/>
      <c r="I11" s="44"/>
      <c r="J11" s="44" t="s">
        <v>33</v>
      </c>
      <c r="K11" s="44"/>
      <c r="L11" s="44"/>
      <c r="M11" s="44"/>
      <c r="N11" s="48" t="s">
        <v>34</v>
      </c>
      <c r="O11" s="42"/>
      <c r="P11" s="42"/>
      <c r="Q11" s="49"/>
    </row>
    <row r="12" spans="1:21">
      <c r="A12" s="10" t="s">
        <v>21</v>
      </c>
      <c r="B12" s="10">
        <v>46.07</v>
      </c>
      <c r="D12" s="50"/>
      <c r="E12" s="50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-0.33333333333333331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5.666666666666667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11.666666666666666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100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23.33203125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91</v>
      </c>
      <c r="B2" s="12">
        <v>180.16</v>
      </c>
    </row>
    <row r="4" spans="1:8">
      <c r="A4" s="51" t="s">
        <v>91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3</v>
      </c>
      <c r="C6" s="19" t="s">
        <v>5</v>
      </c>
      <c r="D6" s="56"/>
      <c r="E6" s="56"/>
      <c r="F6" s="56"/>
      <c r="G6" s="58"/>
      <c r="H6" s="58"/>
    </row>
    <row r="7" spans="1:8">
      <c r="A7" s="25" t="s">
        <v>4</v>
      </c>
      <c r="B7" s="40">
        <v>-0.33333333333333331</v>
      </c>
      <c r="C7" s="11">
        <v>2</v>
      </c>
      <c r="D7" s="11">
        <v>4.4189999999999996</v>
      </c>
      <c r="E7" s="11">
        <v>4.5709999999999997</v>
      </c>
      <c r="F7" s="14">
        <v>4.72</v>
      </c>
      <c r="G7" s="14">
        <f>(C7*1000*AVERAGE(D7:F7)/$B$2)</f>
        <v>50.732682060390758</v>
      </c>
      <c r="H7" s="14">
        <f>(C7*1000*STDEV(D7:F7))/$B$2</f>
        <v>1.6707647832340833</v>
      </c>
    </row>
    <row r="8" spans="1:8">
      <c r="A8" s="25">
        <v>0</v>
      </c>
      <c r="B8" s="40">
        <v>0</v>
      </c>
      <c r="C8" s="11">
        <v>2</v>
      </c>
      <c r="D8" s="11">
        <v>4.4320000000000004</v>
      </c>
      <c r="E8" s="11">
        <v>4.5529999999999999</v>
      </c>
      <c r="F8" s="11">
        <v>4.7110000000000003</v>
      </c>
      <c r="G8" s="14">
        <f t="shared" ref="G8:G13" si="0">(C8*1000*AVERAGE(D8:F8))/$B$2</f>
        <v>50.680876258140913</v>
      </c>
      <c r="H8" s="14">
        <f t="shared" ref="H8:H13" si="1">(C8*1000*STDEV(D8:F8))/$B$2</f>
        <v>1.5531561201570518</v>
      </c>
    </row>
    <row r="9" spans="1:8">
      <c r="A9" s="25">
        <v>1</v>
      </c>
      <c r="B9" s="40">
        <v>5.666666666666667</v>
      </c>
      <c r="C9" s="11">
        <v>2</v>
      </c>
      <c r="D9" s="11">
        <v>4.452</v>
      </c>
      <c r="E9" s="11">
        <v>4.5830000000000002</v>
      </c>
      <c r="F9" s="11">
        <v>4.5199999999999996</v>
      </c>
      <c r="G9" s="14">
        <f t="shared" si="0"/>
        <v>50.159117821195984</v>
      </c>
      <c r="H9" s="14">
        <f t="shared" si="1"/>
        <v>0.72730796378448459</v>
      </c>
    </row>
    <row r="10" spans="1:8">
      <c r="A10" s="25">
        <v>2</v>
      </c>
      <c r="B10" s="40">
        <v>11.666666666666666</v>
      </c>
      <c r="C10" s="11">
        <v>2</v>
      </c>
      <c r="D10" s="11">
        <v>4.4580000000000002</v>
      </c>
      <c r="E10" s="11">
        <v>4.5659999999999998</v>
      </c>
      <c r="F10" s="11">
        <v>4.444</v>
      </c>
      <c r="G10" s="14">
        <f t="shared" si="0"/>
        <v>49.837181764357616</v>
      </c>
      <c r="H10" s="14">
        <f t="shared" si="1"/>
        <v>0.74115523258699922</v>
      </c>
    </row>
    <row r="11" spans="1:8">
      <c r="A11" s="25">
        <v>3</v>
      </c>
      <c r="B11" s="40">
        <v>24</v>
      </c>
      <c r="C11" s="11">
        <v>2</v>
      </c>
      <c r="D11" s="11">
        <v>4.3920000000000003</v>
      </c>
      <c r="E11" s="11">
        <v>4.4560000000000004</v>
      </c>
      <c r="F11" s="11">
        <v>4.5469999999999997</v>
      </c>
      <c r="G11" s="14">
        <f t="shared" si="0"/>
        <v>49.567051509769094</v>
      </c>
      <c r="H11" s="14">
        <f t="shared" si="1"/>
        <v>0.86468638332655734</v>
      </c>
    </row>
    <row r="12" spans="1:8">
      <c r="A12" s="25">
        <v>4</v>
      </c>
      <c r="B12" s="40">
        <v>48</v>
      </c>
      <c r="C12" s="11">
        <v>2</v>
      </c>
      <c r="D12" s="11">
        <v>4.476</v>
      </c>
      <c r="E12" s="14">
        <v>4.57</v>
      </c>
      <c r="F12" s="11">
        <v>4.5289999999999999</v>
      </c>
      <c r="G12" s="14">
        <f t="shared" si="0"/>
        <v>50.233126110124324</v>
      </c>
      <c r="H12" s="14">
        <f t="shared" si="1"/>
        <v>0.52317369751102194</v>
      </c>
    </row>
    <row r="13" spans="1:8">
      <c r="A13" s="25">
        <v>5</v>
      </c>
      <c r="B13" s="40">
        <v>100</v>
      </c>
      <c r="C13" s="11">
        <v>2</v>
      </c>
      <c r="D13" s="14">
        <v>4.4400000000000004</v>
      </c>
      <c r="E13" s="11">
        <v>4.484</v>
      </c>
      <c r="F13" s="11">
        <v>4.4960000000000004</v>
      </c>
      <c r="G13" s="14">
        <f t="shared" si="0"/>
        <v>49.659561870929551</v>
      </c>
      <c r="H13" s="14">
        <f t="shared" si="1"/>
        <v>0.32731415612042547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1" t="s">
        <v>32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1" t="s">
        <v>20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60">
        <v>4.1000000000000002E-2</v>
      </c>
      <c r="E7" s="60">
        <v>3.7999999999999999E-2</v>
      </c>
      <c r="F7" s="60">
        <v>0.04</v>
      </c>
      <c r="G7" s="11">
        <f>(C7*1000*AVERAGE(D7:F7))/$B$2</f>
        <v>1.321121287815709</v>
      </c>
      <c r="H7" s="14">
        <f>(C7*1000*STDEV(D7:F7))/$B$2</f>
        <v>5.0875111795235566E-2</v>
      </c>
    </row>
    <row r="8" spans="1:8">
      <c r="A8" s="34">
        <v>0</v>
      </c>
      <c r="B8" s="40">
        <v>0</v>
      </c>
      <c r="C8" s="11">
        <v>2</v>
      </c>
      <c r="D8" s="60">
        <v>5.6000000000000001E-2</v>
      </c>
      <c r="E8" s="60">
        <v>5.7000000000000002E-2</v>
      </c>
      <c r="F8" s="60">
        <v>5.6000000000000001E-2</v>
      </c>
      <c r="G8" s="11">
        <f t="shared" ref="G8:G13" si="0">(C8*1000*AVERAGE(D8:F8))/$B$2</f>
        <v>1.8762142658895369</v>
      </c>
      <c r="H8" s="14">
        <f t="shared" ref="H8:H13" si="1">(C8*1000*STDEV(D8:F8))/$B$2</f>
        <v>1.9228984818971735E-2</v>
      </c>
    </row>
    <row r="9" spans="1:8">
      <c r="A9" s="34">
        <v>1</v>
      </c>
      <c r="B9" s="40">
        <v>5.666666666666667</v>
      </c>
      <c r="C9" s="11">
        <v>2</v>
      </c>
      <c r="D9" s="60">
        <v>0.152</v>
      </c>
      <c r="E9" s="60">
        <v>0.155</v>
      </c>
      <c r="F9" s="60">
        <v>0.153</v>
      </c>
      <c r="G9" s="11">
        <f t="shared" si="0"/>
        <v>5.1068553982792118</v>
      </c>
      <c r="H9" s="14">
        <f t="shared" si="1"/>
        <v>5.0875111795235566E-2</v>
      </c>
    </row>
    <row r="10" spans="1:8">
      <c r="A10" s="34">
        <v>2</v>
      </c>
      <c r="B10" s="40">
        <v>11.666666666666666</v>
      </c>
      <c r="C10" s="11">
        <v>2</v>
      </c>
      <c r="D10" s="60">
        <v>0.215</v>
      </c>
      <c r="E10" s="60">
        <v>0.216</v>
      </c>
      <c r="F10" s="60">
        <v>0.214</v>
      </c>
      <c r="G10" s="11">
        <f t="shared" si="0"/>
        <v>7.1606994171523732</v>
      </c>
      <c r="H10" s="14">
        <f t="shared" si="1"/>
        <v>3.3305578684429675E-2</v>
      </c>
    </row>
    <row r="11" spans="1:8">
      <c r="A11" s="34">
        <v>3</v>
      </c>
      <c r="B11" s="40">
        <v>24</v>
      </c>
      <c r="C11" s="11">
        <v>2</v>
      </c>
      <c r="D11" s="61">
        <v>0.31</v>
      </c>
      <c r="E11" s="60">
        <v>0.311</v>
      </c>
      <c r="F11" s="60">
        <v>0.32200000000000001</v>
      </c>
      <c r="G11" s="11">
        <f t="shared" si="0"/>
        <v>10.469053566472386</v>
      </c>
      <c r="H11" s="14">
        <f t="shared" si="1"/>
        <v>0.22175947105676599</v>
      </c>
    </row>
    <row r="12" spans="1:8">
      <c r="A12" s="34">
        <v>4</v>
      </c>
      <c r="B12" s="40">
        <v>48</v>
      </c>
      <c r="C12" s="11">
        <v>2</v>
      </c>
      <c r="D12" s="60">
        <v>0.39500000000000002</v>
      </c>
      <c r="E12" s="60">
        <v>0.40200000000000002</v>
      </c>
      <c r="F12" s="60">
        <v>0.39800000000000002</v>
      </c>
      <c r="G12" s="11">
        <f t="shared" si="0"/>
        <v>13.266722175964476</v>
      </c>
      <c r="H12" s="14">
        <f t="shared" si="1"/>
        <v>0.11696534835251456</v>
      </c>
    </row>
    <row r="13" spans="1:8">
      <c r="A13" s="34">
        <v>5</v>
      </c>
      <c r="B13" s="40">
        <v>100</v>
      </c>
      <c r="C13" s="11">
        <v>2</v>
      </c>
      <c r="D13" s="61">
        <v>0.44400000000000001</v>
      </c>
      <c r="E13" s="60">
        <v>0.44800000000000001</v>
      </c>
      <c r="F13" s="60">
        <v>0.44500000000000001</v>
      </c>
      <c r="G13" s="11">
        <f t="shared" si="0"/>
        <v>14.843186233694142</v>
      </c>
      <c r="H13" s="14">
        <f t="shared" si="1"/>
        <v>6.9331090739921233E-2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1" t="s">
        <v>34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1" t="s">
        <v>33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 + Fructose'!D7:F7))/$B$2</f>
        <v>103.73396890250821</v>
      </c>
      <c r="H7" s="14">
        <f>(C7*1000*STDEV('D-Glucose + Fructose'!D7:F7))/$B$2</f>
        <v>3.4162408733112293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 + 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2014-12-08T14:36:54Z</dcterms:modified>
</cp:coreProperties>
</file>