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520" windowHeight="16020" tabRatio="930" activeTab="11"/>
  </bookViews>
  <sheets>
    <sheet name="Screening" sheetId="1" r:id="rId1"/>
    <sheet name="Calculation" sheetId="2" r:id="rId2"/>
    <sheet name="OD600nm" sheetId="4" r:id="rId3"/>
    <sheet name="Metabolites" sheetId="8" r:id="rId4"/>
    <sheet name="D-Glucose" sheetId="19" r:id="rId5"/>
    <sheet name="Formic acid" sheetId="18" r:id="rId6"/>
    <sheet name="Acetic acid" sheetId="15" r:id="rId7"/>
    <sheet name="Propionic acid" sheetId="20" r:id="rId8"/>
    <sheet name="Butyric acid" sheetId="21" r:id="rId9"/>
    <sheet name="Lactic acid" sheetId="14" r:id="rId10"/>
    <sheet name="Ethanol" sheetId="16" r:id="rId11"/>
    <sheet name="Graph" sheetId="2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5" l="1"/>
  <c r="H8" i="15"/>
  <c r="G9" i="15"/>
  <c r="H9" i="15"/>
  <c r="G10" i="15"/>
  <c r="H10" i="15"/>
  <c r="G11" i="15"/>
  <c r="H11" i="15"/>
  <c r="G12" i="15"/>
  <c r="H12" i="15"/>
  <c r="G13" i="15"/>
  <c r="H13" i="15"/>
  <c r="H7" i="15"/>
  <c r="G7" i="15"/>
  <c r="G8" i="14"/>
  <c r="H8" i="14"/>
  <c r="G9" i="14"/>
  <c r="H9" i="14"/>
  <c r="G10" i="14"/>
  <c r="H10" i="14"/>
  <c r="G11" i="14"/>
  <c r="H11" i="14"/>
  <c r="G12" i="14"/>
  <c r="H12" i="14"/>
  <c r="G13" i="14"/>
  <c r="H13" i="14"/>
  <c r="H7" i="14"/>
  <c r="G7" i="14"/>
  <c r="Q14" i="8"/>
  <c r="Q15" i="8"/>
  <c r="Q16" i="8"/>
  <c r="Q17" i="8"/>
  <c r="Q18" i="8"/>
  <c r="Q19" i="8"/>
  <c r="P14" i="8"/>
  <c r="P15" i="8"/>
  <c r="P16" i="8"/>
  <c r="P17" i="8"/>
  <c r="P18" i="8"/>
  <c r="P19" i="8"/>
  <c r="Q13" i="8"/>
  <c r="P13" i="8"/>
  <c r="L19" i="8"/>
  <c r="M14" i="8"/>
  <c r="M15" i="8"/>
  <c r="M16" i="8"/>
  <c r="M17" i="8"/>
  <c r="M18" i="8"/>
  <c r="M19" i="8"/>
  <c r="L14" i="8"/>
  <c r="L15" i="8"/>
  <c r="L16" i="8"/>
  <c r="L17" i="8"/>
  <c r="L18" i="8"/>
  <c r="M13" i="8"/>
  <c r="L13" i="8"/>
  <c r="I14" i="8"/>
  <c r="I15" i="8"/>
  <c r="I16" i="8"/>
  <c r="I17" i="8"/>
  <c r="I18" i="8"/>
  <c r="I19" i="8"/>
  <c r="H14" i="8"/>
  <c r="H15" i="8"/>
  <c r="H16" i="8"/>
  <c r="H17" i="8"/>
  <c r="H18" i="8"/>
  <c r="H19" i="8"/>
  <c r="I13" i="8"/>
  <c r="H13" i="8"/>
  <c r="U9" i="8"/>
  <c r="U4" i="8"/>
  <c r="U5" i="8"/>
  <c r="U6" i="8"/>
  <c r="U7" i="8"/>
  <c r="U8" i="8"/>
  <c r="U3" i="8"/>
  <c r="T4" i="8"/>
  <c r="T5" i="8"/>
  <c r="T6" i="8"/>
  <c r="T7" i="8"/>
  <c r="T8" i="8"/>
  <c r="T9" i="8"/>
  <c r="T3" i="8"/>
  <c r="Q9" i="8"/>
  <c r="Q4" i="8"/>
  <c r="Q5" i="8"/>
  <c r="Q6" i="8"/>
  <c r="Q7" i="8"/>
  <c r="Q8" i="8"/>
  <c r="Q3" i="8"/>
  <c r="P4" i="8"/>
  <c r="P5" i="8"/>
  <c r="P6" i="8"/>
  <c r="P7" i="8"/>
  <c r="P8" i="8"/>
  <c r="P9" i="8"/>
  <c r="P3" i="8"/>
  <c r="M4" i="8"/>
  <c r="M5" i="8"/>
  <c r="M6" i="8"/>
  <c r="M7" i="8"/>
  <c r="M8" i="8"/>
  <c r="M9" i="8"/>
  <c r="L4" i="8"/>
  <c r="L5" i="8"/>
  <c r="L6" i="8"/>
  <c r="L7" i="8"/>
  <c r="L8" i="8"/>
  <c r="L9" i="8"/>
  <c r="M3" i="8"/>
  <c r="L3" i="8"/>
  <c r="I4" i="8"/>
  <c r="I5" i="8"/>
  <c r="I6" i="8"/>
  <c r="I7" i="8"/>
  <c r="I8" i="8"/>
  <c r="I9" i="8"/>
  <c r="H4" i="8"/>
  <c r="H5" i="8"/>
  <c r="H6" i="8"/>
  <c r="H7" i="8"/>
  <c r="H8" i="8"/>
  <c r="H9" i="8"/>
  <c r="I3" i="8"/>
  <c r="H3" i="8"/>
  <c r="J4" i="4"/>
  <c r="J5" i="4"/>
  <c r="J6" i="4"/>
  <c r="J7" i="4"/>
  <c r="J8" i="4"/>
  <c r="J9" i="4"/>
  <c r="J3" i="4"/>
  <c r="I3" i="4"/>
  <c r="H7" i="19"/>
  <c r="G7" i="19"/>
  <c r="G7" i="21"/>
  <c r="H7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3" i="19"/>
  <c r="G13" i="19"/>
  <c r="H12" i="19"/>
  <c r="G12" i="19"/>
  <c r="H11" i="19"/>
  <c r="G11" i="19"/>
  <c r="H10" i="19"/>
  <c r="G10" i="19"/>
  <c r="H9" i="19"/>
  <c r="G9" i="19"/>
  <c r="H8" i="19"/>
  <c r="G8" i="19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7" i="16"/>
  <c r="G8" i="16"/>
  <c r="G9" i="16"/>
  <c r="G10" i="16"/>
  <c r="G11" i="16"/>
  <c r="G12" i="16"/>
  <c r="G13" i="16"/>
  <c r="G7" i="16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<sst xmlns="http://schemas.openxmlformats.org/spreadsheetml/2006/main" count="257" uniqueCount="93">
  <si>
    <t>Fermentation:</t>
  </si>
  <si>
    <t>Strain:</t>
  </si>
  <si>
    <t>Sample</t>
  </si>
  <si>
    <t>Time (h)</t>
  </si>
  <si>
    <t>0'</t>
  </si>
  <si>
    <t>Dilution</t>
  </si>
  <si>
    <t>STDEV</t>
  </si>
  <si>
    <t>OD1</t>
  </si>
  <si>
    <t>OD2</t>
  </si>
  <si>
    <t>OD3</t>
  </si>
  <si>
    <t xml:space="preserve">OD </t>
  </si>
  <si>
    <t>average</t>
  </si>
  <si>
    <t>CPSM</t>
  </si>
  <si>
    <t>Component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</si>
  <si>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</si>
  <si>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</si>
  <si>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</si>
  <si>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</si>
  <si>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</si>
  <si>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</si>
  <si>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</si>
  <si>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</si>
  <si>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</si>
  <si>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</si>
  <si>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</si>
  <si>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</si>
  <si>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</si>
  <si>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</si>
  <si>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</si>
  <si>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</si>
  <si>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</si>
  <si>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</si>
  <si>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</si>
  <si>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</si>
  <si>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</si>
  <si>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Volume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</si>
  <si>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</si>
  <si>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</si>
  <si>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</si>
  <si>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</si>
  <si>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</si>
  <si>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</si>
  <si>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</si>
  <si>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</si>
  <si>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</si>
  <si>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</si>
  <si>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</si>
  <si>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</si>
  <si>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</si>
  <si>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</si>
  <si>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</si>
  <si>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</si>
  <si>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</si>
  <si>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</si>
  <si>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0.4</t>
  </si>
  <si>
    <t>0.2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</si>
  <si>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</si>
  <si>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</si>
  <si>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</si>
  <si>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</si>
  <si>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</si>
  <si>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</si>
  <si>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</si>
  <si>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</si>
  <si>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</si>
  <si>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1,0 ml of a 1000x stock solution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</si>
  <si>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</si>
  <si>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</si>
  <si>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</si>
  <si>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</si>
  <si>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</si>
  <si>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</si>
  <si>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</si>
  <si>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</si>
  <si>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</si>
  <si>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</si>
  <si>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</si>
  <si>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D-Glucose</t>
  </si>
  <si>
    <t>Formic Acid</t>
  </si>
  <si>
    <t>Time (min)</t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</si>
  <si>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</si>
  <si>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4 H2 + 2 CO2  -&gt; CH3COOH + 2 H20</t>
  </si>
  <si>
    <t>2 CHOOH --&gt; CH3COOH + 2H20</t>
  </si>
  <si>
    <t>deel acetaat ook naar biomassa</t>
  </si>
  <si>
    <t>mM formate consumed</t>
  </si>
  <si>
    <t>mM acetate produced</t>
  </si>
  <si>
    <t>initial pH 6.80</t>
  </si>
  <si>
    <t>x</t>
  </si>
  <si>
    <t>0.0</t>
  </si>
  <si>
    <t>Na-acetate trihydrate (0 mM)</t>
  </si>
  <si>
    <t>Lactate (50 mM)</t>
  </si>
  <si>
    <t>4,5 ml</t>
  </si>
  <si>
    <t>0.225 ml in 50 ml MilliQ.H20 (1X)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</si>
</sst>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3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/>
    </xf>
    <xf numFmtId="164" fontId="18" fillId="0" borderId="16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25" fillId="0" borderId="19" xfId="0" applyNumberFormat="1" applyFont="1" applyBorder="1" applyAlignment="1">
      <alignment horizontal="center" vertical="center"/>
    </xf>
  </cellXfs>
  <cellStyles count="253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Metabolites!$M$4:$M$9</c:f>
                <c:numCache>
                  <c:formatCode>General</c:formatCode>
                  <c:ptCount val="6"/>
                  <c:pt idx="0">
                    <c:v>1.118162138738274</c:v>
                  </c:pt>
                  <c:pt idx="1">
                    <c:v>1.14559954642149</c:v>
                  </c:pt>
                  <c:pt idx="2">
                    <c:v>2.839170565170711</c:v>
                  </c:pt>
                  <c:pt idx="3">
                    <c:v>0.588679999270104</c:v>
                  </c:pt>
                  <c:pt idx="4">
                    <c:v>0.42379035826585</c:v>
                  </c:pt>
                  <c:pt idx="5">
                    <c:v>0.639261991513674</c:v>
                  </c:pt>
                </c:numCache>
              </c:numRef>
            </c:plus>
            <c:minus>
              <c:numRef>
                <c:f>Metabolites!$M$4:$M$9</c:f>
                <c:numCache>
                  <c:formatCode>General</c:formatCode>
                  <c:ptCount val="6"/>
                  <c:pt idx="0">
                    <c:v>1.118162138738274</c:v>
                  </c:pt>
                  <c:pt idx="1">
                    <c:v>1.14559954642149</c:v>
                  </c:pt>
                  <c:pt idx="2">
                    <c:v>2.839170565170711</c:v>
                  </c:pt>
                  <c:pt idx="3">
                    <c:v>0.588679999270104</c:v>
                  </c:pt>
                  <c:pt idx="4">
                    <c:v>0.42379035826585</c:v>
                  </c:pt>
                  <c:pt idx="5">
                    <c:v>0.639261991513674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Metabolites!$L$4:$L$9</c:f>
              <c:numCache>
                <c:formatCode>0</c:formatCode>
                <c:ptCount val="6"/>
                <c:pt idx="0">
                  <c:v>73.60864416814682</c:v>
                </c:pt>
                <c:pt idx="1">
                  <c:v>73.7048549437537</c:v>
                </c:pt>
                <c:pt idx="2">
                  <c:v>74.59295441089402</c:v>
                </c:pt>
                <c:pt idx="3">
                  <c:v>74.73357015985789</c:v>
                </c:pt>
                <c:pt idx="4">
                  <c:v>74.61515689757253</c:v>
                </c:pt>
                <c:pt idx="5">
                  <c:v>74.31172291296626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Metabolites!$Q$4:$Q$9</c:f>
                <c:numCache>
                  <c:formatCode>General</c:formatCode>
                  <c:ptCount val="6"/>
                  <c:pt idx="0">
                    <c:v>0.0666111573688592</c:v>
                  </c:pt>
                  <c:pt idx="1">
                    <c:v>0.152625335385707</c:v>
                  </c:pt>
                  <c:pt idx="2">
                    <c:v>0.0576869544569152</c:v>
                  </c:pt>
                  <c:pt idx="3">
                    <c:v>0.0384579696379435</c:v>
                  </c:pt>
                  <c:pt idx="4">
                    <c:v>0.0769159392758869</c:v>
                  </c:pt>
                  <c:pt idx="5">
                    <c:v>0.0693310907399212</c:v>
                  </c:pt>
                </c:numCache>
              </c:numRef>
            </c:plus>
            <c:minus>
              <c:numRef>
                <c:f>Metabolites!$Q$4:$Q$9</c:f>
                <c:numCache>
                  <c:formatCode>General</c:formatCode>
                  <c:ptCount val="6"/>
                  <c:pt idx="0">
                    <c:v>0.0666111573688592</c:v>
                  </c:pt>
                  <c:pt idx="1">
                    <c:v>0.152625335385707</c:v>
                  </c:pt>
                  <c:pt idx="2">
                    <c:v>0.0576869544569152</c:v>
                  </c:pt>
                  <c:pt idx="3">
                    <c:v>0.0384579696379435</c:v>
                  </c:pt>
                  <c:pt idx="4">
                    <c:v>0.0769159392758869</c:v>
                  </c:pt>
                  <c:pt idx="5">
                    <c:v>0.0693310907399212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Metabolites!$P$4:$P$9</c:f>
              <c:numCache>
                <c:formatCode>0</c:formatCode>
                <c:ptCount val="6"/>
                <c:pt idx="0">
                  <c:v>1.665278934221482</c:v>
                </c:pt>
                <c:pt idx="1">
                  <c:v>1.86511240632806</c:v>
                </c:pt>
                <c:pt idx="2">
                  <c:v>2.031640299750208</c:v>
                </c:pt>
                <c:pt idx="3">
                  <c:v>2.675548154315848</c:v>
                </c:pt>
                <c:pt idx="4">
                  <c:v>3.585900638356925</c:v>
                </c:pt>
                <c:pt idx="5">
                  <c:v>3.541493200111018</c:v>
                </c:pt>
              </c:numCache>
            </c:numRef>
          </c:yVal>
          <c:smooth val="0"/>
        </c:ser>
        <c:ser>
          <c:idx val="3"/>
          <c:order val="2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0"/>
          <c:order val="3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72072"/>
        <c:axId val="2084094984"/>
      </c:scatterChart>
      <c:scatterChart>
        <c:scatterStyle val="lineMarker"/>
        <c:varyColors val="0"/>
        <c:ser>
          <c:idx val="5"/>
          <c:order val="4"/>
          <c:tx>
            <c:v>OD 600nm</c:v>
          </c:tx>
          <c:errBars>
            <c:errDir val="y"/>
            <c:errBarType val="both"/>
            <c:errValType val="cust"/>
            <c:noEndCap val="0"/>
            <c:pl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2.72066968348211E-17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2.72066968348211E-17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OD600nm!$D$4:$D$9</c:f>
              <c:numCache>
                <c:formatCode>0</c:formatCode>
                <c:ptCount val="6"/>
                <c:pt idx="0">
                  <c:v>0.0</c:v>
                </c:pt>
                <c:pt idx="1">
                  <c:v>5.666666666666667</c:v>
                </c:pt>
                <c:pt idx="2">
                  <c:v>11.66666666666667</c:v>
                </c:pt>
                <c:pt idx="3">
                  <c:v>24.0</c:v>
                </c:pt>
                <c:pt idx="4">
                  <c:v>48.0</c:v>
                </c:pt>
                <c:pt idx="5">
                  <c:v>100.0</c:v>
                </c:pt>
              </c:numCache>
            </c:numRef>
          </c:xVal>
          <c:yVal>
            <c:numRef>
              <c:f>OD600nm!$I$4:$I$9</c:f>
              <c:numCache>
                <c:formatCode>0.000</c:formatCode>
                <c:ptCount val="6"/>
                <c:pt idx="0">
                  <c:v>0.100249</c:v>
                </c:pt>
                <c:pt idx="1">
                  <c:v>0.1146553</c:v>
                </c:pt>
                <c:pt idx="2">
                  <c:v>0.1386658</c:v>
                </c:pt>
                <c:pt idx="3">
                  <c:v>0.2090966</c:v>
                </c:pt>
                <c:pt idx="4">
                  <c:v>0.2235029</c:v>
                </c:pt>
                <c:pt idx="5">
                  <c:v>0.1754819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26840"/>
        <c:axId val="2080650056"/>
      </c:scatterChart>
      <c:valAx>
        <c:axId val="20962720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84094984"/>
        <c:crosses val="autoZero"/>
        <c:crossBetween val="midCat"/>
        <c:majorUnit val="10.0"/>
      </c:valAx>
      <c:valAx>
        <c:axId val="2084094984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96272072"/>
        <c:crosses val="autoZero"/>
        <c:crossBetween val="midCat"/>
      </c:valAx>
      <c:valAx>
        <c:axId val="2080650056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growth (OD 600 nm)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88326840"/>
        <c:crosses val="max"/>
        <c:crossBetween val="midCat"/>
        <c:majorUnit val="1.0"/>
        <c:minorUnit val="0.2"/>
      </c:valAx>
      <c:valAx>
        <c:axId val="208832684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08065005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baseColWidth="10" defaultColWidth="8.83203125" defaultRowHeight="14" x14ac:dyDescent="0"/>
  <cols>
    <col min="1" max="1" width="29.5" style="2" customWidth="1"/>
    <col min="2" max="2" width="13.6640625" style="2" bestFit="1" customWidth="1"/>
    <col min="3" max="3" width="44.83203125" style="2" customWidth="1"/>
    <col min="4" max="16384" width="8.83203125" style="2"/>
  </cols>
  <sheetData>
    <row r="1" spans="1:3">
      <c r="A1" s="39" t="s">
        <v>0</v>
      </c>
      <c r="B1" s="40"/>
      <c r="C1" s="23">
        <v>41913</v>
      </c>
    </row>
    <row r="2" spans="1:3" ht="16">
      <c r="A2" s="39" t="s">
        <v>1</v>
      </c>
      <c r="B2" s="41"/>
      <c r="C2" s="21" t="s">
        <v>80</v>
      </c>
    </row>
    <row r="3" spans="1:3">
      <c r="A3" s="7"/>
      <c r="B3" s="7"/>
      <c r="C3" s="6"/>
    </row>
    <row r="4" spans="1:3">
      <c r="A4" s="42" t="s">
        <v>26</v>
      </c>
      <c r="B4" s="42"/>
      <c r="C4" s="5" t="s">
        <v>68</v>
      </c>
    </row>
    <row r="6" spans="1:3">
      <c r="A6" s="26" t="s">
        <v>41</v>
      </c>
      <c r="B6" s="26" t="s">
        <v>42</v>
      </c>
      <c r="C6" s="26" t="s">
        <v>35</v>
      </c>
    </row>
    <row r="7" spans="1:3">
      <c r="A7" s="24" t="s">
        <v>43</v>
      </c>
      <c r="B7" s="24" t="s">
        <v>44</v>
      </c>
      <c r="C7" s="24" t="s">
        <v>61</v>
      </c>
    </row>
    <row r="8" spans="1:3">
      <c r="A8" s="24" t="s">
        <v>45</v>
      </c>
      <c r="B8" s="24" t="s">
        <v>46</v>
      </c>
      <c r="C8" s="24" t="s">
        <v>61</v>
      </c>
    </row>
    <row r="9" spans="1:3">
      <c r="A9" s="24" t="s">
        <v>47</v>
      </c>
      <c r="B9" s="24" t="s">
        <v>48</v>
      </c>
      <c r="C9" s="24" t="s">
        <v>61</v>
      </c>
    </row>
    <row r="10" spans="1:3">
      <c r="A10" s="24" t="s">
        <v>49</v>
      </c>
      <c r="B10" s="24" t="s">
        <v>50</v>
      </c>
      <c r="C10" s="24" t="s">
        <v>61</v>
      </c>
    </row>
    <row r="11" spans="1:3">
      <c r="A11" s="24" t="s">
        <v>89</v>
      </c>
      <c r="B11" s="24" t="s">
        <v>88</v>
      </c>
      <c r="C11" s="24" t="s">
        <v>61</v>
      </c>
    </row>
    <row r="12" spans="1:3">
      <c r="A12" s="24" t="s">
        <v>36</v>
      </c>
      <c r="B12" s="24" t="s">
        <v>51</v>
      </c>
      <c r="C12" s="24" t="s">
        <v>61</v>
      </c>
    </row>
    <row r="13" spans="1:3" ht="16">
      <c r="A13" s="6" t="s">
        <v>40</v>
      </c>
      <c r="B13" s="24" t="s">
        <v>52</v>
      </c>
      <c r="C13" s="24" t="s">
        <v>61</v>
      </c>
    </row>
    <row r="14" spans="1:3" ht="16">
      <c r="A14" s="6" t="s">
        <v>39</v>
      </c>
      <c r="B14" s="24" t="s">
        <v>52</v>
      </c>
      <c r="C14" s="24" t="s">
        <v>61</v>
      </c>
    </row>
    <row r="15" spans="1:3" ht="16">
      <c r="A15" s="24" t="s">
        <v>70</v>
      </c>
      <c r="B15" s="24" t="s">
        <v>53</v>
      </c>
      <c r="C15" s="24" t="s">
        <v>61</v>
      </c>
    </row>
    <row r="16" spans="1:3" ht="16">
      <c r="A16" s="24" t="s">
        <v>69</v>
      </c>
      <c r="B16" s="24" t="s">
        <v>52</v>
      </c>
      <c r="C16" s="24" t="s">
        <v>61</v>
      </c>
    </row>
    <row r="17" spans="1:3" ht="16">
      <c r="A17" s="24" t="s">
        <v>71</v>
      </c>
      <c r="B17" s="24" t="s">
        <v>52</v>
      </c>
      <c r="C17" s="24" t="s">
        <v>61</v>
      </c>
    </row>
    <row r="18" spans="1:3" ht="16">
      <c r="A18" s="24" t="s">
        <v>72</v>
      </c>
      <c r="B18" s="24" t="s">
        <v>54</v>
      </c>
      <c r="C18" s="24" t="s">
        <v>61</v>
      </c>
    </row>
    <row r="19" spans="1:3" ht="16">
      <c r="A19" s="24" t="s">
        <v>38</v>
      </c>
      <c r="B19" s="24" t="s">
        <v>55</v>
      </c>
      <c r="C19" s="24" t="s">
        <v>61</v>
      </c>
    </row>
    <row r="20" spans="1:3" ht="16">
      <c r="A20" s="24" t="s">
        <v>73</v>
      </c>
      <c r="B20" s="24" t="s">
        <v>56</v>
      </c>
      <c r="C20" s="24" t="s">
        <v>61</v>
      </c>
    </row>
    <row r="21" spans="1:3" ht="16">
      <c r="A21" s="24" t="s">
        <v>74</v>
      </c>
      <c r="B21" s="24" t="s">
        <v>57</v>
      </c>
      <c r="C21" s="24" t="s">
        <v>61</v>
      </c>
    </row>
    <row r="22" spans="1:3" ht="16">
      <c r="A22" s="24" t="s">
        <v>75</v>
      </c>
      <c r="B22" s="24" t="s">
        <v>58</v>
      </c>
      <c r="C22" s="24" t="s">
        <v>61</v>
      </c>
    </row>
    <row r="23" spans="1:3" ht="16">
      <c r="A23" s="24" t="s">
        <v>76</v>
      </c>
      <c r="B23" s="24" t="s">
        <v>58</v>
      </c>
      <c r="C23" s="24" t="s">
        <v>61</v>
      </c>
    </row>
    <row r="24" spans="1:3">
      <c r="A24" s="24" t="s">
        <v>59</v>
      </c>
      <c r="B24" s="24" t="s">
        <v>58</v>
      </c>
      <c r="C24" s="24" t="s">
        <v>61</v>
      </c>
    </row>
    <row r="25" spans="1:3">
      <c r="A25" s="24" t="s">
        <v>60</v>
      </c>
      <c r="B25" s="24" t="s">
        <v>58</v>
      </c>
      <c r="C25" s="24" t="s">
        <v>61</v>
      </c>
    </row>
    <row r="26" spans="1:3">
      <c r="A26" s="24" t="s">
        <v>37</v>
      </c>
      <c r="B26" s="24" t="s">
        <v>62</v>
      </c>
      <c r="C26" s="24" t="s">
        <v>63</v>
      </c>
    </row>
    <row r="27" spans="1:3">
      <c r="A27" s="24" t="s">
        <v>64</v>
      </c>
      <c r="B27" s="24" t="s">
        <v>61</v>
      </c>
      <c r="C27" s="24" t="s">
        <v>65</v>
      </c>
    </row>
    <row r="28" spans="1:3">
      <c r="A28" s="24" t="s">
        <v>66</v>
      </c>
      <c r="B28" s="24" t="s">
        <v>61</v>
      </c>
      <c r="C28" s="24" t="s">
        <v>67</v>
      </c>
    </row>
    <row r="29" spans="1:3">
      <c r="A29" s="20" t="s">
        <v>90</v>
      </c>
      <c r="B29" s="20" t="s">
        <v>91</v>
      </c>
      <c r="C29" s="20" t="s">
        <v>92</v>
      </c>
    </row>
    <row r="31" spans="1:3">
      <c r="A31" s="2" t="s">
        <v>86</v>
      </c>
    </row>
    <row r="32" spans="1:3">
      <c r="A32" s="37"/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5"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19</v>
      </c>
      <c r="B2" s="12">
        <v>90.08</v>
      </c>
    </row>
    <row r="4" spans="1:8">
      <c r="A4" s="49" t="s">
        <v>19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7" t="s">
        <v>2</v>
      </c>
      <c r="B6" s="17" t="s">
        <v>27</v>
      </c>
      <c r="C6" s="17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-0.33333333333333331</v>
      </c>
      <c r="C7" s="11">
        <v>2</v>
      </c>
      <c r="D7" s="11">
        <v>3.3319999999999999</v>
      </c>
      <c r="E7" s="11">
        <v>3.4009999999999998</v>
      </c>
      <c r="F7" s="11">
        <v>3.415</v>
      </c>
      <c r="G7" s="11">
        <f>(C7*1000*AVERAGE(D7:F7))/$B$2</f>
        <v>75.103611604499704</v>
      </c>
      <c r="H7" s="14">
        <f>(C7*1000*STDEV(D7:F7))/$B$2</f>
        <v>0.98653354501563351</v>
      </c>
    </row>
    <row r="8" spans="1:8">
      <c r="A8" s="32">
        <v>0</v>
      </c>
      <c r="B8" s="38">
        <v>0</v>
      </c>
      <c r="C8" s="11">
        <v>2</v>
      </c>
      <c r="D8" s="11">
        <v>3.2589999999999999</v>
      </c>
      <c r="E8" s="11">
        <v>3.3559999999999999</v>
      </c>
      <c r="F8" s="11">
        <v>3.331</v>
      </c>
      <c r="G8" s="11">
        <f t="shared" ref="G8:G13" si="0">(C8*1000*AVERAGE(D8:F8))/$B$2</f>
        <v>73.608644168146824</v>
      </c>
      <c r="H8" s="14">
        <f t="shared" ref="H8:H13" si="1">(C8*1000*STDEV(D8:F8))/$B$2</f>
        <v>1.1181621387382739</v>
      </c>
    </row>
    <row r="9" spans="1:8">
      <c r="A9" s="32">
        <v>1</v>
      </c>
      <c r="B9" s="38">
        <v>5.666666666666667</v>
      </c>
      <c r="C9" s="11">
        <v>2</v>
      </c>
      <c r="D9" s="57">
        <v>3.2610000000000001</v>
      </c>
      <c r="E9" s="58">
        <v>3.34</v>
      </c>
      <c r="F9" s="57">
        <v>3.3580000000000001</v>
      </c>
      <c r="G9" s="11">
        <f t="shared" si="0"/>
        <v>73.704854943753702</v>
      </c>
      <c r="H9" s="14">
        <f t="shared" si="1"/>
        <v>1.1455995464214899</v>
      </c>
    </row>
    <row r="10" spans="1:8">
      <c r="A10" s="32">
        <v>2</v>
      </c>
      <c r="B10" s="38">
        <v>11.666666666666666</v>
      </c>
      <c r="C10" s="11">
        <v>2</v>
      </c>
      <c r="D10" s="58">
        <v>3.22</v>
      </c>
      <c r="E10" s="57">
        <v>3.3879999999999999</v>
      </c>
      <c r="F10" s="57">
        <v>3.4710000000000001</v>
      </c>
      <c r="G10" s="11">
        <f t="shared" si="0"/>
        <v>74.592954410894023</v>
      </c>
      <c r="H10" s="14">
        <f t="shared" si="1"/>
        <v>2.8391705651707109</v>
      </c>
    </row>
    <row r="11" spans="1:8">
      <c r="A11" s="32">
        <v>3</v>
      </c>
      <c r="B11" s="38">
        <v>24</v>
      </c>
      <c r="C11" s="11">
        <v>2</v>
      </c>
      <c r="D11" s="13">
        <v>3.3370000000000002</v>
      </c>
      <c r="E11" s="13">
        <v>3.3719999999999999</v>
      </c>
      <c r="F11" s="13">
        <v>3.3889999999999998</v>
      </c>
      <c r="G11" s="11">
        <f t="shared" si="0"/>
        <v>74.733570159857891</v>
      </c>
      <c r="H11" s="14">
        <f t="shared" si="1"/>
        <v>0.58867999927010428</v>
      </c>
    </row>
    <row r="12" spans="1:8">
      <c r="A12" s="32">
        <v>4</v>
      </c>
      <c r="B12" s="38">
        <v>48</v>
      </c>
      <c r="C12" s="11">
        <v>2</v>
      </c>
      <c r="D12" s="59">
        <v>3.339</v>
      </c>
      <c r="E12" s="60">
        <v>3.375</v>
      </c>
      <c r="F12" s="60">
        <v>3.3679999999999999</v>
      </c>
      <c r="G12" s="11">
        <f t="shared" si="0"/>
        <v>74.615156897572533</v>
      </c>
      <c r="H12" s="14">
        <f t="shared" si="1"/>
        <v>0.42379035826584982</v>
      </c>
    </row>
    <row r="13" spans="1:8">
      <c r="A13" s="32">
        <v>5</v>
      </c>
      <c r="B13" s="38">
        <v>100</v>
      </c>
      <c r="C13" s="11">
        <v>2</v>
      </c>
      <c r="D13" s="60">
        <v>3.3140000000000001</v>
      </c>
      <c r="E13" s="60">
        <v>3.367</v>
      </c>
      <c r="F13" s="60">
        <v>3.36</v>
      </c>
      <c r="G13" s="11">
        <f t="shared" si="0"/>
        <v>74.31172291296626</v>
      </c>
      <c r="H13" s="14">
        <f t="shared" si="1"/>
        <v>0.63926199151367402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21</v>
      </c>
      <c r="B2" s="12">
        <v>46.07</v>
      </c>
    </row>
    <row r="4" spans="1:8">
      <c r="A4" s="49" t="s">
        <v>21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7" t="s">
        <v>2</v>
      </c>
      <c r="B6" s="17" t="s">
        <v>27</v>
      </c>
      <c r="C6" s="17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-0.33333333333333331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2">
        <v>0</v>
      </c>
      <c r="B8" s="38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2">
        <v>1</v>
      </c>
      <c r="B9" s="38">
        <v>5.666666666666667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2">
        <v>2</v>
      </c>
      <c r="B10" s="38">
        <v>11.666666666666666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2">
        <v>3</v>
      </c>
      <c r="B11" s="38">
        <v>24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2">
        <v>4</v>
      </c>
      <c r="B12" s="38">
        <v>48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2">
        <v>5</v>
      </c>
      <c r="B13" s="38">
        <v>100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3" sqref="A3:D9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1.33203125" style="2" bestFit="1" customWidth="1"/>
    <col min="6" max="7" width="8.83203125" style="2"/>
    <col min="8" max="8" width="15" style="2" bestFit="1" customWidth="1"/>
    <col min="9" max="9" width="10.6640625" style="2" bestFit="1" customWidth="1"/>
    <col min="10" max="16384" width="8.83203125" style="2"/>
  </cols>
  <sheetData>
    <row r="1" spans="1:4">
      <c r="A1" s="44" t="s">
        <v>2</v>
      </c>
      <c r="B1" s="44" t="s">
        <v>79</v>
      </c>
      <c r="C1" s="44" t="s">
        <v>79</v>
      </c>
      <c r="D1" s="44" t="s">
        <v>3</v>
      </c>
    </row>
    <row r="2" spans="1:4">
      <c r="A2" s="45"/>
      <c r="B2" s="45"/>
      <c r="C2" s="45"/>
      <c r="D2" s="45"/>
    </row>
    <row r="3" spans="1:4">
      <c r="A3" s="22" t="s">
        <v>4</v>
      </c>
      <c r="B3" s="30">
        <v>-20</v>
      </c>
      <c r="C3" s="31">
        <v>-20</v>
      </c>
      <c r="D3" s="38">
        <v>-0.33333333333333331</v>
      </c>
    </row>
    <row r="4" spans="1:4">
      <c r="A4" s="1">
        <v>0</v>
      </c>
      <c r="B4" s="32">
        <v>0</v>
      </c>
      <c r="C4" s="33">
        <v>0</v>
      </c>
      <c r="D4" s="38">
        <v>0</v>
      </c>
    </row>
    <row r="5" spans="1:4">
      <c r="A5" s="1">
        <v>1</v>
      </c>
      <c r="B5" s="32">
        <v>340</v>
      </c>
      <c r="C5" s="33">
        <v>340</v>
      </c>
      <c r="D5" s="38">
        <v>5.666666666666667</v>
      </c>
    </row>
    <row r="6" spans="1:4">
      <c r="A6" s="1">
        <v>2</v>
      </c>
      <c r="B6" s="32">
        <v>360</v>
      </c>
      <c r="C6" s="33">
        <v>700</v>
      </c>
      <c r="D6" s="38">
        <v>11.666666666666666</v>
      </c>
    </row>
    <row r="7" spans="1:4">
      <c r="A7" s="1">
        <v>3</v>
      </c>
      <c r="B7" s="32">
        <v>740</v>
      </c>
      <c r="C7" s="33">
        <v>1440</v>
      </c>
      <c r="D7" s="38">
        <v>24</v>
      </c>
    </row>
    <row r="8" spans="1:4">
      <c r="A8" s="1">
        <v>4</v>
      </c>
      <c r="B8" s="32">
        <v>1440</v>
      </c>
      <c r="C8" s="33">
        <v>2880</v>
      </c>
      <c r="D8" s="38">
        <v>48</v>
      </c>
    </row>
    <row r="9" spans="1:4">
      <c r="A9" s="1">
        <v>5</v>
      </c>
      <c r="B9" s="32">
        <v>3120</v>
      </c>
      <c r="C9" s="33">
        <v>6000</v>
      </c>
      <c r="D9" s="38">
        <v>100</v>
      </c>
    </row>
    <row r="16" spans="1:4">
      <c r="A16" s="43" t="s">
        <v>81</v>
      </c>
      <c r="B16" s="43"/>
      <c r="C16" s="43"/>
    </row>
    <row r="18" spans="1:7">
      <c r="A18" s="43" t="s">
        <v>82</v>
      </c>
      <c r="B18" s="43"/>
      <c r="C18" s="43"/>
      <c r="D18" s="43" t="s">
        <v>83</v>
      </c>
      <c r="E18" s="43"/>
      <c r="F18" s="43"/>
      <c r="G18" s="43"/>
    </row>
    <row r="21" spans="1:7">
      <c r="A21" s="43" t="s">
        <v>84</v>
      </c>
      <c r="B21" s="43"/>
      <c r="C21" s="43"/>
      <c r="D21" s="2" t="s">
        <v>87</v>
      </c>
      <c r="E21" s="2" t="s">
        <v>25</v>
      </c>
    </row>
    <row r="22" spans="1:7">
      <c r="A22" s="43" t="s">
        <v>85</v>
      </c>
      <c r="B22" s="43"/>
      <c r="C22" s="43"/>
      <c r="D22" s="2" t="s">
        <v>87</v>
      </c>
      <c r="E22" s="2" t="s">
        <v>15</v>
      </c>
    </row>
  </sheetData>
  <mergeCells count="9">
    <mergeCell ref="A18:C18"/>
    <mergeCell ref="D18:G18"/>
    <mergeCell ref="A21:C21"/>
    <mergeCell ref="A22:C22"/>
    <mergeCell ref="A1:A2"/>
    <mergeCell ref="D1:D2"/>
    <mergeCell ref="B1:B2"/>
    <mergeCell ref="C1:C2"/>
    <mergeCell ref="A16:C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3" sqref="F3:H9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44" t="s">
        <v>2</v>
      </c>
      <c r="B1" s="44" t="s">
        <v>79</v>
      </c>
      <c r="C1" s="44" t="s">
        <v>79</v>
      </c>
      <c r="D1" s="44" t="s">
        <v>3</v>
      </c>
      <c r="E1" s="44" t="s">
        <v>5</v>
      </c>
      <c r="F1" s="44" t="s">
        <v>7</v>
      </c>
      <c r="G1" s="42" t="s">
        <v>8</v>
      </c>
      <c r="H1" s="39" t="s">
        <v>9</v>
      </c>
      <c r="I1" s="3" t="s">
        <v>10</v>
      </c>
      <c r="J1" s="34" t="s">
        <v>10</v>
      </c>
    </row>
    <row r="2" spans="1:10">
      <c r="A2" s="45"/>
      <c r="B2" s="45"/>
      <c r="C2" s="45"/>
      <c r="D2" s="45"/>
      <c r="E2" s="45"/>
      <c r="F2" s="45"/>
      <c r="G2" s="42"/>
      <c r="H2" s="39"/>
      <c r="I2" s="4" t="s">
        <v>11</v>
      </c>
      <c r="J2" s="35" t="s">
        <v>6</v>
      </c>
    </row>
    <row r="3" spans="1:10">
      <c r="A3" s="25" t="s">
        <v>4</v>
      </c>
      <c r="B3" s="30">
        <v>-20</v>
      </c>
      <c r="C3" s="31">
        <v>-20</v>
      </c>
      <c r="D3" s="38">
        <v>-0.33333333333333331</v>
      </c>
      <c r="E3" s="25">
        <v>1</v>
      </c>
      <c r="F3" s="28">
        <v>5.5E-2</v>
      </c>
      <c r="G3" s="28">
        <v>5.5E-2</v>
      </c>
      <c r="H3" s="28">
        <v>5.5E-2</v>
      </c>
      <c r="I3" s="29">
        <f>E3*(AVERAGE(F3:H3)*1.6007-0.0118)</f>
        <v>7.6238500000000001E-2</v>
      </c>
      <c r="J3" s="36">
        <f>E3*(STDEV(F3:H3)*1.6007)</f>
        <v>0</v>
      </c>
    </row>
    <row r="4" spans="1:10">
      <c r="A4" s="25">
        <v>0</v>
      </c>
      <c r="B4" s="32">
        <v>0</v>
      </c>
      <c r="C4" s="33">
        <v>0</v>
      </c>
      <c r="D4" s="38">
        <v>0</v>
      </c>
      <c r="E4" s="25">
        <v>1</v>
      </c>
      <c r="F4" s="28">
        <v>7.0000000000000007E-2</v>
      </c>
      <c r="G4" s="28">
        <v>7.0000000000000007E-2</v>
      </c>
      <c r="H4" s="28">
        <v>7.0000000000000007E-2</v>
      </c>
      <c r="I4" s="29">
        <f t="shared" ref="I4:I9" si="0">E4*(AVERAGE(F4:H4)*1.6007-0.0118)</f>
        <v>0.100249</v>
      </c>
      <c r="J4" s="36">
        <f t="shared" ref="J4:J9" si="1">E4*(STDEV(F4:H4)*1.6007)</f>
        <v>0</v>
      </c>
    </row>
    <row r="5" spans="1:10">
      <c r="A5" s="25">
        <v>1</v>
      </c>
      <c r="B5" s="32">
        <v>340</v>
      </c>
      <c r="C5" s="33">
        <v>340</v>
      </c>
      <c r="D5" s="38">
        <v>5.666666666666667</v>
      </c>
      <c r="E5" s="25">
        <v>1</v>
      </c>
      <c r="F5" s="28">
        <v>7.9000000000000001E-2</v>
      </c>
      <c r="G5" s="28">
        <v>7.9000000000000001E-2</v>
      </c>
      <c r="H5" s="28">
        <v>7.9000000000000001E-2</v>
      </c>
      <c r="I5" s="29">
        <f t="shared" si="0"/>
        <v>0.11465529999999999</v>
      </c>
      <c r="J5" s="36">
        <f t="shared" si="1"/>
        <v>0</v>
      </c>
    </row>
    <row r="6" spans="1:10">
      <c r="A6" s="25">
        <v>2</v>
      </c>
      <c r="B6" s="32">
        <v>360</v>
      </c>
      <c r="C6" s="33">
        <v>700</v>
      </c>
      <c r="D6" s="38">
        <v>11.666666666666666</v>
      </c>
      <c r="E6" s="25">
        <v>1</v>
      </c>
      <c r="F6" s="28">
        <v>9.4E-2</v>
      </c>
      <c r="G6" s="28">
        <v>9.4E-2</v>
      </c>
      <c r="H6" s="28">
        <v>9.4E-2</v>
      </c>
      <c r="I6" s="29">
        <f t="shared" si="0"/>
        <v>0.13866580000000001</v>
      </c>
      <c r="J6" s="36">
        <f t="shared" si="1"/>
        <v>2.7206696834821082E-17</v>
      </c>
    </row>
    <row r="7" spans="1:10">
      <c r="A7" s="25">
        <v>3</v>
      </c>
      <c r="B7" s="32">
        <v>740</v>
      </c>
      <c r="C7" s="33">
        <v>1440</v>
      </c>
      <c r="D7" s="38">
        <v>24</v>
      </c>
      <c r="E7" s="25">
        <v>1</v>
      </c>
      <c r="F7" s="28">
        <v>0.13800000000000001</v>
      </c>
      <c r="G7" s="28">
        <v>0.13800000000000001</v>
      </c>
      <c r="H7" s="28">
        <v>0.13800000000000001</v>
      </c>
      <c r="I7" s="29">
        <f t="shared" si="0"/>
        <v>0.20909660000000002</v>
      </c>
      <c r="J7" s="36">
        <f t="shared" si="1"/>
        <v>0</v>
      </c>
    </row>
    <row r="8" spans="1:10">
      <c r="A8" s="25">
        <v>4</v>
      </c>
      <c r="B8" s="32">
        <v>1440</v>
      </c>
      <c r="C8" s="33">
        <v>2880</v>
      </c>
      <c r="D8" s="38">
        <v>48</v>
      </c>
      <c r="E8" s="25">
        <v>1</v>
      </c>
      <c r="F8" s="28">
        <v>0.14699999999999999</v>
      </c>
      <c r="G8" s="28">
        <v>0.14699999999999999</v>
      </c>
      <c r="H8" s="28">
        <v>0.14699999999999999</v>
      </c>
      <c r="I8" s="29">
        <f t="shared" si="0"/>
        <v>0.22350289999999998</v>
      </c>
      <c r="J8" s="36">
        <f t="shared" si="1"/>
        <v>0</v>
      </c>
    </row>
    <row r="9" spans="1:10">
      <c r="A9" s="25">
        <v>5</v>
      </c>
      <c r="B9" s="32">
        <v>3120</v>
      </c>
      <c r="C9" s="33">
        <v>6000</v>
      </c>
      <c r="D9" s="38">
        <v>100</v>
      </c>
      <c r="E9" s="25">
        <v>1</v>
      </c>
      <c r="F9" s="28">
        <v>0.11700000000000001</v>
      </c>
      <c r="G9" s="28">
        <v>0.11700000000000001</v>
      </c>
      <c r="H9" s="28">
        <v>0.11700000000000001</v>
      </c>
      <c r="I9" s="29">
        <f t="shared" si="0"/>
        <v>0.1754819</v>
      </c>
      <c r="J9" s="36">
        <f t="shared" si="1"/>
        <v>0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N3" sqref="N3:O9"/>
    </sheetView>
  </sheetViews>
  <sheetFormatPr baseColWidth="10" defaultColWidth="8.83203125" defaultRowHeight="14" x14ac:dyDescent="0"/>
  <cols>
    <col min="1" max="1" width="16.83203125" style="2" bestFit="1" customWidth="1"/>
    <col min="2" max="13" width="8.83203125" style="2"/>
    <col min="14" max="15" width="11" style="2" bestFit="1" customWidth="1"/>
    <col min="16" max="16384" width="8.83203125" style="2"/>
  </cols>
  <sheetData>
    <row r="1" spans="1:21">
      <c r="A1" s="42" t="s">
        <v>18</v>
      </c>
      <c r="B1" s="42"/>
      <c r="D1" s="48" t="s">
        <v>2</v>
      </c>
      <c r="E1" s="44" t="s">
        <v>3</v>
      </c>
      <c r="F1" s="42" t="s">
        <v>77</v>
      </c>
      <c r="G1" s="42"/>
      <c r="H1" s="42"/>
      <c r="I1" s="42"/>
      <c r="J1" s="42" t="s">
        <v>19</v>
      </c>
      <c r="K1" s="42"/>
      <c r="L1" s="42"/>
      <c r="M1" s="42"/>
      <c r="N1" s="46" t="s">
        <v>20</v>
      </c>
      <c r="O1" s="40"/>
      <c r="P1" s="40"/>
      <c r="Q1" s="47"/>
      <c r="R1" s="42" t="s">
        <v>32</v>
      </c>
      <c r="S1" s="42"/>
      <c r="T1" s="42"/>
      <c r="U1" s="42"/>
    </row>
    <row r="2" spans="1:21">
      <c r="A2" s="42" t="s">
        <v>12</v>
      </c>
      <c r="B2" s="42"/>
      <c r="D2" s="48"/>
      <c r="E2" s="45"/>
      <c r="F2" s="9" t="s">
        <v>25</v>
      </c>
      <c r="G2" s="9" t="s">
        <v>6</v>
      </c>
      <c r="H2" s="9" t="s">
        <v>25</v>
      </c>
      <c r="I2" s="9" t="s">
        <v>6</v>
      </c>
      <c r="J2" s="9" t="s">
        <v>25</v>
      </c>
      <c r="K2" s="9" t="s">
        <v>6</v>
      </c>
      <c r="L2" s="9" t="s">
        <v>25</v>
      </c>
      <c r="M2" s="9" t="s">
        <v>6</v>
      </c>
      <c r="N2" s="9" t="s">
        <v>25</v>
      </c>
      <c r="O2" s="9" t="s">
        <v>6</v>
      </c>
      <c r="P2" s="9" t="s">
        <v>25</v>
      </c>
      <c r="Q2" s="9" t="s">
        <v>6</v>
      </c>
      <c r="R2" s="9" t="s">
        <v>25</v>
      </c>
      <c r="S2" s="9" t="s">
        <v>6</v>
      </c>
      <c r="T2" s="9" t="s">
        <v>25</v>
      </c>
      <c r="U2" s="9" t="s">
        <v>6</v>
      </c>
    </row>
    <row r="3" spans="1:21">
      <c r="A3" s="42" t="s">
        <v>13</v>
      </c>
      <c r="B3" s="9" t="s">
        <v>15</v>
      </c>
      <c r="D3" s="25" t="s">
        <v>4</v>
      </c>
      <c r="E3" s="38">
        <v>-0.33333333333333331</v>
      </c>
      <c r="F3" s="31">
        <v>0</v>
      </c>
      <c r="G3" s="31">
        <v>0</v>
      </c>
      <c r="H3" s="31">
        <f>F3</f>
        <v>0</v>
      </c>
      <c r="I3" s="31">
        <f>G3</f>
        <v>0</v>
      </c>
      <c r="J3" s="61">
        <v>75.103611604499704</v>
      </c>
      <c r="K3" s="61">
        <v>0.98653354501563351</v>
      </c>
      <c r="L3" s="8">
        <f>J3</f>
        <v>75.103611604499704</v>
      </c>
      <c r="M3" s="8">
        <f>K3</f>
        <v>0.98653354501563351</v>
      </c>
      <c r="N3" s="38">
        <v>1.2434082708853731</v>
      </c>
      <c r="O3" s="38">
        <v>1.9228984818971735E-2</v>
      </c>
      <c r="P3" s="8">
        <f>N3</f>
        <v>1.2434082708853731</v>
      </c>
      <c r="Q3" s="8">
        <f>O3</f>
        <v>1.9228984818971735E-2</v>
      </c>
      <c r="R3" s="31">
        <v>0</v>
      </c>
      <c r="S3" s="31">
        <v>0</v>
      </c>
      <c r="T3" s="8">
        <f>R3</f>
        <v>0</v>
      </c>
      <c r="U3" s="8">
        <f>S3</f>
        <v>0</v>
      </c>
    </row>
    <row r="4" spans="1:21">
      <c r="A4" s="42"/>
      <c r="B4" s="9" t="s">
        <v>16</v>
      </c>
      <c r="D4" s="25">
        <v>0</v>
      </c>
      <c r="E4" s="38">
        <v>0</v>
      </c>
      <c r="F4" s="33">
        <v>0</v>
      </c>
      <c r="G4" s="33">
        <v>0</v>
      </c>
      <c r="H4" s="31">
        <f t="shared" ref="H4:H9" si="0">F4</f>
        <v>0</v>
      </c>
      <c r="I4" s="31">
        <f t="shared" ref="I4:I9" si="1">G4</f>
        <v>0</v>
      </c>
      <c r="J4" s="61">
        <v>73.608644168146824</v>
      </c>
      <c r="K4" s="61">
        <v>1.1181621387382739</v>
      </c>
      <c r="L4" s="8">
        <f t="shared" ref="L4:L9" si="2">J4</f>
        <v>73.608644168146824</v>
      </c>
      <c r="M4" s="8">
        <f t="shared" ref="M4:M9" si="3">K4</f>
        <v>1.1181621387382739</v>
      </c>
      <c r="N4" s="62">
        <v>1.6652789342214824</v>
      </c>
      <c r="O4" s="62">
        <v>6.6611157368859225E-2</v>
      </c>
      <c r="P4" s="8">
        <f t="shared" ref="P4:P9" si="4">N4</f>
        <v>1.6652789342214824</v>
      </c>
      <c r="Q4" s="8">
        <f t="shared" ref="Q4:Q8" si="5">O4</f>
        <v>6.6611157368859225E-2</v>
      </c>
      <c r="R4" s="33">
        <v>0</v>
      </c>
      <c r="S4" s="33">
        <v>0</v>
      </c>
      <c r="T4" s="8">
        <f t="shared" ref="T4:T9" si="6">R4</f>
        <v>0</v>
      </c>
      <c r="U4" s="8">
        <f t="shared" ref="U4:U8" si="7">S4</f>
        <v>0</v>
      </c>
    </row>
    <row r="5" spans="1:21">
      <c r="A5" s="10" t="s">
        <v>14</v>
      </c>
      <c r="B5" s="10">
        <v>180.16</v>
      </c>
      <c r="D5" s="25">
        <v>1</v>
      </c>
      <c r="E5" s="38">
        <v>5.666666666666667</v>
      </c>
      <c r="F5" s="31">
        <v>0</v>
      </c>
      <c r="G5" s="31">
        <v>0</v>
      </c>
      <c r="H5" s="31">
        <f t="shared" si="0"/>
        <v>0</v>
      </c>
      <c r="I5" s="31">
        <f t="shared" si="1"/>
        <v>0</v>
      </c>
      <c r="J5" s="61">
        <v>73.704854943753702</v>
      </c>
      <c r="K5" s="61">
        <v>1.1455995464214899</v>
      </c>
      <c r="L5" s="8">
        <f t="shared" si="2"/>
        <v>73.704854943753702</v>
      </c>
      <c r="M5" s="8">
        <f t="shared" si="3"/>
        <v>1.1455995464214899</v>
      </c>
      <c r="N5" s="38">
        <v>1.8651124063280597</v>
      </c>
      <c r="O5" s="38">
        <v>0.15262533538570661</v>
      </c>
      <c r="P5" s="8">
        <f t="shared" si="4"/>
        <v>1.8651124063280597</v>
      </c>
      <c r="Q5" s="8">
        <f t="shared" si="5"/>
        <v>0.15262533538570661</v>
      </c>
      <c r="R5" s="31">
        <v>0</v>
      </c>
      <c r="S5" s="31">
        <v>0</v>
      </c>
      <c r="T5" s="8">
        <f t="shared" si="6"/>
        <v>0</v>
      </c>
      <c r="U5" s="8">
        <f t="shared" si="7"/>
        <v>0</v>
      </c>
    </row>
    <row r="6" spans="1:21">
      <c r="A6" s="10" t="s">
        <v>17</v>
      </c>
      <c r="B6" s="10">
        <v>180.16</v>
      </c>
      <c r="D6" s="25">
        <v>2</v>
      </c>
      <c r="E6" s="38">
        <v>11.666666666666666</v>
      </c>
      <c r="F6" s="33">
        <v>0</v>
      </c>
      <c r="G6" s="33">
        <v>0</v>
      </c>
      <c r="H6" s="31">
        <f t="shared" si="0"/>
        <v>0</v>
      </c>
      <c r="I6" s="31">
        <f t="shared" si="1"/>
        <v>0</v>
      </c>
      <c r="J6" s="61">
        <v>74.592954410894023</v>
      </c>
      <c r="K6" s="61">
        <v>2.8391705651707109</v>
      </c>
      <c r="L6" s="8">
        <f t="shared" si="2"/>
        <v>74.592954410894023</v>
      </c>
      <c r="M6" s="8">
        <f t="shared" si="3"/>
        <v>2.8391705651707109</v>
      </c>
      <c r="N6" s="62">
        <v>2.0316402997502081</v>
      </c>
      <c r="O6" s="62">
        <v>5.7686954456915213E-2</v>
      </c>
      <c r="P6" s="8">
        <f t="shared" si="4"/>
        <v>2.0316402997502081</v>
      </c>
      <c r="Q6" s="8">
        <f t="shared" si="5"/>
        <v>5.7686954456915213E-2</v>
      </c>
      <c r="R6" s="33">
        <v>0</v>
      </c>
      <c r="S6" s="33">
        <v>0</v>
      </c>
      <c r="T6" s="8">
        <f t="shared" si="6"/>
        <v>0</v>
      </c>
      <c r="U6" s="8">
        <f t="shared" si="7"/>
        <v>0</v>
      </c>
    </row>
    <row r="7" spans="1:21">
      <c r="A7" s="21" t="s">
        <v>78</v>
      </c>
      <c r="B7" s="21">
        <v>46.03</v>
      </c>
      <c r="D7" s="25">
        <v>3</v>
      </c>
      <c r="E7" s="38">
        <v>24</v>
      </c>
      <c r="F7" s="31">
        <v>0</v>
      </c>
      <c r="G7" s="31">
        <v>0</v>
      </c>
      <c r="H7" s="31">
        <f t="shared" si="0"/>
        <v>0</v>
      </c>
      <c r="I7" s="31">
        <f t="shared" si="1"/>
        <v>0</v>
      </c>
      <c r="J7" s="61">
        <v>74.733570159857891</v>
      </c>
      <c r="K7" s="61">
        <v>0.58867999927010428</v>
      </c>
      <c r="L7" s="8">
        <f t="shared" si="2"/>
        <v>74.733570159857891</v>
      </c>
      <c r="M7" s="8">
        <f t="shared" si="3"/>
        <v>0.58867999927010428</v>
      </c>
      <c r="N7" s="38">
        <v>2.6755481543158477</v>
      </c>
      <c r="O7" s="38">
        <v>3.845796963794347E-2</v>
      </c>
      <c r="P7" s="8">
        <f t="shared" si="4"/>
        <v>2.6755481543158477</v>
      </c>
      <c r="Q7" s="8">
        <f t="shared" si="5"/>
        <v>3.845796963794347E-2</v>
      </c>
      <c r="R7" s="31">
        <v>0</v>
      </c>
      <c r="S7" s="31">
        <v>0</v>
      </c>
      <c r="T7" s="8">
        <f t="shared" si="6"/>
        <v>0</v>
      </c>
      <c r="U7" s="8">
        <f t="shared" si="7"/>
        <v>0</v>
      </c>
    </row>
    <row r="8" spans="1:21">
      <c r="A8" s="10" t="s">
        <v>20</v>
      </c>
      <c r="B8" s="10">
        <v>60.05</v>
      </c>
      <c r="D8" s="25">
        <v>4</v>
      </c>
      <c r="E8" s="38">
        <v>48</v>
      </c>
      <c r="F8" s="33">
        <v>0</v>
      </c>
      <c r="G8" s="33">
        <v>0</v>
      </c>
      <c r="H8" s="31">
        <f t="shared" si="0"/>
        <v>0</v>
      </c>
      <c r="I8" s="31">
        <f t="shared" si="1"/>
        <v>0</v>
      </c>
      <c r="J8" s="61">
        <v>74.615156897572533</v>
      </c>
      <c r="K8" s="61">
        <v>0.42379035826584982</v>
      </c>
      <c r="L8" s="8">
        <f t="shared" si="2"/>
        <v>74.615156897572533</v>
      </c>
      <c r="M8" s="8">
        <f t="shared" si="3"/>
        <v>0.42379035826584982</v>
      </c>
      <c r="N8" s="62">
        <v>3.5859006383569252</v>
      </c>
      <c r="O8" s="62">
        <v>7.6915939275886941E-2</v>
      </c>
      <c r="P8" s="8">
        <f t="shared" si="4"/>
        <v>3.5859006383569252</v>
      </c>
      <c r="Q8" s="8">
        <f t="shared" si="5"/>
        <v>7.6915939275886941E-2</v>
      </c>
      <c r="R8" s="33">
        <v>0</v>
      </c>
      <c r="S8" s="33">
        <v>0</v>
      </c>
      <c r="T8" s="8">
        <f t="shared" si="6"/>
        <v>0</v>
      </c>
      <c r="U8" s="8">
        <f t="shared" si="7"/>
        <v>0</v>
      </c>
    </row>
    <row r="9" spans="1:21">
      <c r="A9" s="21" t="s">
        <v>34</v>
      </c>
      <c r="B9" s="21">
        <v>74.08</v>
      </c>
      <c r="D9" s="25">
        <v>5</v>
      </c>
      <c r="E9" s="38">
        <v>100</v>
      </c>
      <c r="F9" s="31">
        <v>0</v>
      </c>
      <c r="G9" s="31">
        <v>0</v>
      </c>
      <c r="H9" s="31">
        <f t="shared" si="0"/>
        <v>0</v>
      </c>
      <c r="I9" s="31">
        <f t="shared" si="1"/>
        <v>0</v>
      </c>
      <c r="J9" s="61">
        <v>74.31172291296626</v>
      </c>
      <c r="K9" s="61">
        <v>0.63926199151367402</v>
      </c>
      <c r="L9" s="8">
        <f t="shared" si="2"/>
        <v>74.31172291296626</v>
      </c>
      <c r="M9" s="8">
        <f t="shared" si="3"/>
        <v>0.63926199151367402</v>
      </c>
      <c r="N9" s="38">
        <v>3.5414932001110184</v>
      </c>
      <c r="O9" s="38">
        <v>6.9331090739921233E-2</v>
      </c>
      <c r="P9" s="8">
        <f t="shared" si="4"/>
        <v>3.5414932001110184</v>
      </c>
      <c r="Q9" s="8">
        <f>O9</f>
        <v>6.9331090739921233E-2</v>
      </c>
      <c r="R9" s="31">
        <v>0</v>
      </c>
      <c r="S9" s="31">
        <v>0</v>
      </c>
      <c r="T9" s="8">
        <f t="shared" si="6"/>
        <v>0</v>
      </c>
      <c r="U9" s="8">
        <f>S9</f>
        <v>0</v>
      </c>
    </row>
    <row r="10" spans="1:21">
      <c r="A10" s="21" t="s">
        <v>33</v>
      </c>
      <c r="B10" s="21">
        <v>88.11</v>
      </c>
    </row>
    <row r="11" spans="1:21">
      <c r="A11" s="10" t="s">
        <v>19</v>
      </c>
      <c r="B11" s="10">
        <v>90.08</v>
      </c>
      <c r="D11" s="48" t="s">
        <v>2</v>
      </c>
      <c r="E11" s="48" t="s">
        <v>27</v>
      </c>
      <c r="F11" s="42" t="s">
        <v>21</v>
      </c>
      <c r="G11" s="42"/>
      <c r="H11" s="42"/>
      <c r="I11" s="42"/>
      <c r="J11" s="42" t="s">
        <v>33</v>
      </c>
      <c r="K11" s="42"/>
      <c r="L11" s="42"/>
      <c r="M11" s="42"/>
      <c r="N11" s="46" t="s">
        <v>34</v>
      </c>
      <c r="O11" s="40"/>
      <c r="P11" s="40"/>
      <c r="Q11" s="47"/>
    </row>
    <row r="12" spans="1:21">
      <c r="A12" s="10" t="s">
        <v>21</v>
      </c>
      <c r="B12" s="10">
        <v>46.07</v>
      </c>
      <c r="D12" s="48"/>
      <c r="E12" s="48"/>
      <c r="F12" s="15" t="s">
        <v>25</v>
      </c>
      <c r="G12" s="15" t="s">
        <v>6</v>
      </c>
      <c r="H12" s="15" t="s">
        <v>25</v>
      </c>
      <c r="I12" s="15" t="s">
        <v>6</v>
      </c>
      <c r="J12" s="15" t="s">
        <v>25</v>
      </c>
      <c r="K12" s="15" t="s">
        <v>6</v>
      </c>
      <c r="L12" s="15" t="s">
        <v>25</v>
      </c>
      <c r="M12" s="15" t="s">
        <v>6</v>
      </c>
      <c r="N12" s="15" t="s">
        <v>25</v>
      </c>
      <c r="O12" s="15" t="s">
        <v>6</v>
      </c>
      <c r="P12" s="15" t="s">
        <v>25</v>
      </c>
      <c r="Q12" s="15" t="s">
        <v>6</v>
      </c>
    </row>
    <row r="13" spans="1:21">
      <c r="D13" s="25" t="s">
        <v>4</v>
      </c>
      <c r="E13" s="38">
        <v>-0.33333333333333331</v>
      </c>
      <c r="F13" s="31">
        <v>0</v>
      </c>
      <c r="G13" s="31">
        <v>0</v>
      </c>
      <c r="H13" s="8">
        <f>F13</f>
        <v>0</v>
      </c>
      <c r="I13" s="8">
        <f>G13</f>
        <v>0</v>
      </c>
      <c r="J13" s="31">
        <v>0</v>
      </c>
      <c r="K13" s="31">
        <v>0</v>
      </c>
      <c r="L13" s="8">
        <f>J13</f>
        <v>0</v>
      </c>
      <c r="M13" s="8">
        <f>K13</f>
        <v>0</v>
      </c>
      <c r="N13" s="31">
        <v>0</v>
      </c>
      <c r="O13" s="31">
        <v>0</v>
      </c>
      <c r="P13" s="8">
        <f>N13</f>
        <v>0</v>
      </c>
      <c r="Q13" s="8">
        <f>O13</f>
        <v>0</v>
      </c>
    </row>
    <row r="14" spans="1:21">
      <c r="D14" s="25">
        <v>0</v>
      </c>
      <c r="E14" s="38">
        <v>0</v>
      </c>
      <c r="F14" s="33">
        <v>0</v>
      </c>
      <c r="G14" s="33">
        <v>0</v>
      </c>
      <c r="H14" s="8">
        <f t="shared" ref="H14:H19" si="8">F14</f>
        <v>0</v>
      </c>
      <c r="I14" s="8">
        <f t="shared" ref="I14:I19" si="9">G14</f>
        <v>0</v>
      </c>
      <c r="J14" s="33">
        <v>0</v>
      </c>
      <c r="K14" s="33">
        <v>0</v>
      </c>
      <c r="L14" s="8">
        <f t="shared" ref="L14:L18" si="10">J14</f>
        <v>0</v>
      </c>
      <c r="M14" s="8">
        <f t="shared" ref="M14:M19" si="11">K14</f>
        <v>0</v>
      </c>
      <c r="N14" s="33">
        <v>0</v>
      </c>
      <c r="O14" s="33">
        <v>0</v>
      </c>
      <c r="P14" s="8">
        <f t="shared" ref="P14:P19" si="12">N14</f>
        <v>0</v>
      </c>
      <c r="Q14" s="8">
        <f t="shared" ref="Q14:Q19" si="13">O14</f>
        <v>0</v>
      </c>
    </row>
    <row r="15" spans="1:21">
      <c r="D15" s="25">
        <v>1</v>
      </c>
      <c r="E15" s="38">
        <v>5.666666666666667</v>
      </c>
      <c r="F15" s="31">
        <v>0</v>
      </c>
      <c r="G15" s="31">
        <v>0</v>
      </c>
      <c r="H15" s="8">
        <f t="shared" si="8"/>
        <v>0</v>
      </c>
      <c r="I15" s="8">
        <f t="shared" si="9"/>
        <v>0</v>
      </c>
      <c r="J15" s="31">
        <v>0</v>
      </c>
      <c r="K15" s="31">
        <v>0</v>
      </c>
      <c r="L15" s="8">
        <f t="shared" si="10"/>
        <v>0</v>
      </c>
      <c r="M15" s="8">
        <f t="shared" si="11"/>
        <v>0</v>
      </c>
      <c r="N15" s="31">
        <v>0</v>
      </c>
      <c r="O15" s="31">
        <v>0</v>
      </c>
      <c r="P15" s="8">
        <f t="shared" si="12"/>
        <v>0</v>
      </c>
      <c r="Q15" s="8">
        <f t="shared" si="13"/>
        <v>0</v>
      </c>
    </row>
    <row r="16" spans="1:21">
      <c r="D16" s="25">
        <v>2</v>
      </c>
      <c r="E16" s="38">
        <v>11.666666666666666</v>
      </c>
      <c r="F16" s="33">
        <v>0</v>
      </c>
      <c r="G16" s="33">
        <v>0</v>
      </c>
      <c r="H16" s="8">
        <f t="shared" si="8"/>
        <v>0</v>
      </c>
      <c r="I16" s="8">
        <f t="shared" si="9"/>
        <v>0</v>
      </c>
      <c r="J16" s="33">
        <v>0</v>
      </c>
      <c r="K16" s="33">
        <v>0</v>
      </c>
      <c r="L16" s="8">
        <f t="shared" si="10"/>
        <v>0</v>
      </c>
      <c r="M16" s="8">
        <f t="shared" si="11"/>
        <v>0</v>
      </c>
      <c r="N16" s="33">
        <v>0</v>
      </c>
      <c r="O16" s="33">
        <v>0</v>
      </c>
      <c r="P16" s="8">
        <f t="shared" si="12"/>
        <v>0</v>
      </c>
      <c r="Q16" s="8">
        <f t="shared" si="13"/>
        <v>0</v>
      </c>
    </row>
    <row r="17" spans="4:17">
      <c r="D17" s="25">
        <v>3</v>
      </c>
      <c r="E17" s="38">
        <v>24</v>
      </c>
      <c r="F17" s="31">
        <v>0</v>
      </c>
      <c r="G17" s="31">
        <v>0</v>
      </c>
      <c r="H17" s="8">
        <f t="shared" si="8"/>
        <v>0</v>
      </c>
      <c r="I17" s="8">
        <f t="shared" si="9"/>
        <v>0</v>
      </c>
      <c r="J17" s="31">
        <v>0</v>
      </c>
      <c r="K17" s="31">
        <v>0</v>
      </c>
      <c r="L17" s="8">
        <f t="shared" si="10"/>
        <v>0</v>
      </c>
      <c r="M17" s="8">
        <f t="shared" si="11"/>
        <v>0</v>
      </c>
      <c r="N17" s="31">
        <v>0</v>
      </c>
      <c r="O17" s="31">
        <v>0</v>
      </c>
      <c r="P17" s="8">
        <f t="shared" si="12"/>
        <v>0</v>
      </c>
      <c r="Q17" s="8">
        <f t="shared" si="13"/>
        <v>0</v>
      </c>
    </row>
    <row r="18" spans="4:17">
      <c r="D18" s="25">
        <v>4</v>
      </c>
      <c r="E18" s="38">
        <v>48</v>
      </c>
      <c r="F18" s="33">
        <v>0</v>
      </c>
      <c r="G18" s="33">
        <v>0</v>
      </c>
      <c r="H18" s="8">
        <f t="shared" si="8"/>
        <v>0</v>
      </c>
      <c r="I18" s="8">
        <f t="shared" si="9"/>
        <v>0</v>
      </c>
      <c r="J18" s="33">
        <v>0</v>
      </c>
      <c r="K18" s="33">
        <v>0</v>
      </c>
      <c r="L18" s="8">
        <f t="shared" si="10"/>
        <v>0</v>
      </c>
      <c r="M18" s="8">
        <f t="shared" si="11"/>
        <v>0</v>
      </c>
      <c r="N18" s="33">
        <v>0</v>
      </c>
      <c r="O18" s="33">
        <v>0</v>
      </c>
      <c r="P18" s="8">
        <f t="shared" si="12"/>
        <v>0</v>
      </c>
      <c r="Q18" s="8">
        <f t="shared" si="13"/>
        <v>0</v>
      </c>
    </row>
    <row r="19" spans="4:17">
      <c r="D19" s="25">
        <v>5</v>
      </c>
      <c r="E19" s="38">
        <v>100</v>
      </c>
      <c r="F19" s="31">
        <v>0</v>
      </c>
      <c r="G19" s="31">
        <v>0</v>
      </c>
      <c r="H19" s="8">
        <f t="shared" si="8"/>
        <v>0</v>
      </c>
      <c r="I19" s="8">
        <f t="shared" si="9"/>
        <v>0</v>
      </c>
      <c r="J19" s="31">
        <v>0</v>
      </c>
      <c r="K19" s="31">
        <v>0</v>
      </c>
      <c r="L19" s="8">
        <f>J19</f>
        <v>0</v>
      </c>
      <c r="M19" s="8">
        <f t="shared" si="11"/>
        <v>0</v>
      </c>
      <c r="N19" s="31">
        <v>0</v>
      </c>
      <c r="O19" s="31">
        <v>0</v>
      </c>
      <c r="P19" s="8">
        <f t="shared" si="12"/>
        <v>0</v>
      </c>
      <c r="Q19" s="8">
        <f t="shared" si="13"/>
        <v>0</v>
      </c>
    </row>
  </sheetData>
  <mergeCells count="14">
    <mergeCell ref="R1:U1"/>
    <mergeCell ref="D1:D2"/>
    <mergeCell ref="E1:E2"/>
    <mergeCell ref="F1:I1"/>
    <mergeCell ref="J1:M1"/>
    <mergeCell ref="F11:I11"/>
    <mergeCell ref="J11:M11"/>
    <mergeCell ref="N11:Q11"/>
    <mergeCell ref="N1:Q1"/>
    <mergeCell ref="A1:B1"/>
    <mergeCell ref="A2:B2"/>
    <mergeCell ref="A3:A4"/>
    <mergeCell ref="D11:D12"/>
    <mergeCell ref="E11:E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77</v>
      </c>
      <c r="B2" s="12">
        <v>180.16</v>
      </c>
    </row>
    <row r="4" spans="1:8">
      <c r="A4" s="49" t="s">
        <v>77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9" t="s">
        <v>2</v>
      </c>
      <c r="B6" s="19" t="s">
        <v>3</v>
      </c>
      <c r="C6" s="19" t="s">
        <v>5</v>
      </c>
      <c r="D6" s="54"/>
      <c r="E6" s="54"/>
      <c r="F6" s="54"/>
      <c r="G6" s="56"/>
      <c r="H6" s="56"/>
    </row>
    <row r="7" spans="1:8">
      <c r="A7" s="25" t="s">
        <v>4</v>
      </c>
      <c r="B7" s="38">
        <v>-0.33333333333333331</v>
      </c>
      <c r="C7" s="11">
        <v>2</v>
      </c>
      <c r="D7" s="11">
        <v>0</v>
      </c>
      <c r="E7" s="11">
        <v>0</v>
      </c>
      <c r="F7" s="11">
        <v>0</v>
      </c>
      <c r="G7" s="14">
        <f>(C7*1000*AVERAGE(D7:F7)/$B$2)</f>
        <v>0</v>
      </c>
      <c r="H7" s="14">
        <f>(C7*1000*STDEV(D7:F7))/$B$2</f>
        <v>0</v>
      </c>
    </row>
    <row r="8" spans="1:8">
      <c r="A8" s="25">
        <v>0</v>
      </c>
      <c r="B8" s="38">
        <v>0</v>
      </c>
      <c r="C8" s="11">
        <v>2</v>
      </c>
      <c r="D8" s="11">
        <v>0</v>
      </c>
      <c r="E8" s="11">
        <v>0</v>
      </c>
      <c r="F8" s="11">
        <v>0</v>
      </c>
      <c r="G8" s="14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25">
        <v>1</v>
      </c>
      <c r="B9" s="38">
        <v>5.666666666666667</v>
      </c>
      <c r="C9" s="11">
        <v>2</v>
      </c>
      <c r="D9" s="11">
        <v>0</v>
      </c>
      <c r="E9" s="11">
        <v>0</v>
      </c>
      <c r="F9" s="11">
        <v>0</v>
      </c>
      <c r="G9" s="14">
        <f t="shared" si="0"/>
        <v>0</v>
      </c>
      <c r="H9" s="14">
        <f t="shared" si="1"/>
        <v>0</v>
      </c>
    </row>
    <row r="10" spans="1:8">
      <c r="A10" s="25">
        <v>2</v>
      </c>
      <c r="B10" s="38">
        <v>11.666666666666666</v>
      </c>
      <c r="C10" s="11">
        <v>2</v>
      </c>
      <c r="D10" s="11">
        <v>0</v>
      </c>
      <c r="E10" s="11">
        <v>0</v>
      </c>
      <c r="F10" s="11">
        <v>0</v>
      </c>
      <c r="G10" s="14">
        <f t="shared" si="0"/>
        <v>0</v>
      </c>
      <c r="H10" s="14">
        <f t="shared" si="1"/>
        <v>0</v>
      </c>
    </row>
    <row r="11" spans="1:8">
      <c r="A11" s="25">
        <v>3</v>
      </c>
      <c r="B11" s="38">
        <v>24</v>
      </c>
      <c r="C11" s="11">
        <v>2</v>
      </c>
      <c r="D11" s="11">
        <v>0</v>
      </c>
      <c r="E11" s="11">
        <v>0</v>
      </c>
      <c r="F11" s="11">
        <v>0</v>
      </c>
      <c r="G11" s="14">
        <f t="shared" si="0"/>
        <v>0</v>
      </c>
      <c r="H11" s="14">
        <f t="shared" si="1"/>
        <v>0</v>
      </c>
    </row>
    <row r="12" spans="1:8">
      <c r="A12" s="25">
        <v>4</v>
      </c>
      <c r="B12" s="38">
        <v>48</v>
      </c>
      <c r="C12" s="11">
        <v>2</v>
      </c>
      <c r="D12" s="11">
        <v>0</v>
      </c>
      <c r="E12" s="11">
        <v>0</v>
      </c>
      <c r="F12" s="11">
        <v>0</v>
      </c>
      <c r="G12" s="14">
        <f t="shared" si="0"/>
        <v>0</v>
      </c>
      <c r="H12" s="14">
        <f t="shared" si="1"/>
        <v>0</v>
      </c>
    </row>
    <row r="13" spans="1:8">
      <c r="A13" s="25">
        <v>5</v>
      </c>
      <c r="B13" s="38">
        <v>100</v>
      </c>
      <c r="C13" s="11">
        <v>2</v>
      </c>
      <c r="D13" s="11">
        <v>0</v>
      </c>
      <c r="E13" s="11">
        <v>0</v>
      </c>
      <c r="F13" s="11">
        <v>0</v>
      </c>
      <c r="G13" s="14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32</v>
      </c>
      <c r="B2" s="12">
        <v>46.03</v>
      </c>
    </row>
    <row r="4" spans="1:8">
      <c r="A4" s="49" t="s">
        <v>32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9" t="s">
        <v>2</v>
      </c>
      <c r="B6" s="19" t="s">
        <v>27</v>
      </c>
      <c r="C6" s="19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-0.33333333333333331</v>
      </c>
      <c r="C7" s="11">
        <v>2</v>
      </c>
      <c r="D7" s="13">
        <v>0</v>
      </c>
      <c r="E7" s="13">
        <v>0</v>
      </c>
      <c r="F7" s="13">
        <v>0</v>
      </c>
      <c r="G7" s="11">
        <f>(C7*1000*AVERAGE(D7:F7))/$B$2</f>
        <v>0</v>
      </c>
      <c r="H7" s="14">
        <f>(C7*1000*STDEV(D7:F7))/$B$2</f>
        <v>0</v>
      </c>
    </row>
    <row r="8" spans="1:8">
      <c r="A8" s="32">
        <v>0</v>
      </c>
      <c r="B8" s="38">
        <v>0</v>
      </c>
      <c r="C8" s="11">
        <v>2</v>
      </c>
      <c r="D8" s="13">
        <v>0</v>
      </c>
      <c r="E8" s="13">
        <v>0</v>
      </c>
      <c r="F8" s="13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2">
        <v>1</v>
      </c>
      <c r="B9" s="38">
        <v>5.666666666666667</v>
      </c>
      <c r="C9" s="11">
        <v>2</v>
      </c>
      <c r="D9" s="13">
        <v>0</v>
      </c>
      <c r="E9" s="13">
        <v>0</v>
      </c>
      <c r="F9" s="13">
        <v>0</v>
      </c>
      <c r="G9" s="11">
        <f t="shared" si="0"/>
        <v>0</v>
      </c>
      <c r="H9" s="14">
        <f t="shared" si="1"/>
        <v>0</v>
      </c>
    </row>
    <row r="10" spans="1:8">
      <c r="A10" s="32">
        <v>2</v>
      </c>
      <c r="B10" s="38">
        <v>11.666666666666666</v>
      </c>
      <c r="C10" s="11">
        <v>2</v>
      </c>
      <c r="D10" s="13">
        <v>0</v>
      </c>
      <c r="E10" s="13">
        <v>0</v>
      </c>
      <c r="F10" s="13">
        <v>0</v>
      </c>
      <c r="G10" s="11">
        <f t="shared" si="0"/>
        <v>0</v>
      </c>
      <c r="H10" s="14">
        <f t="shared" si="1"/>
        <v>0</v>
      </c>
    </row>
    <row r="11" spans="1:8">
      <c r="A11" s="32">
        <v>3</v>
      </c>
      <c r="B11" s="38">
        <v>24</v>
      </c>
      <c r="C11" s="11">
        <v>2</v>
      </c>
      <c r="D11" s="13">
        <v>0</v>
      </c>
      <c r="E11" s="13">
        <v>0</v>
      </c>
      <c r="F11" s="13">
        <v>0</v>
      </c>
      <c r="G11" s="11">
        <f t="shared" si="0"/>
        <v>0</v>
      </c>
      <c r="H11" s="14">
        <f t="shared" si="1"/>
        <v>0</v>
      </c>
    </row>
    <row r="12" spans="1:8">
      <c r="A12" s="32">
        <v>4</v>
      </c>
      <c r="B12" s="38">
        <v>48</v>
      </c>
      <c r="C12" s="11">
        <v>2</v>
      </c>
      <c r="D12" s="13">
        <v>0</v>
      </c>
      <c r="E12" s="13">
        <v>0</v>
      </c>
      <c r="F12" s="13">
        <v>0</v>
      </c>
      <c r="G12" s="11">
        <f t="shared" si="0"/>
        <v>0</v>
      </c>
      <c r="H12" s="14">
        <f t="shared" si="1"/>
        <v>0</v>
      </c>
    </row>
    <row r="13" spans="1:8">
      <c r="A13" s="32">
        <v>5</v>
      </c>
      <c r="B13" s="38">
        <v>100</v>
      </c>
      <c r="C13" s="11">
        <v>2</v>
      </c>
      <c r="D13" s="13">
        <v>0</v>
      </c>
      <c r="E13" s="13">
        <v>0</v>
      </c>
      <c r="F13" s="13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2"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20</v>
      </c>
      <c r="B2" s="12">
        <v>60.05</v>
      </c>
    </row>
    <row r="4" spans="1:8">
      <c r="A4" s="49" t="s">
        <v>20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7" t="s">
        <v>2</v>
      </c>
      <c r="B6" s="17" t="s">
        <v>27</v>
      </c>
      <c r="C6" s="17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-0.33333333333333331</v>
      </c>
      <c r="C7" s="11">
        <v>2</v>
      </c>
      <c r="D7" s="27">
        <v>3.7999999999999999E-2</v>
      </c>
      <c r="E7" s="27">
        <v>3.6999999999999998E-2</v>
      </c>
      <c r="F7" s="27">
        <v>3.6999999999999998E-2</v>
      </c>
      <c r="G7" s="11">
        <f>(C7*1000*AVERAGE(D7:F7))/$B$2</f>
        <v>1.2434082708853731</v>
      </c>
      <c r="H7" s="14">
        <f>(C7*1000*STDEV(D7:F7))/$B$2</f>
        <v>1.9228984818971735E-2</v>
      </c>
    </row>
    <row r="8" spans="1:8">
      <c r="A8" s="32">
        <v>0</v>
      </c>
      <c r="B8" s="38">
        <v>0</v>
      </c>
      <c r="C8" s="11">
        <v>2</v>
      </c>
      <c r="D8" s="27">
        <v>0.05</v>
      </c>
      <c r="E8" s="27">
        <v>5.1999999999999998E-2</v>
      </c>
      <c r="F8" s="27">
        <v>4.8000000000000001E-2</v>
      </c>
      <c r="G8" s="11">
        <f t="shared" ref="G8:G13" si="0">(C8*1000*AVERAGE(D8:F8))/$B$2</f>
        <v>1.6652789342214824</v>
      </c>
      <c r="H8" s="14">
        <f t="shared" ref="H8:H13" si="1">(C8*1000*STDEV(D8:F8))/$B$2</f>
        <v>6.6611157368859225E-2</v>
      </c>
    </row>
    <row r="9" spans="1:8">
      <c r="A9" s="32">
        <v>1</v>
      </c>
      <c r="B9" s="38">
        <v>5.666666666666667</v>
      </c>
      <c r="C9" s="11">
        <v>2</v>
      </c>
      <c r="D9" s="27">
        <v>6.0999999999999999E-2</v>
      </c>
      <c r="E9" s="27">
        <v>5.1999999999999998E-2</v>
      </c>
      <c r="F9" s="27">
        <v>5.5E-2</v>
      </c>
      <c r="G9" s="11">
        <f t="shared" si="0"/>
        <v>1.8651124063280597</v>
      </c>
      <c r="H9" s="14">
        <f t="shared" si="1"/>
        <v>0.15262533538570661</v>
      </c>
    </row>
    <row r="10" spans="1:8">
      <c r="A10" s="32">
        <v>2</v>
      </c>
      <c r="B10" s="38">
        <v>11.666666666666666</v>
      </c>
      <c r="C10" s="11">
        <v>2</v>
      </c>
      <c r="D10" s="27">
        <v>5.8999999999999997E-2</v>
      </c>
      <c r="E10" s="27">
        <v>6.2E-2</v>
      </c>
      <c r="F10" s="27">
        <v>6.2E-2</v>
      </c>
      <c r="G10" s="11">
        <f t="shared" si="0"/>
        <v>2.0316402997502081</v>
      </c>
      <c r="H10" s="14">
        <f t="shared" si="1"/>
        <v>5.7686954456915213E-2</v>
      </c>
    </row>
    <row r="11" spans="1:8">
      <c r="A11" s="32">
        <v>3</v>
      </c>
      <c r="B11" s="38">
        <v>24</v>
      </c>
      <c r="C11" s="11">
        <v>2</v>
      </c>
      <c r="D11" s="27">
        <v>8.1000000000000003E-2</v>
      </c>
      <c r="E11" s="27">
        <v>8.1000000000000003E-2</v>
      </c>
      <c r="F11" s="27">
        <v>7.9000000000000001E-2</v>
      </c>
      <c r="G11" s="11">
        <f t="shared" si="0"/>
        <v>2.6755481543158477</v>
      </c>
      <c r="H11" s="14">
        <f t="shared" si="1"/>
        <v>3.845796963794347E-2</v>
      </c>
    </row>
    <row r="12" spans="1:8">
      <c r="A12" s="32">
        <v>4</v>
      </c>
      <c r="B12" s="38">
        <v>48</v>
      </c>
      <c r="C12" s="11">
        <v>2</v>
      </c>
      <c r="D12" s="27">
        <v>0.105</v>
      </c>
      <c r="E12" s="27">
        <v>0.109</v>
      </c>
      <c r="F12" s="27">
        <v>0.109</v>
      </c>
      <c r="G12" s="11">
        <f t="shared" si="0"/>
        <v>3.5859006383569252</v>
      </c>
      <c r="H12" s="14">
        <f t="shared" si="1"/>
        <v>7.6915939275886941E-2</v>
      </c>
    </row>
    <row r="13" spans="1:8">
      <c r="A13" s="32">
        <v>5</v>
      </c>
      <c r="B13" s="38">
        <v>100</v>
      </c>
      <c r="C13" s="11">
        <v>2</v>
      </c>
      <c r="D13" s="27">
        <v>0.107</v>
      </c>
      <c r="E13" s="27">
        <v>0.104</v>
      </c>
      <c r="F13" s="27">
        <v>0.108</v>
      </c>
      <c r="G13" s="11">
        <f t="shared" si="0"/>
        <v>3.5414932001110184</v>
      </c>
      <c r="H13" s="14">
        <f t="shared" si="1"/>
        <v>6.9331090739921233E-2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topLeftCell="A2"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34</v>
      </c>
      <c r="B2" s="12">
        <v>74.08</v>
      </c>
    </row>
    <row r="4" spans="1:8">
      <c r="A4" s="49" t="s">
        <v>34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9" t="s">
        <v>2</v>
      </c>
      <c r="B6" s="19" t="s">
        <v>27</v>
      </c>
      <c r="C6" s="19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-0.33333333333333331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2">
        <v>0</v>
      </c>
      <c r="B8" s="38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2">
        <v>1</v>
      </c>
      <c r="B9" s="38">
        <v>5.666666666666667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2">
        <v>2</v>
      </c>
      <c r="B10" s="38">
        <v>11.666666666666666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2">
        <v>3</v>
      </c>
      <c r="B11" s="38">
        <v>24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2">
        <v>4</v>
      </c>
      <c r="B12" s="38">
        <v>48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2">
        <v>5</v>
      </c>
      <c r="B13" s="38">
        <v>100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33</v>
      </c>
      <c r="B2" s="12">
        <v>88.11</v>
      </c>
    </row>
    <row r="4" spans="1:8">
      <c r="A4" s="49" t="s">
        <v>33</v>
      </c>
      <c r="B4" s="50"/>
      <c r="C4" s="50"/>
      <c r="D4" s="50"/>
      <c r="E4" s="50"/>
      <c r="F4" s="50"/>
      <c r="G4" s="50"/>
      <c r="H4" s="51"/>
    </row>
    <row r="5" spans="1:8">
      <c r="A5" s="52" t="s">
        <v>29</v>
      </c>
      <c r="B5" s="50"/>
      <c r="C5" s="51"/>
      <c r="D5" s="53" t="s">
        <v>22</v>
      </c>
      <c r="E5" s="53" t="s">
        <v>23</v>
      </c>
      <c r="F5" s="53" t="s">
        <v>24</v>
      </c>
      <c r="G5" s="55" t="s">
        <v>30</v>
      </c>
      <c r="H5" s="55" t="s">
        <v>31</v>
      </c>
    </row>
    <row r="6" spans="1:8">
      <c r="A6" s="19" t="s">
        <v>2</v>
      </c>
      <c r="B6" s="19" t="s">
        <v>27</v>
      </c>
      <c r="C6" s="19" t="s">
        <v>5</v>
      </c>
      <c r="D6" s="54"/>
      <c r="E6" s="54"/>
      <c r="F6" s="54"/>
      <c r="G6" s="56"/>
      <c r="H6" s="56"/>
    </row>
    <row r="7" spans="1:8">
      <c r="A7" s="30" t="s">
        <v>4</v>
      </c>
      <c r="B7" s="38">
        <v>-0.33333333333333331</v>
      </c>
      <c r="C7" s="11">
        <v>2</v>
      </c>
      <c r="D7" s="11">
        <v>0</v>
      </c>
      <c r="E7" s="11">
        <v>0</v>
      </c>
      <c r="F7" s="11">
        <v>0</v>
      </c>
      <c r="G7" s="11">
        <f>(C7*1000*AVERAGE('D-Glucose'!D7:F7))/$B$2</f>
        <v>0</v>
      </c>
      <c r="H7" s="14">
        <f>(C7*1000*STDEV('D-Glucose'!D7:F7))/$B$2</f>
        <v>0</v>
      </c>
    </row>
    <row r="8" spans="1:8">
      <c r="A8" s="32">
        <v>0</v>
      </c>
      <c r="B8" s="38">
        <v>0</v>
      </c>
      <c r="C8" s="11">
        <v>2</v>
      </c>
      <c r="D8" s="11">
        <v>0</v>
      </c>
      <c r="E8" s="11">
        <v>0</v>
      </c>
      <c r="F8" s="11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2">
        <v>1</v>
      </c>
      <c r="B9" s="38">
        <v>5.666666666666667</v>
      </c>
      <c r="C9" s="11">
        <v>2</v>
      </c>
      <c r="D9" s="11">
        <v>0</v>
      </c>
      <c r="E9" s="11">
        <v>0</v>
      </c>
      <c r="F9" s="11">
        <v>0</v>
      </c>
      <c r="G9" s="11">
        <f t="shared" si="0"/>
        <v>0</v>
      </c>
      <c r="H9" s="14">
        <f t="shared" si="1"/>
        <v>0</v>
      </c>
    </row>
    <row r="10" spans="1:8">
      <c r="A10" s="32">
        <v>2</v>
      </c>
      <c r="B10" s="38">
        <v>11.666666666666666</v>
      </c>
      <c r="C10" s="11">
        <v>2</v>
      </c>
      <c r="D10" s="11">
        <v>0</v>
      </c>
      <c r="E10" s="11">
        <v>0</v>
      </c>
      <c r="F10" s="11">
        <v>0</v>
      </c>
      <c r="G10" s="11">
        <f t="shared" si="0"/>
        <v>0</v>
      </c>
      <c r="H10" s="14">
        <f t="shared" si="1"/>
        <v>0</v>
      </c>
    </row>
    <row r="11" spans="1:8">
      <c r="A11" s="32">
        <v>3</v>
      </c>
      <c r="B11" s="38">
        <v>24</v>
      </c>
      <c r="C11" s="11">
        <v>2</v>
      </c>
      <c r="D11" s="11">
        <v>0</v>
      </c>
      <c r="E11" s="11">
        <v>0</v>
      </c>
      <c r="F11" s="11">
        <v>0</v>
      </c>
      <c r="G11" s="11">
        <f t="shared" si="0"/>
        <v>0</v>
      </c>
      <c r="H11" s="14">
        <f t="shared" si="1"/>
        <v>0</v>
      </c>
    </row>
    <row r="12" spans="1:8">
      <c r="A12" s="32">
        <v>4</v>
      </c>
      <c r="B12" s="38">
        <v>48</v>
      </c>
      <c r="C12" s="11">
        <v>2</v>
      </c>
      <c r="D12" s="11">
        <v>0</v>
      </c>
      <c r="E12" s="11">
        <v>0</v>
      </c>
      <c r="F12" s="11">
        <v>0</v>
      </c>
      <c r="G12" s="11">
        <f t="shared" si="0"/>
        <v>0</v>
      </c>
      <c r="H12" s="14">
        <f t="shared" si="1"/>
        <v>0</v>
      </c>
    </row>
    <row r="13" spans="1:8">
      <c r="A13" s="32">
        <v>5</v>
      </c>
      <c r="B13" s="38">
        <v>100</v>
      </c>
      <c r="C13" s="11">
        <v>2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Screening</vt:lpstr>
      <vt:lpstr>Calculation</vt:lpstr>
      <vt:lpstr>OD600nm</vt:lpstr>
      <vt:lpstr>Metabolites</vt:lpstr>
      <vt:lpstr>D-Glucose</vt:lpstr>
      <vt:lpstr>Formic acid</vt:lpstr>
      <vt:lpstr>Acetic acid</vt:lpstr>
      <vt:lpstr>Propionic acid</vt:lpstr>
      <vt:lpstr>Butyric acid</vt:lpstr>
      <vt:lpstr>Lactic acid</vt:lpstr>
      <vt:lpstr>Ethanol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2014-12-08T14:01:46Z</dcterms:modified>
</cp:coreProperties>
</file>