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<sst xmlns="http://schemas.openxmlformats.org/spreadsheetml/2006/main" count="257" uniqueCount="93">
  <si>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</si>
  <si>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</si>
  <si>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</si>
  <si>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</si>
  <si>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</si>
  <si>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</si>
  <si>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</si>
  <si>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</si>
  <si>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</si>
  <si>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</si>
  <si>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</si>
  <si>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</si>
  <si>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</si>
  <si>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</si>
  <si>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</si>
  <si>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</si>
  <si>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</si>
  <si>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</si>
  <si>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</si>
  <si>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</si>
  <si>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</si>
  <si>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</si>
  <si>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</si>
  <si>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</si>
  <si>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</si>
  <si>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</si>
  <si>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</si>
  <si>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</si>
  <si>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</si>
  <si>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</si>
  <si>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</si>
  <si>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</si>
  <si>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</si>
  <si>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</si>
  <si>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</si>
  <si>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</si>
  <si>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</si>
  <si>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</si>
  <si>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</si>
  <si>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</si>
  <si>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</si>
  <si>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</si>
  <si>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</si>
  <si>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</si>
  <si>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</si>
  <si>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</si>
  <si>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</si>
  <si>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</si>
  <si>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</si>
  <si>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</si>
  <si>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</si>
  <si>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</si>
  <si>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</si>
  <si>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</si>
  <si>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</si>
  <si>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</si>
  <si>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</si>
  <si>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</si>
  <si>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</si>
  <si>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</si>
  <si>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</si>
  <si>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</si>
  <si>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</si>
  <si>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</si>
  <si>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</si>
  <si>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</si>
  <si>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</si>
  <si>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</si>
  <si>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</si>
  <si>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</si>
  <si>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</si>
  <si>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</si>
  <si>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</si>
  <si>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</si>
  <si>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</si>
  <si>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</si>
  <si>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</si>
  <si>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</si>
  <si>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D-Glucose</t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</si>
  <si>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</si>
  <si>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</si>
  <si>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</si>
  <si>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</si>
  <si>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</si>
  <si>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</si>
  <si>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</si>
  <si>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</si>
  <si>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</si>
  <si>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</si>
  <si>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6.80</t>
  </si>
  <si>
    <t>0.0</t>
  </si>
  <si>
    <t>Na-acetate trihydrate (0 mM)</t>
  </si>
  <si>
    <t>0.34  g in 50 ml MilliQ.H20 (1X)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</si>
</sst>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5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0.0128186116605156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0.0512744466420626</c:v>
                  </c:pt>
                  <c:pt idx="4">
                    <c:v>0.022202486678508</c:v>
                  </c:pt>
                  <c:pt idx="5">
                    <c:v>0.0256372233210314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0.0128186116605156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0.0512744466420626</c:v>
                  </c:pt>
                  <c:pt idx="4">
                    <c:v>0.022202486678508</c:v>
                  </c:pt>
                  <c:pt idx="5">
                    <c:v>0.0256372233210314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0.784487862640616</c:v>
                </c:pt>
                <c:pt idx="1">
                  <c:v>0.88809946714032</c:v>
                </c:pt>
                <c:pt idx="2">
                  <c:v>0.910301953818828</c:v>
                </c:pt>
                <c:pt idx="3">
                  <c:v>0.784487862640616</c:v>
                </c:pt>
                <c:pt idx="4">
                  <c:v>0.843694493783304</c:v>
                </c:pt>
                <c:pt idx="5">
                  <c:v>0.895500296033156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0.938681757376763</c:v>
                  </c:pt>
                  <c:pt idx="1">
                    <c:v>0.501061741721755</c:v>
                  </c:pt>
                  <c:pt idx="2">
                    <c:v>1.211120783153533</c:v>
                  </c:pt>
                  <c:pt idx="3">
                    <c:v>0.667220836028498</c:v>
                  </c:pt>
                  <c:pt idx="4">
                    <c:v>0.567499435764954</c:v>
                  </c:pt>
                  <c:pt idx="5">
                    <c:v>2.159047678334148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0.938681757376763</c:v>
                  </c:pt>
                  <c:pt idx="1">
                    <c:v>0.501061741721755</c:v>
                  </c:pt>
                  <c:pt idx="2">
                    <c:v>1.211120783153533</c:v>
                  </c:pt>
                  <c:pt idx="3">
                    <c:v>0.667220836028498</c:v>
                  </c:pt>
                  <c:pt idx="4">
                    <c:v>0.567499435764954</c:v>
                  </c:pt>
                  <c:pt idx="5">
                    <c:v>2.159047678334148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60.66056064390786</c:v>
                </c:pt>
                <c:pt idx="1">
                  <c:v>62.17041354426868</c:v>
                </c:pt>
                <c:pt idx="2">
                  <c:v>64.16874826533444</c:v>
                </c:pt>
                <c:pt idx="3">
                  <c:v>61.83735775742437</c:v>
                </c:pt>
                <c:pt idx="4">
                  <c:v>63.69136830419095</c:v>
                </c:pt>
                <c:pt idx="5">
                  <c:v>67.72134332500695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D-Glucose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33176"/>
        <c:axId val="2058639640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0.0369665830356734</c:v>
                  </c:pt>
                  <c:pt idx="2">
                    <c:v>0.0847010824724218</c:v>
                  </c:pt>
                  <c:pt idx="3">
                    <c:v>0.0606015239274834</c:v>
                  </c:pt>
                  <c:pt idx="4">
                    <c:v>0.032014</c:v>
                  </c:pt>
                  <c:pt idx="5">
                    <c:v>0.00924164575891835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0.0369665830356734</c:v>
                  </c:pt>
                  <c:pt idx="2">
                    <c:v>0.0847010824724218</c:v>
                  </c:pt>
                  <c:pt idx="3">
                    <c:v>0.0606015239274834</c:v>
                  </c:pt>
                  <c:pt idx="4">
                    <c:v>0.032014</c:v>
                  </c:pt>
                  <c:pt idx="5">
                    <c:v>0.00924164575891835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0.2219022</c:v>
                </c:pt>
                <c:pt idx="1">
                  <c:v>0.901112333333333</c:v>
                </c:pt>
                <c:pt idx="2">
                  <c:v>0.810406</c:v>
                </c:pt>
                <c:pt idx="3">
                  <c:v>1.077189333333333</c:v>
                </c:pt>
                <c:pt idx="4">
                  <c:v>0.458252</c:v>
                </c:pt>
                <c:pt idx="5">
                  <c:v>0.516944333333333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35896"/>
        <c:axId val="2066885240"/>
      </c:scatterChart>
      <c:valAx>
        <c:axId val="2106933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58639640"/>
        <c:crosses val="autoZero"/>
        <c:crossBetween val="midCat"/>
        <c:majorUnit val="10.0"/>
      </c:valAx>
      <c:valAx>
        <c:axId val="20586396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6933176"/>
        <c:crosses val="autoZero"/>
        <c:crossBetween val="midCat"/>
      </c:valAx>
      <c:valAx>
        <c:axId val="2066885240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7835896"/>
        <c:crosses val="max"/>
        <c:crossBetween val="midCat"/>
        <c:majorUnit val="1.0"/>
        <c:minorUnit val="0.2"/>
      </c:valAx>
      <c:valAx>
        <c:axId val="20778358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668852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19" sqref="E19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1" t="s">
        <v>0</v>
      </c>
      <c r="B1" s="42"/>
      <c r="C1" s="23">
        <v>41927</v>
      </c>
    </row>
    <row r="2" spans="1:3" ht="16">
      <c r="A2" s="41" t="s">
        <v>1</v>
      </c>
      <c r="B2" s="43"/>
      <c r="C2" s="21" t="s">
        <v>81</v>
      </c>
    </row>
    <row r="3" spans="1:3">
      <c r="A3" s="7"/>
      <c r="B3" s="7"/>
      <c r="C3" s="6"/>
    </row>
    <row r="4" spans="1:3">
      <c r="A4" s="44" t="s">
        <v>26</v>
      </c>
      <c r="B4" s="44"/>
      <c r="C4" s="5" t="s">
        <v>69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62</v>
      </c>
    </row>
    <row r="8" spans="1:3">
      <c r="A8" s="24" t="s">
        <v>45</v>
      </c>
      <c r="B8" s="24" t="s">
        <v>46</v>
      </c>
      <c r="C8" s="24" t="s">
        <v>62</v>
      </c>
    </row>
    <row r="9" spans="1:3">
      <c r="A9" s="24" t="s">
        <v>47</v>
      </c>
      <c r="B9" s="24" t="s">
        <v>48</v>
      </c>
      <c r="C9" s="24" t="s">
        <v>62</v>
      </c>
    </row>
    <row r="10" spans="1:3">
      <c r="A10" s="24" t="s">
        <v>49</v>
      </c>
      <c r="B10" s="24" t="s">
        <v>50</v>
      </c>
      <c r="C10" s="24" t="s">
        <v>62</v>
      </c>
    </row>
    <row r="11" spans="1:3">
      <c r="A11" s="24" t="s">
        <v>91</v>
      </c>
      <c r="B11" s="24" t="s">
        <v>90</v>
      </c>
      <c r="C11" s="24" t="s">
        <v>62</v>
      </c>
    </row>
    <row r="12" spans="1:3">
      <c r="A12" s="24" t="s">
        <v>36</v>
      </c>
      <c r="B12" s="24" t="s">
        <v>52</v>
      </c>
      <c r="C12" s="24" t="s">
        <v>62</v>
      </c>
    </row>
    <row r="13" spans="1:3" ht="16">
      <c r="A13" s="6" t="s">
        <v>40</v>
      </c>
      <c r="B13" s="24" t="s">
        <v>53</v>
      </c>
      <c r="C13" s="24" t="s">
        <v>62</v>
      </c>
    </row>
    <row r="14" spans="1:3" ht="16">
      <c r="A14" s="6" t="s">
        <v>39</v>
      </c>
      <c r="B14" s="24" t="s">
        <v>53</v>
      </c>
      <c r="C14" s="24" t="s">
        <v>62</v>
      </c>
    </row>
    <row r="15" spans="1:3" ht="16">
      <c r="A15" s="24" t="s">
        <v>71</v>
      </c>
      <c r="B15" s="24" t="s">
        <v>54</v>
      </c>
      <c r="C15" s="24" t="s">
        <v>62</v>
      </c>
    </row>
    <row r="16" spans="1:3" ht="16">
      <c r="A16" s="24" t="s">
        <v>70</v>
      </c>
      <c r="B16" s="24" t="s">
        <v>53</v>
      </c>
      <c r="C16" s="24" t="s">
        <v>62</v>
      </c>
    </row>
    <row r="17" spans="1:3" ht="16">
      <c r="A17" s="24" t="s">
        <v>72</v>
      </c>
      <c r="B17" s="24" t="s">
        <v>53</v>
      </c>
      <c r="C17" s="24" t="s">
        <v>62</v>
      </c>
    </row>
    <row r="18" spans="1:3" ht="16">
      <c r="A18" s="24" t="s">
        <v>73</v>
      </c>
      <c r="B18" s="24" t="s">
        <v>55</v>
      </c>
      <c r="C18" s="24" t="s">
        <v>62</v>
      </c>
    </row>
    <row r="19" spans="1:3" ht="16">
      <c r="A19" s="24" t="s">
        <v>38</v>
      </c>
      <c r="B19" s="24" t="s">
        <v>56</v>
      </c>
      <c r="C19" s="24" t="s">
        <v>62</v>
      </c>
    </row>
    <row r="20" spans="1:3" ht="16">
      <c r="A20" s="24" t="s">
        <v>74</v>
      </c>
      <c r="B20" s="24" t="s">
        <v>57</v>
      </c>
      <c r="C20" s="24" t="s">
        <v>62</v>
      </c>
    </row>
    <row r="21" spans="1:3" ht="16">
      <c r="A21" s="24" t="s">
        <v>75</v>
      </c>
      <c r="B21" s="24" t="s">
        <v>58</v>
      </c>
      <c r="C21" s="24" t="s">
        <v>62</v>
      </c>
    </row>
    <row r="22" spans="1:3" ht="16">
      <c r="A22" s="24" t="s">
        <v>76</v>
      </c>
      <c r="B22" s="24" t="s">
        <v>59</v>
      </c>
      <c r="C22" s="24" t="s">
        <v>62</v>
      </c>
    </row>
    <row r="23" spans="1:3" ht="16">
      <c r="A23" s="24" t="s">
        <v>77</v>
      </c>
      <c r="B23" s="24" t="s">
        <v>59</v>
      </c>
      <c r="C23" s="24" t="s">
        <v>62</v>
      </c>
    </row>
    <row r="24" spans="1:3">
      <c r="A24" s="24" t="s">
        <v>60</v>
      </c>
      <c r="B24" s="24" t="s">
        <v>59</v>
      </c>
      <c r="C24" s="24" t="s">
        <v>62</v>
      </c>
    </row>
    <row r="25" spans="1:3">
      <c r="A25" s="24" t="s">
        <v>61</v>
      </c>
      <c r="B25" s="24" t="s">
        <v>59</v>
      </c>
      <c r="C25" s="24" t="s">
        <v>62</v>
      </c>
    </row>
    <row r="26" spans="1:3">
      <c r="A26" s="24" t="s">
        <v>37</v>
      </c>
      <c r="B26" s="24" t="s">
        <v>63</v>
      </c>
      <c r="C26" s="24" t="s">
        <v>64</v>
      </c>
    </row>
    <row r="27" spans="1:3">
      <c r="A27" s="24" t="s">
        <v>65</v>
      </c>
      <c r="B27" s="24" t="s">
        <v>62</v>
      </c>
      <c r="C27" s="24" t="s">
        <v>66</v>
      </c>
    </row>
    <row r="28" spans="1:3">
      <c r="A28" s="24" t="s">
        <v>67</v>
      </c>
      <c r="B28" s="24" t="s">
        <v>62</v>
      </c>
      <c r="C28" s="24" t="s">
        <v>68</v>
      </c>
    </row>
    <row r="29" spans="1:3">
      <c r="A29" s="20" t="s">
        <v>51</v>
      </c>
      <c r="B29" s="20" t="s">
        <v>89</v>
      </c>
      <c r="C29" s="20" t="s">
        <v>92</v>
      </c>
    </row>
    <row r="31" spans="1:3">
      <c r="A31" s="2" t="s">
        <v>87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1" t="s">
        <v>19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27">
        <v>3.4000000000000002E-2</v>
      </c>
      <c r="E7" s="27">
        <v>3.1E-2</v>
      </c>
      <c r="F7" s="27">
        <v>3.5999999999999997E-2</v>
      </c>
      <c r="G7" s="11">
        <f>(C7*1000*AVERAGE(D7:F7))/$B$2</f>
        <v>0.74748371817643589</v>
      </c>
      <c r="H7" s="14">
        <f>(C7*1000*STDEV(D7:F7))/$B$2</f>
        <v>5.5875032824679892E-2</v>
      </c>
    </row>
    <row r="8" spans="1:8">
      <c r="A8" s="34">
        <v>0</v>
      </c>
      <c r="B8" s="40">
        <v>0</v>
      </c>
      <c r="C8" s="11">
        <v>2</v>
      </c>
      <c r="D8" s="27">
        <v>3.5000000000000003E-2</v>
      </c>
      <c r="E8" s="27">
        <v>3.5999999999999997E-2</v>
      </c>
      <c r="F8" s="27">
        <v>3.5000000000000003E-2</v>
      </c>
      <c r="G8" s="11">
        <f t="shared" ref="G8:G13" si="0">(C8*1000*AVERAGE(D8:F8))/$B$2</f>
        <v>0.78448786264061576</v>
      </c>
      <c r="H8" s="14">
        <f t="shared" ref="H8:H13" si="1">(C8*1000*STDEV(D8:F8))/$B$2</f>
        <v>1.2818611660515592E-2</v>
      </c>
    </row>
    <row r="9" spans="1:8">
      <c r="A9" s="34">
        <v>1</v>
      </c>
      <c r="B9" s="40">
        <v>6</v>
      </c>
      <c r="C9" s="11">
        <v>2</v>
      </c>
      <c r="D9" s="27">
        <v>0.04</v>
      </c>
      <c r="E9" s="27">
        <v>0.04</v>
      </c>
      <c r="F9" s="27">
        <v>0.04</v>
      </c>
      <c r="G9" s="11">
        <f t="shared" si="0"/>
        <v>0.88809946714031973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27">
        <v>4.1000000000000002E-2</v>
      </c>
      <c r="E10" s="27">
        <v>4.1000000000000002E-2</v>
      </c>
      <c r="F10" s="27">
        <v>4.1000000000000002E-2</v>
      </c>
      <c r="G10" s="11">
        <f t="shared" si="0"/>
        <v>0.91030195381882772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27">
        <v>3.4000000000000002E-2</v>
      </c>
      <c r="E11" s="27">
        <v>3.7999999999999999E-2</v>
      </c>
      <c r="F11" s="27">
        <v>3.4000000000000002E-2</v>
      </c>
      <c r="G11" s="11">
        <f t="shared" si="0"/>
        <v>0.78448786264061576</v>
      </c>
      <c r="H11" s="14">
        <f t="shared" si="1"/>
        <v>5.127444664206264E-2</v>
      </c>
    </row>
    <row r="12" spans="1:8">
      <c r="A12" s="34">
        <v>4</v>
      </c>
      <c r="B12" s="40">
        <v>48.5</v>
      </c>
      <c r="C12" s="11">
        <v>2</v>
      </c>
      <c r="D12" s="31">
        <v>3.6999999999999998E-2</v>
      </c>
      <c r="E12" s="28">
        <v>3.7999999999999999E-2</v>
      </c>
      <c r="F12" s="28">
        <v>3.9E-2</v>
      </c>
      <c r="G12" s="11">
        <f t="shared" si="0"/>
        <v>0.84369449378330375</v>
      </c>
      <c r="H12" s="14">
        <f t="shared" si="1"/>
        <v>2.2202486678508014E-2</v>
      </c>
    </row>
    <row r="13" spans="1:8">
      <c r="A13" s="34">
        <v>5</v>
      </c>
      <c r="B13" s="40">
        <v>97</v>
      </c>
      <c r="C13" s="11">
        <v>2</v>
      </c>
      <c r="D13" s="28">
        <v>4.1000000000000002E-2</v>
      </c>
      <c r="E13" s="28">
        <v>3.9E-2</v>
      </c>
      <c r="F13" s="28">
        <v>4.1000000000000002E-2</v>
      </c>
      <c r="G13" s="11">
        <f t="shared" si="0"/>
        <v>0.89550029603315562</v>
      </c>
      <c r="H13" s="14">
        <f t="shared" si="1"/>
        <v>2.5637223321031358E-2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1" t="s">
        <v>21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6" t="s">
        <v>2</v>
      </c>
      <c r="B1" s="46" t="s">
        <v>80</v>
      </c>
      <c r="C1" s="46" t="s">
        <v>80</v>
      </c>
      <c r="D1" s="46" t="s">
        <v>3</v>
      </c>
    </row>
    <row r="2" spans="1:4">
      <c r="A2" s="47"/>
      <c r="B2" s="47"/>
      <c r="C2" s="47"/>
      <c r="D2" s="47"/>
    </row>
    <row r="3" spans="1:4">
      <c r="A3" s="22" t="s">
        <v>4</v>
      </c>
      <c r="B3" s="32">
        <v>-30</v>
      </c>
      <c r="C3" s="33">
        <v>-30</v>
      </c>
      <c r="D3" s="40">
        <v>-0.5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360</v>
      </c>
      <c r="C5" s="35">
        <v>360</v>
      </c>
      <c r="D5" s="40">
        <v>6</v>
      </c>
    </row>
    <row r="6" spans="1:4">
      <c r="A6" s="1">
        <v>2</v>
      </c>
      <c r="B6" s="34">
        <v>360</v>
      </c>
      <c r="C6" s="35">
        <v>720</v>
      </c>
      <c r="D6" s="40">
        <v>12</v>
      </c>
    </row>
    <row r="7" spans="1:4">
      <c r="A7" s="1">
        <v>3</v>
      </c>
      <c r="B7" s="34">
        <v>750</v>
      </c>
      <c r="C7" s="35">
        <v>1470</v>
      </c>
      <c r="D7" s="40">
        <v>24.5</v>
      </c>
    </row>
    <row r="8" spans="1:4">
      <c r="A8" s="1">
        <v>4</v>
      </c>
      <c r="B8" s="34">
        <v>1440</v>
      </c>
      <c r="C8" s="35">
        <v>2910</v>
      </c>
      <c r="D8" s="40">
        <v>48.5</v>
      </c>
    </row>
    <row r="9" spans="1:4">
      <c r="A9" s="1">
        <v>5</v>
      </c>
      <c r="B9" s="34">
        <v>2910</v>
      </c>
      <c r="C9" s="35">
        <v>5820</v>
      </c>
      <c r="D9" s="40">
        <v>97</v>
      </c>
    </row>
    <row r="16" spans="1:4">
      <c r="A16" s="45" t="s">
        <v>82</v>
      </c>
      <c r="B16" s="45"/>
      <c r="C16" s="45"/>
    </row>
    <row r="18" spans="1:7">
      <c r="A18" s="45" t="s">
        <v>83</v>
      </c>
      <c r="B18" s="45"/>
      <c r="C18" s="45"/>
      <c r="D18" s="45" t="s">
        <v>84</v>
      </c>
      <c r="E18" s="45"/>
      <c r="F18" s="45"/>
      <c r="G18" s="45"/>
    </row>
    <row r="21" spans="1:7">
      <c r="A21" s="45" t="s">
        <v>85</v>
      </c>
      <c r="B21" s="45"/>
      <c r="C21" s="45"/>
      <c r="D21" s="2" t="s">
        <v>88</v>
      </c>
      <c r="E21" s="2" t="s">
        <v>25</v>
      </c>
    </row>
    <row r="22" spans="1:7">
      <c r="A22" s="45" t="s">
        <v>86</v>
      </c>
      <c r="B22" s="45"/>
      <c r="C22" s="45"/>
      <c r="D22" s="2" t="s">
        <v>88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2" sqref="I1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6" t="s">
        <v>2</v>
      </c>
      <c r="B1" s="46" t="s">
        <v>80</v>
      </c>
      <c r="C1" s="46" t="s">
        <v>80</v>
      </c>
      <c r="D1" s="46" t="s">
        <v>3</v>
      </c>
      <c r="E1" s="46" t="s">
        <v>5</v>
      </c>
      <c r="F1" s="46" t="s">
        <v>7</v>
      </c>
      <c r="G1" s="44" t="s">
        <v>8</v>
      </c>
      <c r="H1" s="41" t="s">
        <v>9</v>
      </c>
      <c r="I1" s="3" t="s">
        <v>10</v>
      </c>
      <c r="J1" s="36" t="s">
        <v>10</v>
      </c>
    </row>
    <row r="2" spans="1:10">
      <c r="A2" s="47"/>
      <c r="B2" s="47"/>
      <c r="C2" s="47"/>
      <c r="D2" s="47"/>
      <c r="E2" s="47"/>
      <c r="F2" s="47"/>
      <c r="G2" s="44"/>
      <c r="H2" s="41"/>
      <c r="I2" s="4" t="s">
        <v>11</v>
      </c>
      <c r="J2" s="37" t="s">
        <v>6</v>
      </c>
    </row>
    <row r="3" spans="1:10">
      <c r="A3" s="25" t="s">
        <v>4</v>
      </c>
      <c r="B3" s="32">
        <v>-30</v>
      </c>
      <c r="C3" s="33">
        <v>-30</v>
      </c>
      <c r="D3" s="40">
        <v>-0.5</v>
      </c>
      <c r="E3" s="25">
        <v>1</v>
      </c>
      <c r="F3" s="29">
        <v>0.11</v>
      </c>
      <c r="G3" s="29">
        <v>0.11</v>
      </c>
      <c r="H3" s="29">
        <v>0.11</v>
      </c>
      <c r="I3" s="30">
        <f>E3*(AVERAGE(F3:H3)*1.6007-0.0118)</f>
        <v>0.16427700000000001</v>
      </c>
      <c r="J3" s="38">
        <f>E3*(STDEV(F3:H3)*1.6007)</f>
        <v>0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0.14599999999999999</v>
      </c>
      <c r="G4" s="29">
        <v>0.14599999999999999</v>
      </c>
      <c r="H4" s="29">
        <v>0.14599999999999999</v>
      </c>
      <c r="I4" s="30">
        <f t="shared" ref="I4:I9" si="0">E4*(AVERAGE(F4:H4)*1.6007-0.0118)</f>
        <v>0.22190219999999999</v>
      </c>
      <c r="J4" s="38">
        <f t="shared" ref="J4:J9" si="1">E4*(STDEV(F4:H4)*1.6007)</f>
        <v>0</v>
      </c>
    </row>
    <row r="5" spans="1:10">
      <c r="A5" s="25">
        <v>1</v>
      </c>
      <c r="B5" s="34">
        <v>360</v>
      </c>
      <c r="C5" s="35">
        <v>360</v>
      </c>
      <c r="D5" s="40">
        <v>6</v>
      </c>
      <c r="E5" s="25">
        <v>10</v>
      </c>
      <c r="F5" s="29">
        <v>6.0999999999999999E-2</v>
      </c>
      <c r="G5" s="29">
        <v>6.5000000000000002E-2</v>
      </c>
      <c r="H5" s="29">
        <v>6.5000000000000002E-2</v>
      </c>
      <c r="I5" s="30">
        <f t="shared" si="0"/>
        <v>0.90111233333333318</v>
      </c>
      <c r="J5" s="38">
        <f t="shared" si="1"/>
        <v>3.6966583035673392E-2</v>
      </c>
    </row>
    <row r="6" spans="1:10">
      <c r="A6" s="25">
        <v>2</v>
      </c>
      <c r="B6" s="34">
        <v>360</v>
      </c>
      <c r="C6" s="35">
        <v>720</v>
      </c>
      <c r="D6" s="40">
        <v>12</v>
      </c>
      <c r="E6" s="25">
        <v>10</v>
      </c>
      <c r="F6" s="29">
        <v>6.4000000000000001E-2</v>
      </c>
      <c r="G6" s="29">
        <v>5.6000000000000001E-2</v>
      </c>
      <c r="H6" s="29">
        <v>5.3999999999999999E-2</v>
      </c>
      <c r="I6" s="30">
        <f t="shared" si="0"/>
        <v>0.81040599999999996</v>
      </c>
      <c r="J6" s="38">
        <f t="shared" si="1"/>
        <v>8.4701082472421821E-2</v>
      </c>
    </row>
    <row r="7" spans="1:10">
      <c r="A7" s="25">
        <v>3</v>
      </c>
      <c r="B7" s="34">
        <v>750</v>
      </c>
      <c r="C7" s="35">
        <v>1470</v>
      </c>
      <c r="D7" s="40">
        <v>24.5</v>
      </c>
      <c r="E7" s="25">
        <v>10</v>
      </c>
      <c r="F7" s="29">
        <v>7.2999999999999995E-2</v>
      </c>
      <c r="G7" s="29">
        <v>7.9000000000000001E-2</v>
      </c>
      <c r="H7" s="29">
        <v>7.1999999999999995E-2</v>
      </c>
      <c r="I7" s="30">
        <f t="shared" si="0"/>
        <v>1.0771893333333331</v>
      </c>
      <c r="J7" s="38">
        <f t="shared" si="1"/>
        <v>6.0601523927483372E-2</v>
      </c>
    </row>
    <row r="8" spans="1:10">
      <c r="A8" s="25">
        <v>4</v>
      </c>
      <c r="B8" s="34">
        <v>1440</v>
      </c>
      <c r="C8" s="35">
        <v>2910</v>
      </c>
      <c r="D8" s="40">
        <v>48.5</v>
      </c>
      <c r="E8" s="25">
        <v>10</v>
      </c>
      <c r="F8" s="29">
        <v>3.5999999999999997E-2</v>
      </c>
      <c r="G8" s="29">
        <v>3.7999999999999999E-2</v>
      </c>
      <c r="H8" s="29">
        <v>3.4000000000000002E-2</v>
      </c>
      <c r="I8" s="30">
        <f t="shared" si="0"/>
        <v>0.45825199999999999</v>
      </c>
      <c r="J8" s="38">
        <f t="shared" si="1"/>
        <v>3.2013999999999973E-2</v>
      </c>
    </row>
    <row r="9" spans="1:10">
      <c r="A9" s="25">
        <v>5</v>
      </c>
      <c r="B9" s="34">
        <v>2910</v>
      </c>
      <c r="C9" s="35">
        <v>5820</v>
      </c>
      <c r="D9" s="40">
        <v>97</v>
      </c>
      <c r="E9" s="25">
        <v>10</v>
      </c>
      <c r="F9" s="29">
        <v>0.04</v>
      </c>
      <c r="G9" s="29">
        <v>0.04</v>
      </c>
      <c r="H9" s="29">
        <v>3.9E-2</v>
      </c>
      <c r="I9" s="30">
        <f t="shared" si="0"/>
        <v>0.51694433333333323</v>
      </c>
      <c r="J9" s="38">
        <f t="shared" si="1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44" t="s">
        <v>18</v>
      </c>
      <c r="B1" s="44"/>
      <c r="D1" s="50" t="s">
        <v>2</v>
      </c>
      <c r="E1" s="46" t="s">
        <v>3</v>
      </c>
      <c r="F1" s="44" t="s">
        <v>78</v>
      </c>
      <c r="G1" s="44"/>
      <c r="H1" s="44"/>
      <c r="I1" s="44"/>
      <c r="J1" s="44" t="s">
        <v>19</v>
      </c>
      <c r="K1" s="44"/>
      <c r="L1" s="44"/>
      <c r="M1" s="44"/>
      <c r="N1" s="48" t="s">
        <v>20</v>
      </c>
      <c r="O1" s="42"/>
      <c r="P1" s="42"/>
      <c r="Q1" s="49"/>
      <c r="R1" s="44" t="s">
        <v>32</v>
      </c>
      <c r="S1" s="44"/>
      <c r="T1" s="44"/>
      <c r="U1" s="44"/>
    </row>
    <row r="2" spans="1:21">
      <c r="A2" s="44" t="s">
        <v>12</v>
      </c>
      <c r="B2" s="44"/>
      <c r="D2" s="50"/>
      <c r="E2" s="47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4" t="s">
        <v>13</v>
      </c>
      <c r="B3" s="9" t="s">
        <v>15</v>
      </c>
      <c r="D3" s="25" t="s">
        <v>4</v>
      </c>
      <c r="E3" s="40">
        <v>-0.5</v>
      </c>
      <c r="F3" s="33">
        <v>0</v>
      </c>
      <c r="G3" s="33">
        <v>0</v>
      </c>
      <c r="H3" s="33">
        <f>F3</f>
        <v>0</v>
      </c>
      <c r="I3" s="33">
        <f>G3</f>
        <v>0</v>
      </c>
      <c r="J3" s="8">
        <v>0.74748371817643589</v>
      </c>
      <c r="K3" s="8">
        <v>5.5875032824679892E-2</v>
      </c>
      <c r="L3" s="8">
        <f>J3</f>
        <v>0.74748371817643589</v>
      </c>
      <c r="M3" s="8">
        <f>K3</f>
        <v>5.5875032824679892E-2</v>
      </c>
      <c r="N3" s="8">
        <v>60.094365806272542</v>
      </c>
      <c r="O3" s="8">
        <v>0.53427518914309091</v>
      </c>
      <c r="P3" s="8">
        <f>N3</f>
        <v>60.094365806272542</v>
      </c>
      <c r="Q3" s="8">
        <f>O3</f>
        <v>0.53427518914309091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4"/>
      <c r="B4" s="9" t="s">
        <v>16</v>
      </c>
      <c r="D4" s="25">
        <v>0</v>
      </c>
      <c r="E4" s="40">
        <v>0</v>
      </c>
      <c r="F4" s="35">
        <v>0</v>
      </c>
      <c r="G4" s="35">
        <v>0</v>
      </c>
      <c r="H4" s="33">
        <f t="shared" ref="H4:H9" si="0">F4</f>
        <v>0</v>
      </c>
      <c r="I4" s="33">
        <f t="shared" ref="I4:I9" si="1">G4</f>
        <v>0</v>
      </c>
      <c r="J4" s="8">
        <v>0.78448786264061576</v>
      </c>
      <c r="K4" s="8">
        <v>1.2818611660515592E-2</v>
      </c>
      <c r="L4" s="8">
        <f t="shared" ref="L4:L9" si="2">J4</f>
        <v>0.78448786264061576</v>
      </c>
      <c r="M4" s="8">
        <f t="shared" ref="M4:M9" si="3">K4</f>
        <v>1.2818611660515592E-2</v>
      </c>
      <c r="N4" s="8">
        <v>60.660560643907864</v>
      </c>
      <c r="O4" s="8">
        <v>0.93868175737676274</v>
      </c>
      <c r="P4" s="8">
        <f t="shared" ref="P4:P9" si="4">N4</f>
        <v>60.660560643907864</v>
      </c>
      <c r="Q4" s="8">
        <f t="shared" ref="Q4:Q8" si="5">O4</f>
        <v>0.93868175737676274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6</v>
      </c>
      <c r="F5" s="33">
        <v>0</v>
      </c>
      <c r="G5" s="33">
        <v>0</v>
      </c>
      <c r="H5" s="33">
        <f t="shared" si="0"/>
        <v>0</v>
      </c>
      <c r="I5" s="33">
        <f t="shared" si="1"/>
        <v>0</v>
      </c>
      <c r="J5" s="8">
        <v>0.88809946714031973</v>
      </c>
      <c r="K5" s="8">
        <v>0</v>
      </c>
      <c r="L5" s="8">
        <f t="shared" si="2"/>
        <v>0.88809946714031973</v>
      </c>
      <c r="M5" s="8">
        <f t="shared" si="3"/>
        <v>0</v>
      </c>
      <c r="N5" s="8">
        <v>62.170413544268676</v>
      </c>
      <c r="O5" s="8">
        <v>0.50106174172175511</v>
      </c>
      <c r="P5" s="8">
        <f t="shared" si="4"/>
        <v>62.170413544268676</v>
      </c>
      <c r="Q5" s="8">
        <f t="shared" si="5"/>
        <v>0.50106174172175511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12</v>
      </c>
      <c r="F6" s="35">
        <v>0</v>
      </c>
      <c r="G6" s="35">
        <v>0</v>
      </c>
      <c r="H6" s="33">
        <f t="shared" si="0"/>
        <v>0</v>
      </c>
      <c r="I6" s="33">
        <f t="shared" si="1"/>
        <v>0</v>
      </c>
      <c r="J6" s="8">
        <v>0.91030195381882772</v>
      </c>
      <c r="K6" s="8">
        <v>0</v>
      </c>
      <c r="L6" s="8">
        <f t="shared" si="2"/>
        <v>0.91030195381882772</v>
      </c>
      <c r="M6" s="8">
        <f t="shared" si="3"/>
        <v>0</v>
      </c>
      <c r="N6" s="8">
        <v>64.168748265334443</v>
      </c>
      <c r="O6" s="8">
        <v>1.2111207831535327</v>
      </c>
      <c r="P6" s="8">
        <f t="shared" si="4"/>
        <v>64.168748265334443</v>
      </c>
      <c r="Q6" s="8">
        <f t="shared" si="5"/>
        <v>1.2111207831535327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79</v>
      </c>
      <c r="B7" s="21">
        <v>46.03</v>
      </c>
      <c r="D7" s="25">
        <v>3</v>
      </c>
      <c r="E7" s="40">
        <v>24.5</v>
      </c>
      <c r="F7" s="33">
        <v>0</v>
      </c>
      <c r="G7" s="33">
        <v>0</v>
      </c>
      <c r="H7" s="33">
        <f t="shared" si="0"/>
        <v>0</v>
      </c>
      <c r="I7" s="33">
        <f t="shared" si="1"/>
        <v>0</v>
      </c>
      <c r="J7" s="8">
        <v>0.78448786264061576</v>
      </c>
      <c r="K7" s="8">
        <v>5.127444664206264E-2</v>
      </c>
      <c r="L7" s="8">
        <f t="shared" si="2"/>
        <v>0.78448786264061576</v>
      </c>
      <c r="M7" s="8">
        <f t="shared" si="3"/>
        <v>5.127444664206264E-2</v>
      </c>
      <c r="N7" s="8">
        <v>61.837357757424371</v>
      </c>
      <c r="O7" s="8">
        <v>0.66722083602849769</v>
      </c>
      <c r="P7" s="8">
        <f t="shared" si="4"/>
        <v>61.837357757424371</v>
      </c>
      <c r="Q7" s="8">
        <f t="shared" si="5"/>
        <v>0.66722083602849769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48.5</v>
      </c>
      <c r="F8" s="35">
        <v>0</v>
      </c>
      <c r="G8" s="35">
        <v>0</v>
      </c>
      <c r="H8" s="33">
        <f t="shared" si="0"/>
        <v>0</v>
      </c>
      <c r="I8" s="33">
        <f t="shared" si="1"/>
        <v>0</v>
      </c>
      <c r="J8" s="8">
        <v>0.84369449378330375</v>
      </c>
      <c r="K8" s="8">
        <v>2.2202486678508014E-2</v>
      </c>
      <c r="L8" s="8">
        <f t="shared" si="2"/>
        <v>0.84369449378330375</v>
      </c>
      <c r="M8" s="8">
        <f t="shared" si="3"/>
        <v>2.2202486678508014E-2</v>
      </c>
      <c r="N8" s="8">
        <v>63.691368304190959</v>
      </c>
      <c r="O8" s="8">
        <v>0.56749943576495432</v>
      </c>
      <c r="P8" s="8">
        <f t="shared" si="4"/>
        <v>63.691368304190959</v>
      </c>
      <c r="Q8" s="8">
        <f t="shared" si="5"/>
        <v>0.56749943576495432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97</v>
      </c>
      <c r="F9" s="33">
        <v>0</v>
      </c>
      <c r="G9" s="33">
        <v>0</v>
      </c>
      <c r="H9" s="33">
        <f t="shared" si="0"/>
        <v>0</v>
      </c>
      <c r="I9" s="33">
        <f t="shared" si="1"/>
        <v>0</v>
      </c>
      <c r="J9" s="8">
        <v>0.89550029603315562</v>
      </c>
      <c r="K9" s="8">
        <v>2.5637223321031358E-2</v>
      </c>
      <c r="L9" s="8">
        <f t="shared" si="2"/>
        <v>0.89550029603315562</v>
      </c>
      <c r="M9" s="8">
        <f t="shared" si="3"/>
        <v>2.5637223321031358E-2</v>
      </c>
      <c r="N9" s="8">
        <v>67.721343325006956</v>
      </c>
      <c r="O9" s="8">
        <v>2.1590476783341477</v>
      </c>
      <c r="P9" s="8">
        <f t="shared" si="4"/>
        <v>67.721343325006956</v>
      </c>
      <c r="Q9" s="8">
        <f>O9</f>
        <v>2.1590476783341477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0" t="s">
        <v>2</v>
      </c>
      <c r="E11" s="50" t="s">
        <v>27</v>
      </c>
      <c r="F11" s="44" t="s">
        <v>21</v>
      </c>
      <c r="G11" s="44"/>
      <c r="H11" s="44"/>
      <c r="I11" s="44"/>
      <c r="J11" s="44" t="s">
        <v>33</v>
      </c>
      <c r="K11" s="44"/>
      <c r="L11" s="44"/>
      <c r="M11" s="44"/>
      <c r="N11" s="48" t="s">
        <v>34</v>
      </c>
      <c r="O11" s="42"/>
      <c r="P11" s="42"/>
      <c r="Q11" s="49"/>
    </row>
    <row r="12" spans="1:21">
      <c r="A12" s="10" t="s">
        <v>21</v>
      </c>
      <c r="B12" s="10">
        <v>46.07</v>
      </c>
      <c r="D12" s="50"/>
      <c r="E12" s="50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-0.5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6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12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24.5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48.5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97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78</v>
      </c>
      <c r="B2" s="12">
        <v>180.16</v>
      </c>
    </row>
    <row r="4" spans="1:8">
      <c r="A4" s="51" t="s">
        <v>78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3</v>
      </c>
      <c r="C6" s="19" t="s">
        <v>5</v>
      </c>
      <c r="D6" s="56"/>
      <c r="E6" s="56"/>
      <c r="F6" s="56"/>
      <c r="G6" s="58"/>
      <c r="H6" s="58"/>
    </row>
    <row r="7" spans="1:8">
      <c r="A7" s="25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4">
        <f>(C7*1000*AVERAGE(D7:F7)/$B$2)</f>
        <v>0</v>
      </c>
      <c r="H7" s="14">
        <f>(C7*1000*STDEV(D7:F7))/$B$2</f>
        <v>0</v>
      </c>
    </row>
    <row r="8" spans="1:8">
      <c r="A8" s="25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4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25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4">
        <f t="shared" si="0"/>
        <v>0</v>
      </c>
      <c r="H9" s="14">
        <f t="shared" si="1"/>
        <v>0</v>
      </c>
    </row>
    <row r="10" spans="1:8">
      <c r="A10" s="25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4">
        <f t="shared" si="0"/>
        <v>0</v>
      </c>
      <c r="H10" s="14">
        <f t="shared" si="1"/>
        <v>0</v>
      </c>
    </row>
    <row r="11" spans="1:8">
      <c r="A11" s="25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4">
        <f t="shared" si="0"/>
        <v>0</v>
      </c>
      <c r="H11" s="14">
        <f t="shared" si="1"/>
        <v>0</v>
      </c>
    </row>
    <row r="12" spans="1:8">
      <c r="A12" s="25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4">
        <f t="shared" si="0"/>
        <v>0</v>
      </c>
      <c r="H12" s="14">
        <f t="shared" si="1"/>
        <v>0</v>
      </c>
    </row>
    <row r="13" spans="1:8">
      <c r="A13" s="25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4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1" t="s">
        <v>32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1" t="s">
        <v>20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1">
        <v>1.8029999999999999</v>
      </c>
      <c r="E7" s="11">
        <v>1.7889999999999999</v>
      </c>
      <c r="F7" s="11">
        <v>1.821</v>
      </c>
      <c r="G7" s="11">
        <f>(C7*1000*AVERAGE(D7:F7))/$B$2</f>
        <v>60.094365806272542</v>
      </c>
      <c r="H7" s="14">
        <f>(C7*1000*STDEV(D7:F7))/$B$2</f>
        <v>0.53427518914309091</v>
      </c>
    </row>
    <row r="8" spans="1:8">
      <c r="A8" s="34">
        <v>0</v>
      </c>
      <c r="B8" s="40">
        <v>0</v>
      </c>
      <c r="C8" s="11">
        <v>2</v>
      </c>
      <c r="D8" s="11">
        <v>1.8120000000000001</v>
      </c>
      <c r="E8" s="11">
        <v>1.853</v>
      </c>
      <c r="F8" s="11">
        <v>1.7989999999999999</v>
      </c>
      <c r="G8" s="11">
        <f t="shared" ref="G8:G13" si="0">(C8*1000*AVERAGE(D8:F8))/$B$2</f>
        <v>60.660560643907864</v>
      </c>
      <c r="H8" s="14">
        <f t="shared" ref="H8:H13" si="1">(C8*1000*STDEV(D8:F8))/$B$2</f>
        <v>0.93868175737676274</v>
      </c>
    </row>
    <row r="9" spans="1:8">
      <c r="A9" s="34">
        <v>1</v>
      </c>
      <c r="B9" s="40">
        <v>6</v>
      </c>
      <c r="C9" s="11">
        <v>2</v>
      </c>
      <c r="D9" s="11">
        <v>1.851</v>
      </c>
      <c r="E9" s="11">
        <v>1.8680000000000001</v>
      </c>
      <c r="F9" s="11">
        <v>1.881</v>
      </c>
      <c r="G9" s="11">
        <f t="shared" si="0"/>
        <v>62.170413544268676</v>
      </c>
      <c r="H9" s="14">
        <f t="shared" si="1"/>
        <v>0.50106174172175511</v>
      </c>
    </row>
    <row r="10" spans="1:8">
      <c r="A10" s="34">
        <v>2</v>
      </c>
      <c r="B10" s="40">
        <v>12</v>
      </c>
      <c r="C10" s="11">
        <v>2</v>
      </c>
      <c r="D10" s="11">
        <v>1.885</v>
      </c>
      <c r="E10" s="11">
        <v>1.952</v>
      </c>
      <c r="F10" s="11">
        <v>1.9430000000000001</v>
      </c>
      <c r="G10" s="11">
        <f t="shared" si="0"/>
        <v>64.168748265334443</v>
      </c>
      <c r="H10" s="14">
        <f t="shared" si="1"/>
        <v>1.2111207831535327</v>
      </c>
    </row>
    <row r="11" spans="1:8">
      <c r="A11" s="34">
        <v>3</v>
      </c>
      <c r="B11" s="40">
        <v>24.5</v>
      </c>
      <c r="C11" s="11">
        <v>2</v>
      </c>
      <c r="D11" s="11">
        <v>1.8340000000000001</v>
      </c>
      <c r="E11" s="11">
        <v>1.8720000000000001</v>
      </c>
      <c r="F11" s="11">
        <v>1.8640000000000001</v>
      </c>
      <c r="G11" s="11">
        <f t="shared" si="0"/>
        <v>61.837357757424371</v>
      </c>
      <c r="H11" s="14">
        <f t="shared" si="1"/>
        <v>0.66722083602849769</v>
      </c>
    </row>
    <row r="12" spans="1:8">
      <c r="A12" s="34">
        <v>4</v>
      </c>
      <c r="B12" s="40">
        <v>48.5</v>
      </c>
      <c r="C12" s="11">
        <v>2</v>
      </c>
      <c r="D12" s="11">
        <v>1.8959999999999999</v>
      </c>
      <c r="E12" s="11">
        <v>1.911</v>
      </c>
      <c r="F12" s="11">
        <v>1.93</v>
      </c>
      <c r="G12" s="11">
        <f t="shared" si="0"/>
        <v>63.691368304190959</v>
      </c>
      <c r="H12" s="14">
        <f t="shared" si="1"/>
        <v>0.56749943576495432</v>
      </c>
    </row>
    <row r="13" spans="1:8">
      <c r="A13" s="34">
        <v>5</v>
      </c>
      <c r="B13" s="40">
        <v>97</v>
      </c>
      <c r="C13" s="11">
        <v>2</v>
      </c>
      <c r="D13" s="14">
        <v>2.1070000000000002</v>
      </c>
      <c r="E13" s="11">
        <v>1.9850000000000001</v>
      </c>
      <c r="F13" s="11">
        <v>2.008</v>
      </c>
      <c r="G13" s="11">
        <f t="shared" si="0"/>
        <v>67.721343325006956</v>
      </c>
      <c r="H13" s="14">
        <f t="shared" si="1"/>
        <v>2.1590476783341477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1" t="s">
        <v>34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1" t="s">
        <v>33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(C7*1000*AVERAGE('D-Glucose'!D7:F7))/$B$2</f>
        <v>0</v>
      </c>
      <c r="H7" s="14">
        <f>(C7*1000*STDEV('D-Glucose'!D7:F7))/$B$2</f>
        <v>0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2014-12-02T14:04:29Z</dcterms:modified>
</cp:coreProperties>
</file>