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L-Fuc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8" l="1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<sst xmlns="http://schemas.openxmlformats.org/spreadsheetml/2006/main" count="256" uniqueCount="92">
  <si>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</si>
  <si>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</si>
  <si>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</si>
  <si>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</si>
  <si>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</si>
  <si>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</si>
  <si>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</si>
  <si>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</si>
  <si>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</si>
  <si>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</si>
  <si>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</si>
  <si>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</si>
  <si>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</si>
  <si>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</si>
  <si>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</si>
  <si>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</si>
  <si>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</si>
  <si>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</si>
  <si>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</si>
  <si>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</si>
  <si>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</si>
  <si>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</si>
  <si>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</si>
  <si>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</si>
  <si>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</si>
  <si>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</si>
  <si>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</si>
  <si>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</si>
  <si>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</si>
  <si>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</si>
  <si>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</si>
  <si>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</si>
  <si>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</si>
  <si>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</si>
  <si>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</si>
  <si>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</si>
  <si>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</si>
  <si>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</si>
  <si>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</si>
  <si>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</si>
  <si>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</si>
  <si>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</si>
  <si>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</si>
  <si>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</si>
  <si>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</si>
  <si>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</si>
  <si>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</si>
  <si>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</si>
  <si>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</si>
  <si>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</si>
  <si>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</si>
  <si>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</si>
  <si>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</si>
  <si>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</si>
  <si>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</si>
  <si>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</si>
  <si>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</si>
  <si>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</si>
  <si>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</si>
  <si>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</si>
  <si>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</si>
  <si>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</si>
  <si>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</si>
  <si>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</si>
  <si>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</si>
  <si>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</si>
  <si>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</si>
  <si>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</si>
  <si>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</si>
  <si>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</si>
  <si>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</si>
  <si>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</si>
  <si>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</si>
  <si>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</si>
  <si>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</si>
  <si>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</si>
  <si>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</si>
  <si>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</si>
  <si>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</si>
  <si>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</si>
  <si>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</si>
  <si>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</si>
  <si>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</si>
  <si>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</si>
  <si>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</si>
  <si>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</si>
  <si>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</si>
  <si>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Fucose (50 mM)</t>
  </si>
  <si>
    <t>L-Fucose</t>
  </si>
  <si>
    <t>Na-acetate trihydrate (0 mM)</t>
  </si>
  <si>
    <t>4.10  g in 100 ml MilliQ.H20 (5X)</t>
  </si>
  <si>
    <t>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</si>
</sst>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7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" fontId="25" fillId="0" borderId="19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247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0.026</c:v>
                  </c:pt>
                  <c:pt idx="1">
                    <c:v>0.013</c:v>
                  </c:pt>
                  <c:pt idx="2">
                    <c:v>0.038</c:v>
                  </c:pt>
                  <c:pt idx="3">
                    <c:v>0.013</c:v>
                  </c:pt>
                  <c:pt idx="4">
                    <c:v>0.022</c:v>
                  </c:pt>
                  <c:pt idx="5">
                    <c:v>0.013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0.026</c:v>
                  </c:pt>
                  <c:pt idx="1">
                    <c:v>0.013</c:v>
                  </c:pt>
                  <c:pt idx="2">
                    <c:v>0.038</c:v>
                  </c:pt>
                  <c:pt idx="3">
                    <c:v>0.013</c:v>
                  </c:pt>
                  <c:pt idx="4">
                    <c:v>0.022</c:v>
                  </c:pt>
                  <c:pt idx="5">
                    <c:v>0.013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0.658673771</c:v>
                </c:pt>
                <c:pt idx="1">
                  <c:v>0.917702783</c:v>
                </c:pt>
                <c:pt idx="2">
                  <c:v>0.910301954</c:v>
                </c:pt>
                <c:pt idx="3">
                  <c:v>0.925103612</c:v>
                </c:pt>
                <c:pt idx="4">
                  <c:v>0.910301954</c:v>
                </c:pt>
                <c:pt idx="5">
                  <c:v>0.917702783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0.0576869544569152</c:v>
                  </c:pt>
                  <c:pt idx="1">
                    <c:v>0.116965348352515</c:v>
                  </c:pt>
                  <c:pt idx="2">
                    <c:v>0.183432824222685</c:v>
                  </c:pt>
                  <c:pt idx="3">
                    <c:v>0.305250670771412</c:v>
                  </c:pt>
                  <c:pt idx="4">
                    <c:v>0.200756495365253</c:v>
                  </c:pt>
                  <c:pt idx="5">
                    <c:v>0.0693310907399212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0.0576869544569152</c:v>
                  </c:pt>
                  <c:pt idx="1">
                    <c:v>0.116965348352515</c:v>
                  </c:pt>
                  <c:pt idx="2">
                    <c:v>0.183432824222685</c:v>
                  </c:pt>
                  <c:pt idx="3">
                    <c:v>0.305250670771412</c:v>
                  </c:pt>
                  <c:pt idx="4">
                    <c:v>0.200756495365253</c:v>
                  </c:pt>
                  <c:pt idx="5">
                    <c:v>0.0693310907399212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2.031640299750208</c:v>
                </c:pt>
                <c:pt idx="1">
                  <c:v>6.416874826533445</c:v>
                </c:pt>
                <c:pt idx="2">
                  <c:v>7.948931446017208</c:v>
                </c:pt>
                <c:pt idx="3">
                  <c:v>11.4571190674438</c:v>
                </c:pt>
                <c:pt idx="4">
                  <c:v>14.1992783791285</c:v>
                </c:pt>
                <c:pt idx="5">
                  <c:v>14.83208437413267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L-Fucose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1.584117406099338</c:v>
                  </c:pt>
                  <c:pt idx="1">
                    <c:v>1.157428781308065</c:v>
                  </c:pt>
                  <c:pt idx="2">
                    <c:v>1.353216967460136</c:v>
                  </c:pt>
                  <c:pt idx="3">
                    <c:v>1.529533978326672</c:v>
                  </c:pt>
                  <c:pt idx="4">
                    <c:v>0.842788788668015</c:v>
                  </c:pt>
                  <c:pt idx="5">
                    <c:v>0.397840640043084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1.584117406099338</c:v>
                  </c:pt>
                  <c:pt idx="1">
                    <c:v>1.157428781308065</c:v>
                  </c:pt>
                  <c:pt idx="2">
                    <c:v>1.353216967460136</c:v>
                  </c:pt>
                  <c:pt idx="3">
                    <c:v>1.529533978326672</c:v>
                  </c:pt>
                  <c:pt idx="4">
                    <c:v>0.842788788668015</c:v>
                  </c:pt>
                  <c:pt idx="5">
                    <c:v>0.397840640043084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Metabolites!$E$3:$E$9</c:f>
              <c:numCache>
                <c:formatCode>0</c:formatCode>
                <c:ptCount val="7"/>
                <c:pt idx="0">
                  <c:v>-0.333333333333333</c:v>
                </c:pt>
                <c:pt idx="1">
                  <c:v>0.0</c:v>
                </c:pt>
                <c:pt idx="2">
                  <c:v>5.666666666666667</c:v>
                </c:pt>
                <c:pt idx="3">
                  <c:v>11.66666666666667</c:v>
                </c:pt>
                <c:pt idx="4">
                  <c:v>24.0</c:v>
                </c:pt>
                <c:pt idx="5">
                  <c:v>48.0</c:v>
                </c:pt>
                <c:pt idx="6">
                  <c:v>100.0</c:v>
                </c:pt>
              </c:numCache>
            </c:numRef>
          </c:xVal>
          <c:yVal>
            <c:numRef>
              <c:f>Metabolites!$H$3:$H$9</c:f>
              <c:numCache>
                <c:formatCode>0</c:formatCode>
                <c:ptCount val="7"/>
                <c:pt idx="0">
                  <c:v>55.60428849902534</c:v>
                </c:pt>
                <c:pt idx="1">
                  <c:v>55.50276153346328</c:v>
                </c:pt>
                <c:pt idx="2">
                  <c:v>55.75860948667967</c:v>
                </c:pt>
                <c:pt idx="3">
                  <c:v>54.43469785575049</c:v>
                </c:pt>
                <c:pt idx="4">
                  <c:v>54.95045484080574</c:v>
                </c:pt>
                <c:pt idx="5">
                  <c:v>55.07634827810267</c:v>
                </c:pt>
                <c:pt idx="6">
                  <c:v>55.06010396361273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32792"/>
        <c:axId val="2119428040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0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0.0333212276534544</c:v>
                  </c:pt>
                  <c:pt idx="2">
                    <c:v>0.027724937276755</c:v>
                  </c:pt>
                  <c:pt idx="3">
                    <c:v>0.0489021927661055</c:v>
                  </c:pt>
                  <c:pt idx="4">
                    <c:v>0.00924164575891835</c:v>
                  </c:pt>
                  <c:pt idx="5">
                    <c:v>0.0423505412362109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0.0333212276534544</c:v>
                  </c:pt>
                  <c:pt idx="2">
                    <c:v>0.027724937276755</c:v>
                  </c:pt>
                  <c:pt idx="3">
                    <c:v>0.0489021927661055</c:v>
                  </c:pt>
                  <c:pt idx="4">
                    <c:v>0.00924164575891835</c:v>
                  </c:pt>
                  <c:pt idx="5">
                    <c:v>0.0423505412362109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0.2074959</c:v>
                </c:pt>
                <c:pt idx="1">
                  <c:v>0.943797666666667</c:v>
                </c:pt>
                <c:pt idx="2">
                  <c:v>0.874434</c:v>
                </c:pt>
                <c:pt idx="3">
                  <c:v>1.077189333333333</c:v>
                </c:pt>
                <c:pt idx="4">
                  <c:v>0.885105333333333</c:v>
                </c:pt>
                <c:pt idx="5">
                  <c:v>0.634329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70632"/>
        <c:axId val="2118003800"/>
      </c:scatterChart>
      <c:valAx>
        <c:axId val="21179327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9428040"/>
        <c:crosses val="autoZero"/>
        <c:crossBetween val="midCat"/>
        <c:majorUnit val="10.0"/>
      </c:valAx>
      <c:valAx>
        <c:axId val="21194280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7932792"/>
        <c:crosses val="autoZero"/>
        <c:crossBetween val="midCat"/>
      </c:valAx>
      <c:valAx>
        <c:axId val="2118003800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19870632"/>
        <c:crosses val="max"/>
        <c:crossBetween val="midCat"/>
        <c:majorUnit val="1.0"/>
        <c:minorUnit val="0.2"/>
      </c:valAx>
      <c:valAx>
        <c:axId val="21198706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11800380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2" sqref="B32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45" t="s">
        <v>0</v>
      </c>
      <c r="B1" s="46"/>
      <c r="C1" s="23">
        <v>41913</v>
      </c>
    </row>
    <row r="2" spans="1:3" ht="16">
      <c r="A2" s="45" t="s">
        <v>1</v>
      </c>
      <c r="B2" s="47"/>
      <c r="C2" s="21" t="s">
        <v>79</v>
      </c>
    </row>
    <row r="3" spans="1:3">
      <c r="A3" s="7"/>
      <c r="B3" s="7"/>
      <c r="C3" s="6"/>
    </row>
    <row r="4" spans="1:3">
      <c r="A4" s="48" t="s">
        <v>26</v>
      </c>
      <c r="B4" s="48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89</v>
      </c>
      <c r="B11" s="24">
        <v>0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41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87</v>
      </c>
      <c r="B29" s="20" t="s">
        <v>91</v>
      </c>
      <c r="C29" s="20" t="s">
        <v>90</v>
      </c>
    </row>
    <row r="31" spans="1:3">
      <c r="A31" s="2" t="s">
        <v>85</v>
      </c>
    </row>
    <row r="32" spans="1:3">
      <c r="A32" s="39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55" t="s">
        <v>19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7" t="s">
        <v>2</v>
      </c>
      <c r="B6" s="17" t="s">
        <v>27</v>
      </c>
      <c r="C6" s="17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-0.33333333333333331</v>
      </c>
      <c r="C7" s="11">
        <v>2</v>
      </c>
      <c r="D7" s="27">
        <v>2.7E-2</v>
      </c>
      <c r="E7" s="27">
        <v>2.5999999999999999E-2</v>
      </c>
      <c r="F7" s="27">
        <v>2.7E-2</v>
      </c>
      <c r="G7" s="11">
        <f>(C7*1000*AVERAGE(D7:F7))/$B$2</f>
        <v>0.59206631142687982</v>
      </c>
      <c r="H7" s="14">
        <f>(C7*1000*STDEV(D7:F7))/$B$2</f>
        <v>1.2818611660515681E-2</v>
      </c>
    </row>
    <row r="8" spans="1:8">
      <c r="A8" s="34">
        <v>0</v>
      </c>
      <c r="B8" s="40">
        <v>0</v>
      </c>
      <c r="C8" s="11">
        <v>2</v>
      </c>
      <c r="D8" s="27">
        <v>2.9000000000000001E-2</v>
      </c>
      <c r="E8" s="27">
        <v>2.9000000000000001E-2</v>
      </c>
      <c r="F8" s="27">
        <v>3.1E-2</v>
      </c>
      <c r="G8" s="11">
        <f t="shared" ref="G8:G13" si="0">(C8*1000*AVERAGE(D8:F8))/$B$2</f>
        <v>0.6586737714624038</v>
      </c>
      <c r="H8" s="14">
        <f t="shared" ref="H8:H13" si="1">(C8*1000*STDEV(D8:F8))/$B$2</f>
        <v>2.563722332103132E-2</v>
      </c>
    </row>
    <row r="9" spans="1:8">
      <c r="A9" s="34">
        <v>1</v>
      </c>
      <c r="B9" s="40">
        <v>5.666666666666667</v>
      </c>
      <c r="C9" s="11">
        <v>2</v>
      </c>
      <c r="D9" s="27">
        <v>4.1000000000000002E-2</v>
      </c>
      <c r="E9" s="27">
        <v>4.1000000000000002E-2</v>
      </c>
      <c r="F9" s="27">
        <v>4.2000000000000003E-2</v>
      </c>
      <c r="G9" s="11">
        <f t="shared" si="0"/>
        <v>0.91770278271166372</v>
      </c>
      <c r="H9" s="14">
        <f t="shared" si="1"/>
        <v>1.2818611660515681E-2</v>
      </c>
    </row>
    <row r="10" spans="1:8">
      <c r="A10" s="34">
        <v>2</v>
      </c>
      <c r="B10" s="40">
        <v>11.666666666666666</v>
      </c>
      <c r="C10" s="11">
        <v>2</v>
      </c>
      <c r="D10" s="27">
        <v>0.04</v>
      </c>
      <c r="E10" s="27">
        <v>4.2999999999999997E-2</v>
      </c>
      <c r="F10" s="27">
        <v>0.04</v>
      </c>
      <c r="G10" s="11">
        <f t="shared" si="0"/>
        <v>0.91030195381882772</v>
      </c>
      <c r="H10" s="14">
        <f t="shared" si="1"/>
        <v>3.8455834981546956E-2</v>
      </c>
    </row>
    <row r="11" spans="1:8">
      <c r="A11" s="34">
        <v>3</v>
      </c>
      <c r="B11" s="40">
        <v>24</v>
      </c>
      <c r="C11" s="11">
        <v>2</v>
      </c>
      <c r="D11" s="27">
        <v>4.1000000000000002E-2</v>
      </c>
      <c r="E11" s="27">
        <v>4.2000000000000003E-2</v>
      </c>
      <c r="F11" s="27">
        <v>4.2000000000000003E-2</v>
      </c>
      <c r="G11" s="11">
        <f t="shared" si="0"/>
        <v>0.92510361160449972</v>
      </c>
      <c r="H11" s="14">
        <f t="shared" si="1"/>
        <v>1.2818611660515681E-2</v>
      </c>
    </row>
    <row r="12" spans="1:8">
      <c r="A12" s="34">
        <v>4</v>
      </c>
      <c r="B12" s="40">
        <v>48</v>
      </c>
      <c r="C12" s="11">
        <v>2</v>
      </c>
      <c r="D12" s="31">
        <v>4.2000000000000003E-2</v>
      </c>
      <c r="E12" s="28">
        <v>4.1000000000000002E-2</v>
      </c>
      <c r="F12" s="28">
        <v>0.04</v>
      </c>
      <c r="G12" s="11">
        <f t="shared" si="0"/>
        <v>0.91030195381882772</v>
      </c>
      <c r="H12" s="14">
        <f t="shared" si="1"/>
        <v>2.2202486678508014E-2</v>
      </c>
    </row>
    <row r="13" spans="1:8">
      <c r="A13" s="34">
        <v>5</v>
      </c>
      <c r="B13" s="40">
        <v>100</v>
      </c>
      <c r="C13" s="11">
        <v>2</v>
      </c>
      <c r="D13" s="28">
        <v>4.2000000000000003E-2</v>
      </c>
      <c r="E13" s="28">
        <v>4.1000000000000002E-2</v>
      </c>
      <c r="F13" s="28">
        <v>4.1000000000000002E-2</v>
      </c>
      <c r="G13" s="11">
        <f t="shared" si="0"/>
        <v>0.91770278271166372</v>
      </c>
      <c r="H13" s="14">
        <f t="shared" si="1"/>
        <v>1.2818611660515681E-2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55" t="s">
        <v>21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7" t="s">
        <v>2</v>
      </c>
      <c r="B6" s="17" t="s">
        <v>27</v>
      </c>
      <c r="C6" s="17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50" t="s">
        <v>2</v>
      </c>
      <c r="B1" s="50" t="s">
        <v>78</v>
      </c>
      <c r="C1" s="50" t="s">
        <v>78</v>
      </c>
      <c r="D1" s="50" t="s">
        <v>3</v>
      </c>
    </row>
    <row r="2" spans="1:4">
      <c r="A2" s="51"/>
      <c r="B2" s="51"/>
      <c r="C2" s="51"/>
      <c r="D2" s="51"/>
    </row>
    <row r="3" spans="1:4">
      <c r="A3" s="22" t="s">
        <v>4</v>
      </c>
      <c r="B3" s="32">
        <v>-20</v>
      </c>
      <c r="C3" s="33">
        <v>-20</v>
      </c>
      <c r="D3" s="40">
        <v>-0.33333333333333331</v>
      </c>
    </row>
    <row r="4" spans="1:4">
      <c r="A4" s="1">
        <v>0</v>
      </c>
      <c r="B4" s="34">
        <v>0</v>
      </c>
      <c r="C4" s="35">
        <v>0</v>
      </c>
      <c r="D4" s="40">
        <v>0</v>
      </c>
    </row>
    <row r="5" spans="1:4">
      <c r="A5" s="1">
        <v>1</v>
      </c>
      <c r="B5" s="34">
        <v>340</v>
      </c>
      <c r="C5" s="35">
        <v>340</v>
      </c>
      <c r="D5" s="40">
        <v>5.666666666666667</v>
      </c>
    </row>
    <row r="6" spans="1:4">
      <c r="A6" s="1">
        <v>2</v>
      </c>
      <c r="B6" s="34">
        <v>360</v>
      </c>
      <c r="C6" s="35">
        <v>700</v>
      </c>
      <c r="D6" s="40">
        <v>11.666666666666666</v>
      </c>
    </row>
    <row r="7" spans="1:4">
      <c r="A7" s="1">
        <v>3</v>
      </c>
      <c r="B7" s="34">
        <v>740</v>
      </c>
      <c r="C7" s="35">
        <v>1440</v>
      </c>
      <c r="D7" s="40">
        <v>24</v>
      </c>
    </row>
    <row r="8" spans="1:4">
      <c r="A8" s="1">
        <v>4</v>
      </c>
      <c r="B8" s="34">
        <v>1440</v>
      </c>
      <c r="C8" s="35">
        <v>2880</v>
      </c>
      <c r="D8" s="40">
        <v>48</v>
      </c>
    </row>
    <row r="9" spans="1:4">
      <c r="A9" s="1">
        <v>5</v>
      </c>
      <c r="B9" s="34">
        <v>3120</v>
      </c>
      <c r="C9" s="35">
        <v>6000</v>
      </c>
      <c r="D9" s="40">
        <v>100</v>
      </c>
    </row>
    <row r="16" spans="1:4">
      <c r="A16" s="49" t="s">
        <v>80</v>
      </c>
      <c r="B16" s="49"/>
      <c r="C16" s="49"/>
    </row>
    <row r="18" spans="1:7">
      <c r="A18" s="49" t="s">
        <v>81</v>
      </c>
      <c r="B18" s="49"/>
      <c r="C18" s="49"/>
      <c r="D18" s="49" t="s">
        <v>82</v>
      </c>
      <c r="E18" s="49"/>
      <c r="F18" s="49"/>
      <c r="G18" s="49"/>
    </row>
    <row r="21" spans="1:7">
      <c r="A21" s="49" t="s">
        <v>83</v>
      </c>
      <c r="B21" s="49"/>
      <c r="C21" s="49"/>
      <c r="D21" s="2" t="s">
        <v>86</v>
      </c>
      <c r="E21" s="2" t="s">
        <v>25</v>
      </c>
    </row>
    <row r="22" spans="1:7">
      <c r="A22" s="49" t="s">
        <v>84</v>
      </c>
      <c r="B22" s="49"/>
      <c r="C22" s="49"/>
      <c r="D22" s="2" t="s">
        <v>86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13" sqref="H13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50" t="s">
        <v>2</v>
      </c>
      <c r="B1" s="50" t="s">
        <v>78</v>
      </c>
      <c r="C1" s="50" t="s">
        <v>78</v>
      </c>
      <c r="D1" s="50" t="s">
        <v>3</v>
      </c>
      <c r="E1" s="50" t="s">
        <v>5</v>
      </c>
      <c r="F1" s="50" t="s">
        <v>7</v>
      </c>
      <c r="G1" s="48" t="s">
        <v>8</v>
      </c>
      <c r="H1" s="45" t="s">
        <v>9</v>
      </c>
      <c r="I1" s="3" t="s">
        <v>10</v>
      </c>
      <c r="J1" s="36" t="s">
        <v>10</v>
      </c>
    </row>
    <row r="2" spans="1:10">
      <c r="A2" s="51"/>
      <c r="B2" s="51"/>
      <c r="C2" s="51"/>
      <c r="D2" s="51"/>
      <c r="E2" s="51"/>
      <c r="F2" s="51"/>
      <c r="G2" s="48"/>
      <c r="H2" s="45"/>
      <c r="I2" s="4" t="s">
        <v>11</v>
      </c>
      <c r="J2" s="37" t="s">
        <v>6</v>
      </c>
    </row>
    <row r="3" spans="1:10">
      <c r="A3" s="25" t="s">
        <v>4</v>
      </c>
      <c r="B3" s="32">
        <v>-20</v>
      </c>
      <c r="C3" s="33">
        <v>-20</v>
      </c>
      <c r="D3" s="40">
        <v>-0.33333333333333331</v>
      </c>
      <c r="E3" s="25">
        <v>1</v>
      </c>
      <c r="F3" s="29">
        <v>8.7999999999999995E-2</v>
      </c>
      <c r="G3" s="29">
        <v>8.7999999999999995E-2</v>
      </c>
      <c r="H3" s="29">
        <v>8.7999999999999995E-2</v>
      </c>
      <c r="I3" s="30">
        <f>E3*(AVERAGE(F3:H3)*1.6007-0.0118)</f>
        <v>0.1290616</v>
      </c>
      <c r="J3" s="38">
        <f>E3*(STDEV(F3:H3)*1.6007)</f>
        <v>2.7206696834821082E-17</v>
      </c>
    </row>
    <row r="4" spans="1:10">
      <c r="A4" s="25">
        <v>0</v>
      </c>
      <c r="B4" s="34">
        <v>0</v>
      </c>
      <c r="C4" s="35">
        <v>0</v>
      </c>
      <c r="D4" s="40">
        <v>0</v>
      </c>
      <c r="E4" s="25">
        <v>1</v>
      </c>
      <c r="F4" s="29">
        <v>0.13700000000000001</v>
      </c>
      <c r="G4" s="29">
        <v>0.13700000000000001</v>
      </c>
      <c r="H4" s="29">
        <v>0.13700000000000001</v>
      </c>
      <c r="I4" s="30">
        <f t="shared" ref="I4:I9" si="0">E4*(AVERAGE(F4:H4)*1.6007-0.0118)</f>
        <v>0.20749590000000001</v>
      </c>
      <c r="J4" s="38">
        <f t="shared" ref="J4:J9" si="1">E4*(STDEV(F4:H4)*1.6007)</f>
        <v>0</v>
      </c>
    </row>
    <row r="5" spans="1:10">
      <c r="A5" s="25">
        <v>1</v>
      </c>
      <c r="B5" s="34">
        <v>340</v>
      </c>
      <c r="C5" s="35">
        <v>340</v>
      </c>
      <c r="D5" s="40">
        <v>5.666666666666667</v>
      </c>
      <c r="E5" s="25">
        <v>10</v>
      </c>
      <c r="F5" s="29">
        <v>6.4000000000000001E-2</v>
      </c>
      <c r="G5" s="29">
        <v>6.7000000000000004E-2</v>
      </c>
      <c r="H5" s="29">
        <v>6.8000000000000005E-2</v>
      </c>
      <c r="I5" s="30">
        <f t="shared" si="0"/>
        <v>0.94379766666666676</v>
      </c>
      <c r="J5" s="38">
        <f t="shared" si="1"/>
        <v>3.3321227653454417E-2</v>
      </c>
    </row>
    <row r="6" spans="1:10">
      <c r="A6" s="25">
        <v>2</v>
      </c>
      <c r="B6" s="34">
        <v>360</v>
      </c>
      <c r="C6" s="35">
        <v>700</v>
      </c>
      <c r="D6" s="40">
        <v>11.666666666666666</v>
      </c>
      <c r="E6" s="25">
        <v>10</v>
      </c>
      <c r="F6" s="29">
        <v>6.0999999999999999E-2</v>
      </c>
      <c r="G6" s="29">
        <v>6.4000000000000001E-2</v>
      </c>
      <c r="H6" s="29">
        <v>6.0999999999999999E-2</v>
      </c>
      <c r="I6" s="30">
        <f t="shared" si="0"/>
        <v>0.87443399999999993</v>
      </c>
      <c r="J6" s="38">
        <f t="shared" si="1"/>
        <v>2.7724937276755048E-2</v>
      </c>
    </row>
    <row r="7" spans="1:10">
      <c r="A7" s="25">
        <v>3</v>
      </c>
      <c r="B7" s="34">
        <v>740</v>
      </c>
      <c r="C7" s="35">
        <v>1440</v>
      </c>
      <c r="D7" s="40">
        <v>24</v>
      </c>
      <c r="E7" s="25">
        <v>10</v>
      </c>
      <c r="F7" s="29">
        <v>7.8E-2</v>
      </c>
      <c r="G7" s="29">
        <v>7.1999999999999995E-2</v>
      </c>
      <c r="H7" s="29">
        <v>7.3999999999999996E-2</v>
      </c>
      <c r="I7" s="30">
        <f t="shared" si="0"/>
        <v>1.0771893333333331</v>
      </c>
      <c r="J7" s="38">
        <f t="shared" si="1"/>
        <v>4.8902192766105468E-2</v>
      </c>
    </row>
    <row r="8" spans="1:10">
      <c r="A8" s="25">
        <v>4</v>
      </c>
      <c r="B8" s="34">
        <v>1440</v>
      </c>
      <c r="C8" s="35">
        <v>2880</v>
      </c>
      <c r="D8" s="40">
        <v>48</v>
      </c>
      <c r="E8" s="25">
        <v>10</v>
      </c>
      <c r="F8" s="29">
        <v>6.2E-2</v>
      </c>
      <c r="G8" s="29">
        <v>6.3E-2</v>
      </c>
      <c r="H8" s="29">
        <v>6.3E-2</v>
      </c>
      <c r="I8" s="30">
        <f t="shared" si="0"/>
        <v>0.88510533333333319</v>
      </c>
      <c r="J8" s="38">
        <f t="shared" si="1"/>
        <v>9.241645758918348E-3</v>
      </c>
    </row>
    <row r="9" spans="1:10">
      <c r="A9" s="25">
        <v>5</v>
      </c>
      <c r="B9" s="34">
        <v>3120</v>
      </c>
      <c r="C9" s="35">
        <v>6000</v>
      </c>
      <c r="D9" s="40">
        <v>100</v>
      </c>
      <c r="E9" s="25">
        <v>10</v>
      </c>
      <c r="F9" s="29">
        <v>4.5999999999999999E-2</v>
      </c>
      <c r="G9" s="29">
        <v>4.4999999999999998E-2</v>
      </c>
      <c r="H9" s="29">
        <v>0.05</v>
      </c>
      <c r="I9" s="30">
        <f t="shared" si="0"/>
        <v>0.63432900000000003</v>
      </c>
      <c r="J9" s="38">
        <f t="shared" si="1"/>
        <v>4.2350541236210938E-2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3" sqref="J3:K9"/>
    </sheetView>
  </sheetViews>
  <sheetFormatPr baseColWidth="10" defaultColWidth="8.83203125" defaultRowHeight="14" x14ac:dyDescent="0"/>
  <cols>
    <col min="1" max="1" width="16.83203125" style="2" bestFit="1" customWidth="1"/>
    <col min="2" max="13" width="8.83203125" style="2"/>
    <col min="14" max="14" width="10.1640625" style="2" bestFit="1" customWidth="1"/>
    <col min="15" max="15" width="9.1640625" style="2" bestFit="1" customWidth="1"/>
    <col min="16" max="16384" width="8.83203125" style="2"/>
  </cols>
  <sheetData>
    <row r="1" spans="1:21">
      <c r="A1" s="48" t="s">
        <v>18</v>
      </c>
      <c r="B1" s="48"/>
      <c r="D1" s="52" t="s">
        <v>2</v>
      </c>
      <c r="E1" s="50" t="s">
        <v>3</v>
      </c>
      <c r="F1" s="48" t="s">
        <v>88</v>
      </c>
      <c r="G1" s="48"/>
      <c r="H1" s="48"/>
      <c r="I1" s="48"/>
      <c r="J1" s="48" t="s">
        <v>19</v>
      </c>
      <c r="K1" s="48"/>
      <c r="L1" s="48"/>
      <c r="M1" s="48"/>
      <c r="N1" s="53" t="s">
        <v>20</v>
      </c>
      <c r="O1" s="46"/>
      <c r="P1" s="46"/>
      <c r="Q1" s="54"/>
      <c r="R1" s="48" t="s">
        <v>32</v>
      </c>
      <c r="S1" s="48"/>
      <c r="T1" s="48"/>
      <c r="U1" s="48"/>
    </row>
    <row r="2" spans="1:21">
      <c r="A2" s="48" t="s">
        <v>12</v>
      </c>
      <c r="B2" s="48"/>
      <c r="D2" s="52"/>
      <c r="E2" s="51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8" t="s">
        <v>13</v>
      </c>
      <c r="B3" s="9" t="s">
        <v>15</v>
      </c>
      <c r="D3" s="25" t="s">
        <v>4</v>
      </c>
      <c r="E3" s="40">
        <v>-0.33333333333333331</v>
      </c>
      <c r="F3" s="42">
        <v>55.604288499025344</v>
      </c>
      <c r="G3" s="42">
        <v>0.83807911900194121</v>
      </c>
      <c r="H3" s="40">
        <f>F3</f>
        <v>55.604288499025344</v>
      </c>
      <c r="I3" s="40">
        <f>G3</f>
        <v>0.83807911900194121</v>
      </c>
      <c r="J3" s="40">
        <v>0.59206631099999996</v>
      </c>
      <c r="K3" s="40">
        <v>1.2999999999999999E-2</v>
      </c>
      <c r="L3" s="8">
        <f>J3</f>
        <v>0.59206631099999996</v>
      </c>
      <c r="M3" s="8">
        <f>K3</f>
        <v>1.2999999999999999E-2</v>
      </c>
      <c r="N3" s="42">
        <v>1.2434082708853731</v>
      </c>
      <c r="O3" s="42">
        <v>5.0875111795235572E-2</v>
      </c>
      <c r="P3" s="8">
        <f>N3</f>
        <v>1.2434082708853731</v>
      </c>
      <c r="Q3" s="8">
        <f>O3</f>
        <v>5.0875111795235572E-2</v>
      </c>
      <c r="R3" s="33">
        <v>0</v>
      </c>
      <c r="S3" s="33">
        <v>0</v>
      </c>
      <c r="T3" s="8">
        <f>R3</f>
        <v>0</v>
      </c>
      <c r="U3" s="8">
        <f>S3</f>
        <v>0</v>
      </c>
    </row>
    <row r="4" spans="1:21">
      <c r="A4" s="48"/>
      <c r="B4" s="9" t="s">
        <v>16</v>
      </c>
      <c r="D4" s="25">
        <v>0</v>
      </c>
      <c r="E4" s="40">
        <v>0</v>
      </c>
      <c r="F4" s="42">
        <v>55.502761533463278</v>
      </c>
      <c r="G4" s="42">
        <v>1.5841174060993384</v>
      </c>
      <c r="H4" s="40">
        <f t="shared" ref="H4:H9" si="0">F4</f>
        <v>55.502761533463278</v>
      </c>
      <c r="I4" s="40">
        <f t="shared" ref="I4:I9" si="1">G4</f>
        <v>1.5841174060993384</v>
      </c>
      <c r="J4" s="44">
        <v>0.65867377100000002</v>
      </c>
      <c r="K4" s="44">
        <v>2.5999999999999999E-2</v>
      </c>
      <c r="L4" s="8">
        <f t="shared" ref="L4:L9" si="2">J4</f>
        <v>0.65867377100000002</v>
      </c>
      <c r="M4" s="8">
        <f t="shared" ref="M4:M9" si="3">K4</f>
        <v>2.5999999999999999E-2</v>
      </c>
      <c r="N4" s="42">
        <v>2.0316402997502081</v>
      </c>
      <c r="O4" s="42">
        <v>5.7686954456915213E-2</v>
      </c>
      <c r="P4" s="8">
        <f t="shared" ref="P4:P9" si="4">N4</f>
        <v>2.0316402997502081</v>
      </c>
      <c r="Q4" s="8">
        <f t="shared" ref="Q4:Q8" si="5">O4</f>
        <v>5.7686954456915213E-2</v>
      </c>
      <c r="R4" s="35">
        <v>0</v>
      </c>
      <c r="S4" s="35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40">
        <v>5.666666666666667</v>
      </c>
      <c r="F5" s="42">
        <v>55.758609486679667</v>
      </c>
      <c r="G5" s="42">
        <v>1.1574287813080655</v>
      </c>
      <c r="H5" s="40">
        <f t="shared" si="0"/>
        <v>55.758609486679667</v>
      </c>
      <c r="I5" s="40">
        <f t="shared" si="1"/>
        <v>1.1574287813080655</v>
      </c>
      <c r="J5" s="40">
        <v>0.91770278299999997</v>
      </c>
      <c r="K5" s="40">
        <v>1.2999999999999999E-2</v>
      </c>
      <c r="L5" s="8">
        <f t="shared" si="2"/>
        <v>0.91770278299999997</v>
      </c>
      <c r="M5" s="8">
        <f t="shared" si="3"/>
        <v>1.2999999999999999E-2</v>
      </c>
      <c r="N5" s="42">
        <v>6.4168748265334452</v>
      </c>
      <c r="O5" s="42">
        <v>0.11696534835251457</v>
      </c>
      <c r="P5" s="8">
        <f t="shared" si="4"/>
        <v>6.4168748265334452</v>
      </c>
      <c r="Q5" s="8">
        <f t="shared" si="5"/>
        <v>0.11696534835251457</v>
      </c>
      <c r="R5" s="33">
        <v>0</v>
      </c>
      <c r="S5" s="33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40">
        <v>11.666666666666666</v>
      </c>
      <c r="F6" s="42">
        <v>54.434697855750485</v>
      </c>
      <c r="G6" s="42">
        <v>1.3532169674601362</v>
      </c>
      <c r="H6" s="40">
        <f t="shared" si="0"/>
        <v>54.434697855750485</v>
      </c>
      <c r="I6" s="40">
        <f t="shared" si="1"/>
        <v>1.3532169674601362</v>
      </c>
      <c r="J6" s="44">
        <v>0.91030195400000002</v>
      </c>
      <c r="K6" s="44">
        <v>3.7999999999999999E-2</v>
      </c>
      <c r="L6" s="8">
        <f t="shared" si="2"/>
        <v>0.91030195400000002</v>
      </c>
      <c r="M6" s="8">
        <f t="shared" si="3"/>
        <v>3.7999999999999999E-2</v>
      </c>
      <c r="N6" s="42">
        <v>7.948931446017208</v>
      </c>
      <c r="O6" s="42">
        <v>0.18343282422268464</v>
      </c>
      <c r="P6" s="8">
        <f t="shared" si="4"/>
        <v>7.948931446017208</v>
      </c>
      <c r="Q6" s="8">
        <f t="shared" si="5"/>
        <v>0.18343282422268464</v>
      </c>
      <c r="R6" s="35">
        <v>0</v>
      </c>
      <c r="S6" s="35">
        <v>0</v>
      </c>
      <c r="T6" s="8">
        <f t="shared" si="6"/>
        <v>0</v>
      </c>
      <c r="U6" s="8">
        <f t="shared" si="7"/>
        <v>0</v>
      </c>
    </row>
    <row r="7" spans="1:21">
      <c r="A7" s="21" t="s">
        <v>77</v>
      </c>
      <c r="B7" s="21">
        <v>46.03</v>
      </c>
      <c r="D7" s="25">
        <v>3</v>
      </c>
      <c r="E7" s="40">
        <v>24</v>
      </c>
      <c r="F7" s="42">
        <v>54.95045484080574</v>
      </c>
      <c r="G7" s="42">
        <v>1.5295339783266722</v>
      </c>
      <c r="H7" s="40">
        <f t="shared" si="0"/>
        <v>54.95045484080574</v>
      </c>
      <c r="I7" s="40">
        <f t="shared" si="1"/>
        <v>1.5295339783266722</v>
      </c>
      <c r="J7" s="40">
        <v>0.92510361200000002</v>
      </c>
      <c r="K7" s="40">
        <v>1.2999999999999999E-2</v>
      </c>
      <c r="L7" s="8">
        <f t="shared" si="2"/>
        <v>0.92510361200000002</v>
      </c>
      <c r="M7" s="8">
        <f t="shared" si="3"/>
        <v>1.2999999999999999E-2</v>
      </c>
      <c r="N7" s="42">
        <v>11.457119067443797</v>
      </c>
      <c r="O7" s="42">
        <v>0.30525067077141244</v>
      </c>
      <c r="P7" s="8">
        <f t="shared" si="4"/>
        <v>11.457119067443797</v>
      </c>
      <c r="Q7" s="8">
        <f t="shared" si="5"/>
        <v>0.30525067077141244</v>
      </c>
      <c r="R7" s="33">
        <v>0</v>
      </c>
      <c r="S7" s="33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40">
        <v>48</v>
      </c>
      <c r="F8" s="42">
        <v>55.076348278102671</v>
      </c>
      <c r="G8" s="42">
        <v>0.8427887886680151</v>
      </c>
      <c r="H8" s="40">
        <f t="shared" si="0"/>
        <v>55.076348278102671</v>
      </c>
      <c r="I8" s="40">
        <f t="shared" si="1"/>
        <v>0.8427887886680151</v>
      </c>
      <c r="J8" s="44">
        <v>0.91030195400000002</v>
      </c>
      <c r="K8" s="44">
        <v>2.1999999999999999E-2</v>
      </c>
      <c r="L8" s="8">
        <f t="shared" si="2"/>
        <v>0.91030195400000002</v>
      </c>
      <c r="M8" s="8">
        <f t="shared" si="3"/>
        <v>2.1999999999999999E-2</v>
      </c>
      <c r="N8" s="42">
        <v>14.199278379128504</v>
      </c>
      <c r="O8" s="42">
        <v>0.20075649536525275</v>
      </c>
      <c r="P8" s="8">
        <f t="shared" si="4"/>
        <v>14.199278379128504</v>
      </c>
      <c r="Q8" s="8">
        <f t="shared" si="5"/>
        <v>0.20075649536525275</v>
      </c>
      <c r="R8" s="35">
        <v>0</v>
      </c>
      <c r="S8" s="35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40">
        <v>100</v>
      </c>
      <c r="F9" s="42">
        <v>55.060103963612733</v>
      </c>
      <c r="G9" s="42">
        <v>0.39784064004308411</v>
      </c>
      <c r="H9" s="40">
        <f t="shared" si="0"/>
        <v>55.060103963612733</v>
      </c>
      <c r="I9" s="40">
        <f t="shared" si="1"/>
        <v>0.39784064004308411</v>
      </c>
      <c r="J9" s="40">
        <v>0.91770278299999997</v>
      </c>
      <c r="K9" s="40">
        <v>1.2999999999999999E-2</v>
      </c>
      <c r="L9" s="8">
        <f t="shared" si="2"/>
        <v>0.91770278299999997</v>
      </c>
      <c r="M9" s="8">
        <f t="shared" si="3"/>
        <v>1.2999999999999999E-2</v>
      </c>
      <c r="N9" s="42">
        <v>14.83208437413267</v>
      </c>
      <c r="O9" s="42">
        <v>6.9331090739921233E-2</v>
      </c>
      <c r="P9" s="8">
        <f t="shared" si="4"/>
        <v>14.83208437413267</v>
      </c>
      <c r="Q9" s="8">
        <f>O9</f>
        <v>6.9331090739921233E-2</v>
      </c>
      <c r="R9" s="33">
        <v>0</v>
      </c>
      <c r="S9" s="33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52" t="s">
        <v>2</v>
      </c>
      <c r="E11" s="52" t="s">
        <v>27</v>
      </c>
      <c r="F11" s="48" t="s">
        <v>21</v>
      </c>
      <c r="G11" s="48"/>
      <c r="H11" s="48"/>
      <c r="I11" s="48"/>
      <c r="J11" s="48" t="s">
        <v>33</v>
      </c>
      <c r="K11" s="48"/>
      <c r="L11" s="48"/>
      <c r="M11" s="48"/>
      <c r="N11" s="53" t="s">
        <v>34</v>
      </c>
      <c r="O11" s="46"/>
      <c r="P11" s="46"/>
      <c r="Q11" s="54"/>
    </row>
    <row r="12" spans="1:21">
      <c r="A12" s="10" t="s">
        <v>21</v>
      </c>
      <c r="B12" s="10">
        <v>46.07</v>
      </c>
      <c r="D12" s="52"/>
      <c r="E12" s="52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40">
        <v>-0.33333333333333331</v>
      </c>
      <c r="F13" s="33">
        <v>0</v>
      </c>
      <c r="G13" s="33">
        <v>0</v>
      </c>
      <c r="H13" s="8">
        <f>F13</f>
        <v>0</v>
      </c>
      <c r="I13" s="8">
        <f>G13</f>
        <v>0</v>
      </c>
      <c r="J13" s="33">
        <v>0</v>
      </c>
      <c r="K13" s="33">
        <v>0</v>
      </c>
      <c r="L13" s="8">
        <f>J13</f>
        <v>0</v>
      </c>
      <c r="M13" s="8">
        <f>K13</f>
        <v>0</v>
      </c>
      <c r="N13" s="33">
        <v>0</v>
      </c>
      <c r="O13" s="33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40">
        <v>0</v>
      </c>
      <c r="F14" s="35">
        <v>0</v>
      </c>
      <c r="G14" s="35">
        <v>0</v>
      </c>
      <c r="H14" s="8">
        <f t="shared" ref="H14:H19" si="8">F14</f>
        <v>0</v>
      </c>
      <c r="I14" s="8">
        <f t="shared" ref="I14:I19" si="9">G14</f>
        <v>0</v>
      </c>
      <c r="J14" s="35">
        <v>0</v>
      </c>
      <c r="K14" s="35">
        <v>0</v>
      </c>
      <c r="L14" s="8">
        <f t="shared" ref="L14:L18" si="10">J14</f>
        <v>0</v>
      </c>
      <c r="M14" s="8">
        <f t="shared" ref="M14:M19" si="11">K14</f>
        <v>0</v>
      </c>
      <c r="N14" s="35">
        <v>0</v>
      </c>
      <c r="O14" s="35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40">
        <v>5.666666666666667</v>
      </c>
      <c r="F15" s="33">
        <v>0</v>
      </c>
      <c r="G15" s="33">
        <v>0</v>
      </c>
      <c r="H15" s="8">
        <f t="shared" si="8"/>
        <v>0</v>
      </c>
      <c r="I15" s="8">
        <f t="shared" si="9"/>
        <v>0</v>
      </c>
      <c r="J15" s="33">
        <v>0</v>
      </c>
      <c r="K15" s="33">
        <v>0</v>
      </c>
      <c r="L15" s="8">
        <f t="shared" si="10"/>
        <v>0</v>
      </c>
      <c r="M15" s="8">
        <f t="shared" si="11"/>
        <v>0</v>
      </c>
      <c r="N15" s="33">
        <v>0</v>
      </c>
      <c r="O15" s="33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40">
        <v>11.666666666666666</v>
      </c>
      <c r="F16" s="35">
        <v>0</v>
      </c>
      <c r="G16" s="35">
        <v>0</v>
      </c>
      <c r="H16" s="8">
        <f t="shared" si="8"/>
        <v>0</v>
      </c>
      <c r="I16" s="8">
        <f t="shared" si="9"/>
        <v>0</v>
      </c>
      <c r="J16" s="35">
        <v>0</v>
      </c>
      <c r="K16" s="35">
        <v>0</v>
      </c>
      <c r="L16" s="8">
        <f t="shared" si="10"/>
        <v>0</v>
      </c>
      <c r="M16" s="8">
        <f t="shared" si="11"/>
        <v>0</v>
      </c>
      <c r="N16" s="35">
        <v>0</v>
      </c>
      <c r="O16" s="35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40">
        <v>24</v>
      </c>
      <c r="F17" s="33">
        <v>0</v>
      </c>
      <c r="G17" s="33">
        <v>0</v>
      </c>
      <c r="H17" s="8">
        <f t="shared" si="8"/>
        <v>0</v>
      </c>
      <c r="I17" s="8">
        <f t="shared" si="9"/>
        <v>0</v>
      </c>
      <c r="J17" s="33">
        <v>0</v>
      </c>
      <c r="K17" s="33">
        <v>0</v>
      </c>
      <c r="L17" s="8">
        <f t="shared" si="10"/>
        <v>0</v>
      </c>
      <c r="M17" s="8">
        <f t="shared" si="11"/>
        <v>0</v>
      </c>
      <c r="N17" s="33">
        <v>0</v>
      </c>
      <c r="O17" s="33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40">
        <v>48</v>
      </c>
      <c r="F18" s="35">
        <v>0</v>
      </c>
      <c r="G18" s="35">
        <v>0</v>
      </c>
      <c r="H18" s="8">
        <f t="shared" si="8"/>
        <v>0</v>
      </c>
      <c r="I18" s="8">
        <f t="shared" si="9"/>
        <v>0</v>
      </c>
      <c r="J18" s="35">
        <v>0</v>
      </c>
      <c r="K18" s="35">
        <v>0</v>
      </c>
      <c r="L18" s="8">
        <f t="shared" si="10"/>
        <v>0</v>
      </c>
      <c r="M18" s="8">
        <f t="shared" si="11"/>
        <v>0</v>
      </c>
      <c r="N18" s="35">
        <v>0</v>
      </c>
      <c r="O18" s="35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40">
        <v>100</v>
      </c>
      <c r="F19" s="33">
        <v>0</v>
      </c>
      <c r="G19" s="33">
        <v>0</v>
      </c>
      <c r="H19" s="8">
        <f t="shared" si="8"/>
        <v>0</v>
      </c>
      <c r="I19" s="8">
        <f t="shared" si="9"/>
        <v>0</v>
      </c>
      <c r="J19" s="33">
        <v>0</v>
      </c>
      <c r="K19" s="33">
        <v>0</v>
      </c>
      <c r="L19" s="8">
        <f>J19</f>
        <v>0</v>
      </c>
      <c r="M19" s="8">
        <f t="shared" si="11"/>
        <v>0</v>
      </c>
      <c r="N19" s="33">
        <v>0</v>
      </c>
      <c r="O19" s="33">
        <v>0</v>
      </c>
      <c r="P19" s="8">
        <f t="shared" si="12"/>
        <v>0</v>
      </c>
      <c r="Q19" s="8">
        <f t="shared" si="13"/>
        <v>0</v>
      </c>
    </row>
  </sheetData>
  <mergeCells count="14">
    <mergeCell ref="F11:I11"/>
    <mergeCell ref="J11:M11"/>
    <mergeCell ref="N11:Q11"/>
    <mergeCell ref="N1:Q1"/>
    <mergeCell ref="A1:B1"/>
    <mergeCell ref="A2:B2"/>
    <mergeCell ref="A3:A4"/>
    <mergeCell ref="D11:D12"/>
    <mergeCell ref="E11:E12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88</v>
      </c>
      <c r="B2" s="12">
        <v>164.16</v>
      </c>
    </row>
    <row r="4" spans="1:8">
      <c r="A4" s="55" t="s">
        <v>88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9" t="s">
        <v>2</v>
      </c>
      <c r="B6" s="19" t="s">
        <v>3</v>
      </c>
      <c r="C6" s="19" t="s">
        <v>5</v>
      </c>
      <c r="D6" s="60"/>
      <c r="E6" s="60"/>
      <c r="F6" s="60"/>
      <c r="G6" s="62"/>
      <c r="H6" s="62"/>
    </row>
    <row r="7" spans="1:8">
      <c r="A7" s="25" t="s">
        <v>4</v>
      </c>
      <c r="B7" s="40">
        <v>-0.33333333333333331</v>
      </c>
      <c r="C7" s="11">
        <v>2</v>
      </c>
      <c r="D7" s="11">
        <v>4.4859999999999998</v>
      </c>
      <c r="E7" s="11">
        <v>4.59</v>
      </c>
      <c r="F7" s="11">
        <v>4.6159999999999997</v>
      </c>
      <c r="G7" s="14">
        <f>(C7*1000*AVERAGE(D7:F7)/$B$2)</f>
        <v>55.604288499025344</v>
      </c>
      <c r="H7" s="14">
        <f>(C7*1000*STDEV(D7:F7))/$B$2</f>
        <v>0.83807911900194121</v>
      </c>
    </row>
    <row r="8" spans="1:8">
      <c r="A8" s="25">
        <v>0</v>
      </c>
      <c r="B8" s="40">
        <v>0</v>
      </c>
      <c r="C8" s="11">
        <v>2</v>
      </c>
      <c r="D8" s="11">
        <v>4.4080000000000004</v>
      </c>
      <c r="E8" s="11">
        <v>4.6059999999999999</v>
      </c>
      <c r="F8" s="11">
        <v>4.6529999999999996</v>
      </c>
      <c r="G8" s="14">
        <f t="shared" ref="G8:G13" si="0">(C8*1000*AVERAGE(D8:F8))/$B$2</f>
        <v>55.502761533463278</v>
      </c>
      <c r="H8" s="14">
        <f t="shared" ref="H8:H13" si="1">(C8*1000*STDEV(D8:F8))/$B$2</f>
        <v>1.5841174060993384</v>
      </c>
    </row>
    <row r="9" spans="1:8">
      <c r="A9" s="25">
        <v>1</v>
      </c>
      <c r="B9" s="40">
        <v>5.666666666666667</v>
      </c>
      <c r="C9" s="11">
        <v>2</v>
      </c>
      <c r="D9" s="11">
        <v>4.468</v>
      </c>
      <c r="E9" s="11">
        <v>4.6180000000000003</v>
      </c>
      <c r="F9" s="11">
        <v>4.6440000000000001</v>
      </c>
      <c r="G9" s="14">
        <f t="shared" si="0"/>
        <v>55.758609486679667</v>
      </c>
      <c r="H9" s="14">
        <f t="shared" si="1"/>
        <v>1.1574287813080655</v>
      </c>
    </row>
    <row r="10" spans="1:8">
      <c r="A10" s="25">
        <v>2</v>
      </c>
      <c r="B10" s="40">
        <v>11.666666666666666</v>
      </c>
      <c r="C10" s="11">
        <v>2</v>
      </c>
      <c r="D10" s="11">
        <v>4.3970000000000002</v>
      </c>
      <c r="E10" s="11">
        <v>4.5960000000000001</v>
      </c>
      <c r="F10" s="11">
        <v>4.4109999999999996</v>
      </c>
      <c r="G10" s="14">
        <f t="shared" si="0"/>
        <v>54.434697855750485</v>
      </c>
      <c r="H10" s="14">
        <f t="shared" si="1"/>
        <v>1.3532169674601362</v>
      </c>
    </row>
    <row r="11" spans="1:8">
      <c r="A11" s="25">
        <v>3</v>
      </c>
      <c r="B11" s="40">
        <v>24</v>
      </c>
      <c r="C11" s="11">
        <v>2</v>
      </c>
      <c r="D11" s="11">
        <v>4.375</v>
      </c>
      <c r="E11" s="11">
        <v>4.6230000000000002</v>
      </c>
      <c r="F11" s="11">
        <v>4.5330000000000004</v>
      </c>
      <c r="G11" s="14">
        <f t="shared" si="0"/>
        <v>54.95045484080574</v>
      </c>
      <c r="H11" s="14">
        <f t="shared" si="1"/>
        <v>1.5295339783266722</v>
      </c>
    </row>
    <row r="12" spans="1:8">
      <c r="A12" s="25">
        <v>4</v>
      </c>
      <c r="B12" s="40">
        <v>48</v>
      </c>
      <c r="C12" s="11">
        <v>2</v>
      </c>
      <c r="D12" s="11">
        <v>4.548</v>
      </c>
      <c r="E12" s="11">
        <v>4.4420000000000002</v>
      </c>
      <c r="F12" s="11">
        <v>4.5720000000000001</v>
      </c>
      <c r="G12" s="14">
        <f t="shared" si="0"/>
        <v>55.076348278102671</v>
      </c>
      <c r="H12" s="14">
        <f t="shared" si="1"/>
        <v>0.8427887886680151</v>
      </c>
    </row>
    <row r="13" spans="1:8">
      <c r="A13" s="25">
        <v>5</v>
      </c>
      <c r="B13" s="40">
        <v>100</v>
      </c>
      <c r="C13" s="11">
        <v>2</v>
      </c>
      <c r="D13" s="11">
        <v>4.4989999999999997</v>
      </c>
      <c r="E13" s="11">
        <v>4.5570000000000004</v>
      </c>
      <c r="F13" s="11">
        <v>4.5019999999999998</v>
      </c>
      <c r="G13" s="14">
        <f t="shared" si="0"/>
        <v>55.060103963612733</v>
      </c>
      <c r="H13" s="14">
        <f t="shared" si="1"/>
        <v>0.39784064004308411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55" t="s">
        <v>32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9" t="s">
        <v>2</v>
      </c>
      <c r="B6" s="19" t="s">
        <v>27</v>
      </c>
      <c r="C6" s="19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-0.33333333333333331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4">
        <v>0</v>
      </c>
      <c r="B8" s="40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2" si="0">(C8*1000*AVERAGE(D8:F8))/$B$2</f>
        <v>0</v>
      </c>
      <c r="H8" s="14">
        <f t="shared" ref="H8:H12" si="1">(C8*1000*STDEV(D8:F8))/$B$2</f>
        <v>0</v>
      </c>
    </row>
    <row r="9" spans="1:8">
      <c r="A9" s="34">
        <v>1</v>
      </c>
      <c r="B9" s="40">
        <v>5.666666666666667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11.666666666666666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100</v>
      </c>
      <c r="C13" s="11">
        <v>2</v>
      </c>
      <c r="D13" s="13">
        <v>0</v>
      </c>
      <c r="E13" s="13">
        <v>0</v>
      </c>
      <c r="F13" s="13">
        <v>0</v>
      </c>
      <c r="G13" s="11">
        <f>(C13*1000*AVERAGE(D13:F13))/$B$2</f>
        <v>0</v>
      </c>
      <c r="H13" s="14">
        <f>(C13*1000*STDEV(D13:F13))/$B$2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55" t="s">
        <v>20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7" t="s">
        <v>2</v>
      </c>
      <c r="B6" s="17" t="s">
        <v>27</v>
      </c>
      <c r="C6" s="17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-0.33333333333333331</v>
      </c>
      <c r="C7" s="11">
        <v>2</v>
      </c>
      <c r="D7" s="43">
        <v>3.9E-2</v>
      </c>
      <c r="E7" s="43">
        <v>3.6999999999999998E-2</v>
      </c>
      <c r="F7" s="43">
        <v>3.5999999999999997E-2</v>
      </c>
      <c r="G7" s="11">
        <f>(C7*1000*AVERAGE(D7:F7))/$B$2</f>
        <v>1.2434082708853731</v>
      </c>
      <c r="H7" s="14">
        <f>(C7*1000*STDEV(D7:F7))/$B$2</f>
        <v>5.0875111795235572E-2</v>
      </c>
    </row>
    <row r="8" spans="1:8">
      <c r="A8" s="34">
        <v>0</v>
      </c>
      <c r="B8" s="40">
        <v>0</v>
      </c>
      <c r="C8" s="11">
        <v>2</v>
      </c>
      <c r="D8" s="43">
        <v>5.8999999999999997E-2</v>
      </c>
      <c r="E8" s="43">
        <v>6.2E-2</v>
      </c>
      <c r="F8" s="43">
        <v>6.2E-2</v>
      </c>
      <c r="G8" s="11">
        <f t="shared" ref="G8:G13" si="0">(C8*1000*AVERAGE(D8:F8))/$B$2</f>
        <v>2.0316402997502081</v>
      </c>
      <c r="H8" s="14">
        <f t="shared" ref="H8:H13" si="1">(C8*1000*STDEV(D8:F8))/$B$2</f>
        <v>5.7686954456915213E-2</v>
      </c>
    </row>
    <row r="9" spans="1:8">
      <c r="A9" s="34">
        <v>1</v>
      </c>
      <c r="B9" s="40">
        <v>5.666666666666667</v>
      </c>
      <c r="C9" s="11">
        <v>2</v>
      </c>
      <c r="D9" s="43">
        <v>0.189</v>
      </c>
      <c r="E9" s="43">
        <v>0.193</v>
      </c>
      <c r="F9" s="43">
        <v>0.19600000000000001</v>
      </c>
      <c r="G9" s="11">
        <f t="shared" si="0"/>
        <v>6.4168748265334452</v>
      </c>
      <c r="H9" s="14">
        <f t="shared" si="1"/>
        <v>0.11696534835251457</v>
      </c>
    </row>
    <row r="10" spans="1:8">
      <c r="A10" s="34">
        <v>2</v>
      </c>
      <c r="B10" s="40">
        <v>11.666666666666666</v>
      </c>
      <c r="C10" s="11">
        <v>2</v>
      </c>
      <c r="D10" s="43">
        <v>0.23499999999999999</v>
      </c>
      <c r="E10" s="43">
        <v>0.245</v>
      </c>
      <c r="F10" s="43">
        <v>0.23599999999999999</v>
      </c>
      <c r="G10" s="11">
        <f t="shared" si="0"/>
        <v>7.948931446017208</v>
      </c>
      <c r="H10" s="14">
        <f t="shared" si="1"/>
        <v>0.18343282422268464</v>
      </c>
    </row>
    <row r="11" spans="1:8">
      <c r="A11" s="34">
        <v>3</v>
      </c>
      <c r="B11" s="40">
        <v>24</v>
      </c>
      <c r="C11" s="11">
        <v>2</v>
      </c>
      <c r="D11" s="43">
        <v>0.33400000000000002</v>
      </c>
      <c r="E11" s="43">
        <v>0.35199999999999998</v>
      </c>
      <c r="F11" s="43">
        <v>0.34599999999999997</v>
      </c>
      <c r="G11" s="11">
        <f t="shared" si="0"/>
        <v>11.457119067443797</v>
      </c>
      <c r="H11" s="14">
        <f t="shared" si="1"/>
        <v>0.30525067077141244</v>
      </c>
    </row>
    <row r="12" spans="1:8">
      <c r="A12" s="34">
        <v>4</v>
      </c>
      <c r="B12" s="40">
        <v>48</v>
      </c>
      <c r="C12" s="11">
        <v>2</v>
      </c>
      <c r="D12" s="43">
        <v>0.42699999999999999</v>
      </c>
      <c r="E12" s="43">
        <v>0.42</v>
      </c>
      <c r="F12" s="43">
        <v>0.432</v>
      </c>
      <c r="G12" s="11">
        <f t="shared" si="0"/>
        <v>14.199278379128504</v>
      </c>
      <c r="H12" s="14">
        <f t="shared" si="1"/>
        <v>0.20075649536525275</v>
      </c>
    </row>
    <row r="13" spans="1:8">
      <c r="A13" s="34">
        <v>5</v>
      </c>
      <c r="B13" s="40">
        <v>100</v>
      </c>
      <c r="C13" s="11">
        <v>2</v>
      </c>
      <c r="D13" s="43">
        <v>0.44600000000000001</v>
      </c>
      <c r="E13" s="43">
        <v>0.44700000000000001</v>
      </c>
      <c r="F13" s="43">
        <v>0.443</v>
      </c>
      <c r="G13" s="11">
        <f t="shared" si="0"/>
        <v>14.83208437413267</v>
      </c>
      <c r="H13" s="14">
        <f t="shared" si="1"/>
        <v>6.9331090739921233E-2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55" t="s">
        <v>34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9" t="s">
        <v>2</v>
      </c>
      <c r="B6" s="19" t="s">
        <v>27</v>
      </c>
      <c r="C6" s="19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55" t="s">
        <v>33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9" t="s">
        <v>2</v>
      </c>
      <c r="B6" s="19" t="s">
        <v>27</v>
      </c>
      <c r="C6" s="19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-0.33333333333333331</v>
      </c>
      <c r="C7" s="11">
        <v>2</v>
      </c>
      <c r="D7" s="11">
        <v>0</v>
      </c>
      <c r="E7" s="11">
        <v>0</v>
      </c>
      <c r="F7" s="11">
        <v>0</v>
      </c>
      <c r="G7" s="11">
        <f>(C7*1000*AVERAGE('L-Fucose'!D7:F7))/$B$2</f>
        <v>103.59777550788787</v>
      </c>
      <c r="H7" s="14">
        <f>(C7*1000*STDEV('L-Fucose'!D7:F7))/$B$2</f>
        <v>1.5614466936256799</v>
      </c>
    </row>
    <row r="8" spans="1:8">
      <c r="A8" s="34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5.666666666666667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11.666666666666666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100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L-Fucose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2014-12-08T13:34:11Z</dcterms:modified>
</cp:coreProperties>
</file>