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520" windowHeight="16020" tabRatio="930" activeTab="11"/>
  </bookViews>
  <sheets>
    <sheet name="Screening" sheetId="1" r:id="rId1"/>
    <sheet name="Calculation" sheetId="2" r:id="rId2"/>
    <sheet name="OD600nm" sheetId="4" r:id="rId3"/>
    <sheet name="Metabolites" sheetId="8" r:id="rId4"/>
    <sheet name="D-Glucose + Fructose" sheetId="19" r:id="rId5"/>
    <sheet name="Formic acid" sheetId="18" r:id="rId6"/>
    <sheet name="Acetic acid" sheetId="15" r:id="rId7"/>
    <sheet name="Propionic acid" sheetId="20" r:id="rId8"/>
    <sheet name="Butyric acid" sheetId="21" r:id="rId9"/>
    <sheet name="Lactic acid" sheetId="14" r:id="rId10"/>
    <sheet name="Ethanol" sheetId="16" r:id="rId11"/>
    <sheet name="Graph" sheetId="2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8" l="1"/>
  <c r="Q15" i="8"/>
  <c r="Q16" i="8"/>
  <c r="Q17" i="8"/>
  <c r="Q18" i="8"/>
  <c r="Q19" i="8"/>
  <c r="P14" i="8"/>
  <c r="P15" i="8"/>
  <c r="P16" i="8"/>
  <c r="P17" i="8"/>
  <c r="P18" i="8"/>
  <c r="P19" i="8"/>
  <c r="Q13" i="8"/>
  <c r="P13" i="8"/>
  <c r="L19" i="8"/>
  <c r="M14" i="8"/>
  <c r="M15" i="8"/>
  <c r="M16" i="8"/>
  <c r="M17" i="8"/>
  <c r="M18" i="8"/>
  <c r="M19" i="8"/>
  <c r="L14" i="8"/>
  <c r="L15" i="8"/>
  <c r="L16" i="8"/>
  <c r="L17" i="8"/>
  <c r="L18" i="8"/>
  <c r="M13" i="8"/>
  <c r="L13" i="8"/>
  <c r="I14" i="8"/>
  <c r="I15" i="8"/>
  <c r="I16" i="8"/>
  <c r="I17" i="8"/>
  <c r="I18" i="8"/>
  <c r="I19" i="8"/>
  <c r="H14" i="8"/>
  <c r="H15" i="8"/>
  <c r="H16" i="8"/>
  <c r="H17" i="8"/>
  <c r="H18" i="8"/>
  <c r="H19" i="8"/>
  <c r="I13" i="8"/>
  <c r="H13" i="8"/>
  <c r="U9" i="8"/>
  <c r="U4" i="8"/>
  <c r="U5" i="8"/>
  <c r="U6" i="8"/>
  <c r="U7" i="8"/>
  <c r="U8" i="8"/>
  <c r="U3" i="8"/>
  <c r="T4" i="8"/>
  <c r="T5" i="8"/>
  <c r="T6" i="8"/>
  <c r="T7" i="8"/>
  <c r="T8" i="8"/>
  <c r="T9" i="8"/>
  <c r="T3" i="8"/>
  <c r="Q9" i="8"/>
  <c r="Q4" i="8"/>
  <c r="Q5" i="8"/>
  <c r="Q6" i="8"/>
  <c r="Q7" i="8"/>
  <c r="Q8" i="8"/>
  <c r="Q3" i="8"/>
  <c r="P4" i="8"/>
  <c r="P5" i="8"/>
  <c r="P6" i="8"/>
  <c r="P7" i="8"/>
  <c r="P8" i="8"/>
  <c r="P9" i="8"/>
  <c r="P3" i="8"/>
  <c r="M4" i="8"/>
  <c r="M5" i="8"/>
  <c r="M6" i="8"/>
  <c r="M7" i="8"/>
  <c r="M8" i="8"/>
  <c r="M9" i="8"/>
  <c r="L4" i="8"/>
  <c r="L5" i="8"/>
  <c r="L6" i="8"/>
  <c r="L7" i="8"/>
  <c r="L8" i="8"/>
  <c r="L9" i="8"/>
  <c r="M3" i="8"/>
  <c r="L3" i="8"/>
  <c r="I4" i="8"/>
  <c r="I5" i="8"/>
  <c r="I6" i="8"/>
  <c r="I7" i="8"/>
  <c r="I8" i="8"/>
  <c r="I9" i="8"/>
  <c r="H4" i="8"/>
  <c r="H5" i="8"/>
  <c r="H6" i="8"/>
  <c r="H7" i="8"/>
  <c r="H8" i="8"/>
  <c r="H9" i="8"/>
  <c r="I3" i="8"/>
  <c r="H3" i="8"/>
  <c r="J4" i="4"/>
  <c r="J5" i="4"/>
  <c r="J6" i="4"/>
  <c r="J7" i="4"/>
  <c r="J8" i="4"/>
  <c r="J9" i="4"/>
  <c r="J3" i="4"/>
  <c r="I3" i="4"/>
  <c r="H7" i="19"/>
  <c r="G7" i="19"/>
  <c r="G7" i="21"/>
  <c r="H7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3" i="19"/>
  <c r="G13" i="19"/>
  <c r="H12" i="19"/>
  <c r="G12" i="19"/>
  <c r="H11" i="19"/>
  <c r="G11" i="19"/>
  <c r="H10" i="19"/>
  <c r="G10" i="19"/>
  <c r="H9" i="19"/>
  <c r="G9" i="19"/>
  <c r="H8" i="19"/>
  <c r="G8" i="19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7" i="16"/>
  <c r="G8" i="16"/>
  <c r="G9" i="16"/>
  <c r="G10" i="16"/>
  <c r="G11" i="16"/>
  <c r="G12" i="16"/>
  <c r="G13" i="16"/>
  <c r="G7" i="16"/>
  <c r="H8" i="15"/>
  <c r="H9" i="15"/>
  <c r="H10" i="15"/>
  <c r="H11" i="15"/>
  <c r="H12" i="15"/>
  <c r="H13" i="15"/>
  <c r="H7" i="15"/>
  <c r="G8" i="15"/>
  <c r="G9" i="15"/>
  <c r="G10" i="15"/>
  <c r="G11" i="15"/>
  <c r="G12" i="15"/>
  <c r="G13" i="15"/>
  <c r="G7" i="15"/>
  <c r="H8" i="14"/>
  <c r="H9" i="14"/>
  <c r="H10" i="14"/>
  <c r="H11" i="14"/>
  <c r="H12" i="14"/>
  <c r="H13" i="14"/>
  <c r="G8" i="14"/>
  <c r="G9" i="14"/>
  <c r="G10" i="14"/>
  <c r="G11" i="14"/>
  <c r="G12" i="14"/>
  <c r="G13" i="14"/>
  <c r="H7" i="14"/>
  <c r="G7" i="14"/>
  <c r="I4" i="4"/>
  <c r="I5" i="4"/>
  <c r="I6" i="4"/>
  <c r="I7" i="4"/>
  <c r="I8" i="4"/>
  <c r="I9" i="4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<sst xmlns="http://schemas.openxmlformats.org/spreadsheetml/2006/main" count="257" uniqueCount="93">
  <si>
    <t>Fermentation:</t>
  </si>
  <si>
    <t>Strain:</t>
  </si>
  <si>
    <t>Sample</t>
  </si>
  <si>
    <t>Time (h)</t>
  </si>
  <si>
    <t>0'</t>
  </si>
  <si>
    <t>Dilution</t>
  </si>
  <si>
    <t>STDEV</t>
  </si>
  <si>
    <t>OD1</t>
  </si>
  <si>
    <t>OD2</t>
  </si>
  <si>
    <t>OD3</t>
  </si>
  <si>
    <t xml:space="preserve">OD </t>
  </si>
  <si>
    <t>average</t>
  </si>
  <si>
    <t>CPSM</t>
  </si>
  <si>
    <t>Component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</si>
  <si>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</si>
  <si>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</si>
  <si>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</si>
  <si>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</si>
  <si>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</si>
  <si>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</si>
  <si>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</si>
  <si>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</si>
  <si>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</si>
  <si>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</si>
  <si>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</si>
  <si>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</si>
  <si>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</si>
  <si>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</si>
  <si>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</si>
  <si>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</si>
  <si>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</si>
  <si>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</si>
  <si>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</si>
  <si>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</si>
  <si>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</si>
  <si>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Volume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</si>
  <si>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</si>
  <si>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</si>
  <si>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</si>
  <si>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</si>
  <si>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</si>
  <si>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</si>
  <si>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</si>
  <si>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</si>
  <si>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</si>
  <si>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</si>
  <si>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</si>
  <si>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</si>
  <si>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</si>
  <si>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</si>
  <si>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</si>
  <si>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</si>
  <si>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</si>
  <si>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</si>
  <si>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0.4</t>
  </si>
  <si>
    <t>0.2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</si>
  <si>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</si>
  <si>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</si>
  <si>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</si>
  <si>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</si>
  <si>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</si>
  <si>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</si>
  <si>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</si>
  <si>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</si>
  <si>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</si>
  <si>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1,0 ml of a 1000x stock solution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</si>
  <si>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</si>
  <si>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</si>
  <si>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</si>
  <si>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</si>
  <si>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</si>
  <si>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</si>
  <si>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</si>
  <si>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</si>
  <si>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</si>
  <si>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</si>
  <si>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</si>
  <si>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</si>
  <si>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</si>
  <si>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</si>
  <si>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t>4 H2 + 2 CO2  -&gt; CH3COOH + 2 H20</t>
  </si>
  <si>
    <t>2 CHOOH --&gt; CH3COOH + 2H20</t>
  </si>
  <si>
    <t>deel acetaat ook naar biomassa</t>
  </si>
  <si>
    <t>mM formate consumed</t>
  </si>
  <si>
    <t>mM acetate produced</t>
  </si>
  <si>
    <t>initial pH 6.80</t>
  </si>
  <si>
    <t>x</t>
  </si>
  <si>
    <t>0.0</t>
  </si>
  <si>
    <t>Na-acetate trihydrate (0 mM)</t>
  </si>
  <si>
    <t>9.0</t>
  </si>
  <si>
    <t>1.80 g in 100 ml MilliQ.H20 (2X)</t>
  </si>
  <si>
    <t>Inulin HP na hydrolyse</t>
  </si>
  <si>
    <t>Inulin HP na hydrolyse (50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</si>
</sst>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9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" fontId="25" fillId="0" borderId="19" xfId="0" applyNumberFormat="1" applyFont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/>
    </xf>
  </cellXfs>
  <cellStyles count="259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Metabolites!$M$4:$M$9</c:f>
                <c:numCache>
                  <c:formatCode>General</c:formatCode>
                  <c:ptCount val="6"/>
                  <c:pt idx="0">
                    <c:v>0.0128186116605157</c:v>
                  </c:pt>
                  <c:pt idx="1">
                    <c:v>0.0128186116605157</c:v>
                  </c:pt>
                  <c:pt idx="2">
                    <c:v>0.0384558349815469</c:v>
                  </c:pt>
                  <c:pt idx="3">
                    <c:v>0.022202486678508</c:v>
                  </c:pt>
                  <c:pt idx="4">
                    <c:v>0.0128186116605157</c:v>
                  </c:pt>
                  <c:pt idx="5">
                    <c:v>0.0128186116605157</c:v>
                  </c:pt>
                </c:numCache>
              </c:numRef>
            </c:plus>
            <c:minus>
              <c:numRef>
                <c:f>Metabolites!$M$4:$M$9</c:f>
                <c:numCache>
                  <c:formatCode>General</c:formatCode>
                  <c:ptCount val="6"/>
                  <c:pt idx="0">
                    <c:v>0.0128186116605157</c:v>
                  </c:pt>
                  <c:pt idx="1">
                    <c:v>0.0128186116605157</c:v>
                  </c:pt>
                  <c:pt idx="2">
                    <c:v>0.0384558349815469</c:v>
                  </c:pt>
                  <c:pt idx="3">
                    <c:v>0.022202486678508</c:v>
                  </c:pt>
                  <c:pt idx="4">
                    <c:v>0.0128186116605157</c:v>
                  </c:pt>
                  <c:pt idx="5">
                    <c:v>0.0128186116605157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Metabolites!$L$4:$L$9</c:f>
              <c:numCache>
                <c:formatCode>0</c:formatCode>
                <c:ptCount val="6"/>
                <c:pt idx="0">
                  <c:v>0.725281231497928</c:v>
                </c:pt>
                <c:pt idx="1">
                  <c:v>1.07312018946122</c:v>
                </c:pt>
                <c:pt idx="2">
                  <c:v>1.087921847246891</c:v>
                </c:pt>
                <c:pt idx="3">
                  <c:v>1.065719360568384</c:v>
                </c:pt>
                <c:pt idx="4">
                  <c:v>1.058318531675548</c:v>
                </c:pt>
                <c:pt idx="5">
                  <c:v>1.102723505032564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Metabolites!$Q$4:$Q$9</c:f>
                <c:numCache>
                  <c:formatCode>General</c:formatCode>
                  <c:ptCount val="6"/>
                  <c:pt idx="0">
                    <c:v>0.0693310907399212</c:v>
                  </c:pt>
                  <c:pt idx="1">
                    <c:v>0.138662181479842</c:v>
                  </c:pt>
                  <c:pt idx="2">
                    <c:v>0.199833472106578</c:v>
                  </c:pt>
                  <c:pt idx="3">
                    <c:v>0.153831878551774</c:v>
                  </c:pt>
                  <c:pt idx="4">
                    <c:v>0.183432824222685</c:v>
                  </c:pt>
                  <c:pt idx="5">
                    <c:v>0.120084971705712</c:v>
                  </c:pt>
                </c:numCache>
              </c:numRef>
            </c:plus>
            <c:minus>
              <c:numRef>
                <c:f>Metabolites!$Q$4:$Q$9</c:f>
                <c:numCache>
                  <c:formatCode>General</c:formatCode>
                  <c:ptCount val="6"/>
                  <c:pt idx="0">
                    <c:v>0.0693310907399212</c:v>
                  </c:pt>
                  <c:pt idx="1">
                    <c:v>0.138662181479842</c:v>
                  </c:pt>
                  <c:pt idx="2">
                    <c:v>0.199833472106578</c:v>
                  </c:pt>
                  <c:pt idx="3">
                    <c:v>0.153831878551774</c:v>
                  </c:pt>
                  <c:pt idx="4">
                    <c:v>0.183432824222685</c:v>
                  </c:pt>
                  <c:pt idx="5">
                    <c:v>0.120084971705712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Metabolites!$P$4:$P$9</c:f>
              <c:numCache>
                <c:formatCode>0</c:formatCode>
                <c:ptCount val="6"/>
                <c:pt idx="0">
                  <c:v>1.787399389397724</c:v>
                </c:pt>
                <c:pt idx="1">
                  <c:v>6.905356647238413</c:v>
                </c:pt>
                <c:pt idx="2">
                  <c:v>8.759367194004996</c:v>
                </c:pt>
                <c:pt idx="3">
                  <c:v>11.90119344990286</c:v>
                </c:pt>
                <c:pt idx="4">
                  <c:v>13.97724118789897</c:v>
                </c:pt>
                <c:pt idx="5">
                  <c:v>15.18734388009992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E46C0A"/>
              </a:solidFill>
            </a:ln>
          </c:spPr>
          <c:marker>
            <c:symbol val="triang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Metabolites!$U$3:$U$9</c:f>
                <c:numCache>
                  <c:formatCode>General</c:formatCode>
                  <c:ptCount val="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Metabolites!$T$4:$T$9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Inulin HP na hydrolyse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Metabolites!$I$4:$I$9</c:f>
                <c:numCache>
                  <c:formatCode>General</c:formatCode>
                  <c:ptCount val="6"/>
                  <c:pt idx="0">
                    <c:v>0.422771338353674</c:v>
                  </c:pt>
                  <c:pt idx="1">
                    <c:v>0.35128609491728</c:v>
                  </c:pt>
                  <c:pt idx="2">
                    <c:v>1.869408945811297</c:v>
                  </c:pt>
                  <c:pt idx="3">
                    <c:v>0.488622878633632</c:v>
                  </c:pt>
                  <c:pt idx="4">
                    <c:v>0.494015722910052</c:v>
                  </c:pt>
                  <c:pt idx="5">
                    <c:v>0.438510821916476</c:v>
                  </c:pt>
                </c:numCache>
              </c:numRef>
            </c:plus>
            <c:minus>
              <c:numRef>
                <c:f>Metabolites!$I$4:$I$9</c:f>
                <c:numCache>
                  <c:formatCode>General</c:formatCode>
                  <c:ptCount val="6"/>
                  <c:pt idx="0">
                    <c:v>0.422771338353674</c:v>
                  </c:pt>
                  <c:pt idx="1">
                    <c:v>0.35128609491728</c:v>
                  </c:pt>
                  <c:pt idx="2">
                    <c:v>1.869408945811297</c:v>
                  </c:pt>
                  <c:pt idx="3">
                    <c:v>0.488622878633632</c:v>
                  </c:pt>
                  <c:pt idx="4">
                    <c:v>0.494015722910052</c:v>
                  </c:pt>
                  <c:pt idx="5">
                    <c:v>0.438510821916476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Metabolites!$E$3:$E$9</c:f>
              <c:numCache>
                <c:formatCode>0</c:formatCode>
                <c:ptCount val="7"/>
                <c:pt idx="0">
                  <c:v>-0.5</c:v>
                </c:pt>
                <c:pt idx="1">
                  <c:v>0.0</c:v>
                </c:pt>
                <c:pt idx="2">
                  <c:v>6.0</c:v>
                </c:pt>
                <c:pt idx="3">
                  <c:v>12.0</c:v>
                </c:pt>
                <c:pt idx="4">
                  <c:v>24.5</c:v>
                </c:pt>
                <c:pt idx="5">
                  <c:v>48.5</c:v>
                </c:pt>
                <c:pt idx="6">
                  <c:v>97.0</c:v>
                </c:pt>
              </c:numCache>
            </c:numRef>
          </c:xVal>
          <c:yVal>
            <c:numRef>
              <c:f>Metabolites!$H$3:$H$9</c:f>
              <c:numCache>
                <c:formatCode>0</c:formatCode>
                <c:ptCount val="7"/>
                <c:pt idx="0">
                  <c:v>49.59295441089402</c:v>
                </c:pt>
                <c:pt idx="1">
                  <c:v>48.84177027827117</c:v>
                </c:pt>
                <c:pt idx="2">
                  <c:v>47.13957963291888</c:v>
                </c:pt>
                <c:pt idx="3">
                  <c:v>48.43102427471877</c:v>
                </c:pt>
                <c:pt idx="4">
                  <c:v>46.88795145056245</c:v>
                </c:pt>
                <c:pt idx="5">
                  <c:v>46.81024274718768</c:v>
                </c:pt>
                <c:pt idx="6">
                  <c:v>47.20988750740084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Metabolites!$J$11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Metabolites!$L$14:$L$19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7"/>
          <c:order val="8"/>
          <c:tx>
            <c:v>propionic acid</c:v>
          </c:tx>
          <c:errBars>
            <c:errDir val="y"/>
            <c:errBarType val="both"/>
            <c:errValType val="cust"/>
            <c:noEndCap val="0"/>
            <c:pl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Metabolites!$P$14:$P$19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v>ethanol</c:v>
          </c:tx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Metabolites!$H$14:$H$19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513832"/>
        <c:axId val="2064679048"/>
      </c:scatterChart>
      <c:scatterChart>
        <c:scatterStyle val="lineMarker"/>
        <c:varyColors val="0"/>
        <c:ser>
          <c:idx val="5"/>
          <c:order val="7"/>
          <c:tx>
            <c:v>OD 600nm</c:v>
          </c:tx>
          <c:errBars>
            <c:errDir val="y"/>
            <c:errBarType val="both"/>
            <c:errValType val="cust"/>
            <c:noEndCap val="1"/>
            <c:pl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0.00924164575891835</c:v>
                  </c:pt>
                  <c:pt idx="2">
                    <c:v>0.0184832915178367</c:v>
                  </c:pt>
                  <c:pt idx="3">
                    <c:v>0.0423505412362109</c:v>
                  </c:pt>
                  <c:pt idx="4">
                    <c:v>0.027724937276755</c:v>
                  </c:pt>
                  <c:pt idx="5">
                    <c:v>0.00924164575891835</c:v>
                  </c:pt>
                </c:numCache>
              </c:numRef>
            </c:plus>
            <c:min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0.00924164575891835</c:v>
                  </c:pt>
                  <c:pt idx="2">
                    <c:v>0.0184832915178367</c:v>
                  </c:pt>
                  <c:pt idx="3">
                    <c:v>0.0423505412362109</c:v>
                  </c:pt>
                  <c:pt idx="4">
                    <c:v>0.027724937276755</c:v>
                  </c:pt>
                  <c:pt idx="5">
                    <c:v>0.00924164575891835</c:v>
                  </c:pt>
                </c:numCache>
              </c:numRef>
            </c:minus>
          </c:errBars>
          <c:xVal>
            <c:numRef>
              <c:f>OD600nm!$D$4:$D$9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OD600nm!$I$4:$I$9</c:f>
              <c:numCache>
                <c:formatCode>0.000</c:formatCode>
                <c:ptCount val="6"/>
                <c:pt idx="0">
                  <c:v>0.2058952</c:v>
                </c:pt>
                <c:pt idx="1">
                  <c:v>0.997154333333333</c:v>
                </c:pt>
                <c:pt idx="2">
                  <c:v>0.981147333333333</c:v>
                </c:pt>
                <c:pt idx="3">
                  <c:v>1.114539</c:v>
                </c:pt>
                <c:pt idx="4">
                  <c:v>0.810406</c:v>
                </c:pt>
                <c:pt idx="5">
                  <c:v>0.645000333333333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95384"/>
        <c:axId val="2065060760"/>
      </c:scatterChart>
      <c:valAx>
        <c:axId val="210751383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64679048"/>
        <c:crosses val="autoZero"/>
        <c:crossBetween val="midCat"/>
        <c:majorUnit val="10.0"/>
      </c:valAx>
      <c:valAx>
        <c:axId val="206467904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07513832"/>
        <c:crosses val="autoZero"/>
        <c:crossBetween val="midCat"/>
      </c:valAx>
      <c:valAx>
        <c:axId val="2065060760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growth (OD 600 nm)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78195384"/>
        <c:crosses val="max"/>
        <c:crossBetween val="midCat"/>
        <c:majorUnit val="1.0"/>
        <c:minorUnit val="0.2"/>
      </c:valAx>
      <c:valAx>
        <c:axId val="207819538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206506076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32" sqref="C32"/>
    </sheetView>
  </sheetViews>
  <sheetFormatPr baseColWidth="10" defaultColWidth="8.83203125" defaultRowHeight="14" x14ac:dyDescent="0"/>
  <cols>
    <col min="1" max="1" width="29.5" style="2" customWidth="1"/>
    <col min="2" max="2" width="13.6640625" style="2" bestFit="1" customWidth="1"/>
    <col min="3" max="3" width="44.83203125" style="2" customWidth="1"/>
    <col min="4" max="16384" width="8.83203125" style="2"/>
  </cols>
  <sheetData>
    <row r="1" spans="1:3">
      <c r="A1" s="38" t="s">
        <v>0</v>
      </c>
      <c r="B1" s="39"/>
      <c r="C1" s="23">
        <v>41927</v>
      </c>
    </row>
    <row r="2" spans="1:3" ht="16">
      <c r="A2" s="38" t="s">
        <v>1</v>
      </c>
      <c r="B2" s="40"/>
      <c r="C2" s="21" t="s">
        <v>79</v>
      </c>
    </row>
    <row r="3" spans="1:3">
      <c r="A3" s="7"/>
      <c r="B3" s="7"/>
      <c r="C3" s="6"/>
    </row>
    <row r="4" spans="1:3">
      <c r="A4" s="41" t="s">
        <v>26</v>
      </c>
      <c r="B4" s="41"/>
      <c r="C4" s="5" t="s">
        <v>68</v>
      </c>
    </row>
    <row r="6" spans="1:3">
      <c r="A6" s="26" t="s">
        <v>41</v>
      </c>
      <c r="B6" s="26" t="s">
        <v>42</v>
      </c>
      <c r="C6" s="26" t="s">
        <v>35</v>
      </c>
    </row>
    <row r="7" spans="1:3">
      <c r="A7" s="24" t="s">
        <v>43</v>
      </c>
      <c r="B7" s="24" t="s">
        <v>44</v>
      </c>
      <c r="C7" s="24" t="s">
        <v>61</v>
      </c>
    </row>
    <row r="8" spans="1:3">
      <c r="A8" s="24" t="s">
        <v>45</v>
      </c>
      <c r="B8" s="24" t="s">
        <v>46</v>
      </c>
      <c r="C8" s="24" t="s">
        <v>61</v>
      </c>
    </row>
    <row r="9" spans="1:3">
      <c r="A9" s="24" t="s">
        <v>47</v>
      </c>
      <c r="B9" s="24" t="s">
        <v>48</v>
      </c>
      <c r="C9" s="24" t="s">
        <v>61</v>
      </c>
    </row>
    <row r="10" spans="1:3">
      <c r="A10" s="24" t="s">
        <v>49</v>
      </c>
      <c r="B10" s="24" t="s">
        <v>50</v>
      </c>
      <c r="C10" s="24" t="s">
        <v>61</v>
      </c>
    </row>
    <row r="11" spans="1:3">
      <c r="A11" s="24" t="s">
        <v>88</v>
      </c>
      <c r="B11" s="24" t="s">
        <v>87</v>
      </c>
      <c r="C11" s="24" t="s">
        <v>61</v>
      </c>
    </row>
    <row r="12" spans="1:3">
      <c r="A12" s="24" t="s">
        <v>36</v>
      </c>
      <c r="B12" s="24" t="s">
        <v>51</v>
      </c>
      <c r="C12" s="24" t="s">
        <v>61</v>
      </c>
    </row>
    <row r="13" spans="1:3" ht="16">
      <c r="A13" s="6" t="s">
        <v>40</v>
      </c>
      <c r="B13" s="24" t="s">
        <v>52</v>
      </c>
      <c r="C13" s="24" t="s">
        <v>61</v>
      </c>
    </row>
    <row r="14" spans="1:3" ht="16">
      <c r="A14" s="6" t="s">
        <v>39</v>
      </c>
      <c r="B14" s="24" t="s">
        <v>52</v>
      </c>
      <c r="C14" s="24" t="s">
        <v>61</v>
      </c>
    </row>
    <row r="15" spans="1:3" ht="16">
      <c r="A15" s="24" t="s">
        <v>70</v>
      </c>
      <c r="B15" s="24" t="s">
        <v>53</v>
      </c>
      <c r="C15" s="24" t="s">
        <v>61</v>
      </c>
    </row>
    <row r="16" spans="1:3" ht="16">
      <c r="A16" s="24" t="s">
        <v>69</v>
      </c>
      <c r="B16" s="24" t="s">
        <v>52</v>
      </c>
      <c r="C16" s="24" t="s">
        <v>61</v>
      </c>
    </row>
    <row r="17" spans="1:3" ht="16">
      <c r="A17" s="24" t="s">
        <v>71</v>
      </c>
      <c r="B17" s="24" t="s">
        <v>52</v>
      </c>
      <c r="C17" s="24" t="s">
        <v>61</v>
      </c>
    </row>
    <row r="18" spans="1:3" ht="16">
      <c r="A18" s="24" t="s">
        <v>72</v>
      </c>
      <c r="B18" s="24" t="s">
        <v>54</v>
      </c>
      <c r="C18" s="24" t="s">
        <v>61</v>
      </c>
    </row>
    <row r="19" spans="1:3" ht="16">
      <c r="A19" s="24" t="s">
        <v>38</v>
      </c>
      <c r="B19" s="24" t="s">
        <v>55</v>
      </c>
      <c r="C19" s="24" t="s">
        <v>61</v>
      </c>
    </row>
    <row r="20" spans="1:3" ht="16">
      <c r="A20" s="24" t="s">
        <v>73</v>
      </c>
      <c r="B20" s="24" t="s">
        <v>56</v>
      </c>
      <c r="C20" s="24" t="s">
        <v>61</v>
      </c>
    </row>
    <row r="21" spans="1:3" ht="16">
      <c r="A21" s="24" t="s">
        <v>74</v>
      </c>
      <c r="B21" s="24" t="s">
        <v>57</v>
      </c>
      <c r="C21" s="24" t="s">
        <v>61</v>
      </c>
    </row>
    <row r="22" spans="1:3" ht="16">
      <c r="A22" s="24" t="s">
        <v>75</v>
      </c>
      <c r="B22" s="24" t="s">
        <v>58</v>
      </c>
      <c r="C22" s="24" t="s">
        <v>61</v>
      </c>
    </row>
    <row r="23" spans="1:3" ht="16">
      <c r="A23" s="24" t="s">
        <v>76</v>
      </c>
      <c r="B23" s="24" t="s">
        <v>58</v>
      </c>
      <c r="C23" s="24" t="s">
        <v>61</v>
      </c>
    </row>
    <row r="24" spans="1:3">
      <c r="A24" s="24" t="s">
        <v>59</v>
      </c>
      <c r="B24" s="24" t="s">
        <v>58</v>
      </c>
      <c r="C24" s="24" t="s">
        <v>61</v>
      </c>
    </row>
    <row r="25" spans="1:3">
      <c r="A25" s="24" t="s">
        <v>60</v>
      </c>
      <c r="B25" s="24" t="s">
        <v>58</v>
      </c>
      <c r="C25" s="24" t="s">
        <v>61</v>
      </c>
    </row>
    <row r="26" spans="1:3">
      <c r="A26" s="24" t="s">
        <v>37</v>
      </c>
      <c r="B26" s="24" t="s">
        <v>62</v>
      </c>
      <c r="C26" s="24" t="s">
        <v>63</v>
      </c>
    </row>
    <row r="27" spans="1:3">
      <c r="A27" s="24" t="s">
        <v>64</v>
      </c>
      <c r="B27" s="24" t="s">
        <v>61</v>
      </c>
      <c r="C27" s="24" t="s">
        <v>65</v>
      </c>
    </row>
    <row r="28" spans="1:3">
      <c r="A28" s="24" t="s">
        <v>66</v>
      </c>
      <c r="B28" s="24" t="s">
        <v>61</v>
      </c>
      <c r="C28" s="24" t="s">
        <v>67</v>
      </c>
    </row>
    <row r="29" spans="1:3">
      <c r="A29" s="20" t="s">
        <v>92</v>
      </c>
      <c r="B29" s="20" t="s">
        <v>89</v>
      </c>
      <c r="C29" s="20" t="s">
        <v>90</v>
      </c>
    </row>
    <row r="31" spans="1:3">
      <c r="A31" s="2" t="s">
        <v>85</v>
      </c>
    </row>
    <row r="32" spans="1:3">
      <c r="A32" s="36"/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5"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19</v>
      </c>
      <c r="B2" s="12">
        <v>90.08</v>
      </c>
    </row>
    <row r="4" spans="1:8">
      <c r="A4" s="48" t="s">
        <v>19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7" t="s">
        <v>2</v>
      </c>
      <c r="B6" s="17" t="s">
        <v>27</v>
      </c>
      <c r="C6" s="17" t="s">
        <v>5</v>
      </c>
      <c r="D6" s="53"/>
      <c r="E6" s="53"/>
      <c r="F6" s="53"/>
      <c r="G6" s="55"/>
      <c r="H6" s="55"/>
    </row>
    <row r="7" spans="1:8">
      <c r="A7" s="29" t="s">
        <v>4</v>
      </c>
      <c r="B7" s="37">
        <v>-0.5</v>
      </c>
      <c r="C7" s="11">
        <v>2</v>
      </c>
      <c r="D7" s="57">
        <v>3.1E-2</v>
      </c>
      <c r="E7" s="57">
        <v>3.1E-2</v>
      </c>
      <c r="F7" s="57">
        <v>3.2000000000000001E-2</v>
      </c>
      <c r="G7" s="11">
        <f>(C7*1000*AVERAGE(D7:F7))/$B$2</f>
        <v>0.69567791592658379</v>
      </c>
      <c r="H7" s="14">
        <f>(C7*1000*STDEV(D7:F7))/$B$2</f>
        <v>1.2818611660515681E-2</v>
      </c>
    </row>
    <row r="8" spans="1:8">
      <c r="A8" s="31">
        <v>0</v>
      </c>
      <c r="B8" s="37">
        <v>0</v>
      </c>
      <c r="C8" s="11">
        <v>2</v>
      </c>
      <c r="D8" s="57">
        <v>3.3000000000000002E-2</v>
      </c>
      <c r="E8" s="57">
        <v>3.3000000000000002E-2</v>
      </c>
      <c r="F8" s="57">
        <v>3.2000000000000001E-2</v>
      </c>
      <c r="G8" s="11">
        <f t="shared" ref="G8:G13" si="0">(C8*1000*AVERAGE(D8:F8))/$B$2</f>
        <v>0.72528123149792789</v>
      </c>
      <c r="H8" s="14">
        <f t="shared" ref="H8:H13" si="1">(C8*1000*STDEV(D8:F8))/$B$2</f>
        <v>1.2818611660515681E-2</v>
      </c>
    </row>
    <row r="9" spans="1:8">
      <c r="A9" s="31">
        <v>1</v>
      </c>
      <c r="B9" s="37">
        <v>6</v>
      </c>
      <c r="C9" s="11">
        <v>2</v>
      </c>
      <c r="D9" s="57">
        <v>4.9000000000000002E-2</v>
      </c>
      <c r="E9" s="57">
        <v>4.8000000000000001E-2</v>
      </c>
      <c r="F9" s="57">
        <v>4.8000000000000001E-2</v>
      </c>
      <c r="G9" s="11">
        <f t="shared" si="0"/>
        <v>1.0731201894612199</v>
      </c>
      <c r="H9" s="14">
        <f t="shared" si="1"/>
        <v>1.2818611660515681E-2</v>
      </c>
    </row>
    <row r="10" spans="1:8">
      <c r="A10" s="31">
        <v>2</v>
      </c>
      <c r="B10" s="37">
        <v>12</v>
      </c>
      <c r="C10" s="11">
        <v>2</v>
      </c>
      <c r="D10" s="57">
        <v>4.8000000000000001E-2</v>
      </c>
      <c r="E10" s="57">
        <v>4.8000000000000001E-2</v>
      </c>
      <c r="F10" s="57">
        <v>5.0999999999999997E-2</v>
      </c>
      <c r="G10" s="11">
        <f t="shared" si="0"/>
        <v>1.0879218472468914</v>
      </c>
      <c r="H10" s="14">
        <f t="shared" si="1"/>
        <v>3.8455834981546956E-2</v>
      </c>
    </row>
    <row r="11" spans="1:8">
      <c r="A11" s="31">
        <v>3</v>
      </c>
      <c r="B11" s="37">
        <v>24.5</v>
      </c>
      <c r="C11" s="11">
        <v>2</v>
      </c>
      <c r="D11" s="57">
        <v>4.7E-2</v>
      </c>
      <c r="E11" s="57">
        <v>4.8000000000000001E-2</v>
      </c>
      <c r="F11" s="57">
        <v>4.9000000000000002E-2</v>
      </c>
      <c r="G11" s="11">
        <f t="shared" si="0"/>
        <v>1.0657193605683839</v>
      </c>
      <c r="H11" s="14">
        <f t="shared" si="1"/>
        <v>2.2202486678508014E-2</v>
      </c>
    </row>
    <row r="12" spans="1:8">
      <c r="A12" s="31">
        <v>4</v>
      </c>
      <c r="B12" s="37">
        <v>48.5</v>
      </c>
      <c r="C12" s="11">
        <v>2</v>
      </c>
      <c r="D12" s="57">
        <v>4.7E-2</v>
      </c>
      <c r="E12" s="57">
        <v>4.8000000000000001E-2</v>
      </c>
      <c r="F12" s="57">
        <v>4.8000000000000001E-2</v>
      </c>
      <c r="G12" s="11">
        <f t="shared" si="0"/>
        <v>1.0583185316755477</v>
      </c>
      <c r="H12" s="14">
        <f t="shared" si="1"/>
        <v>1.2818611660515681E-2</v>
      </c>
    </row>
    <row r="13" spans="1:8">
      <c r="A13" s="31">
        <v>5</v>
      </c>
      <c r="B13" s="37">
        <v>97</v>
      </c>
      <c r="C13" s="11">
        <v>2</v>
      </c>
      <c r="D13" s="57">
        <v>4.9000000000000002E-2</v>
      </c>
      <c r="E13" s="57">
        <v>0.05</v>
      </c>
      <c r="F13" s="57">
        <v>0.05</v>
      </c>
      <c r="G13" s="11">
        <f t="shared" si="0"/>
        <v>1.1027235050325637</v>
      </c>
      <c r="H13" s="14">
        <f t="shared" si="1"/>
        <v>1.2818611660515681E-2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21</v>
      </c>
      <c r="B2" s="12">
        <v>46.07</v>
      </c>
    </row>
    <row r="4" spans="1:8">
      <c r="A4" s="48" t="s">
        <v>21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7" t="s">
        <v>2</v>
      </c>
      <c r="B6" s="17" t="s">
        <v>27</v>
      </c>
      <c r="C6" s="17" t="s">
        <v>5</v>
      </c>
      <c r="D6" s="53"/>
      <c r="E6" s="53"/>
      <c r="F6" s="53"/>
      <c r="G6" s="55"/>
      <c r="H6" s="55"/>
    </row>
    <row r="7" spans="1:8">
      <c r="A7" s="29" t="s">
        <v>4</v>
      </c>
      <c r="B7" s="37">
        <v>-0.5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1">
        <v>0</v>
      </c>
      <c r="B8" s="37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1">
        <v>1</v>
      </c>
      <c r="B9" s="37">
        <v>6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1">
        <v>2</v>
      </c>
      <c r="B10" s="37">
        <v>12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1">
        <v>3</v>
      </c>
      <c r="B11" s="37">
        <v>24.5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1">
        <v>4</v>
      </c>
      <c r="B12" s="37">
        <v>48.5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1">
        <v>5</v>
      </c>
      <c r="B13" s="37">
        <v>97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3" sqref="A3:D9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1.33203125" style="2" bestFit="1" customWidth="1"/>
    <col min="6" max="7" width="8.83203125" style="2"/>
    <col min="8" max="8" width="15" style="2" bestFit="1" customWidth="1"/>
    <col min="9" max="9" width="10.6640625" style="2" bestFit="1" customWidth="1"/>
    <col min="10" max="16384" width="8.83203125" style="2"/>
  </cols>
  <sheetData>
    <row r="1" spans="1:4">
      <c r="A1" s="43" t="s">
        <v>2</v>
      </c>
      <c r="B1" s="43" t="s">
        <v>78</v>
      </c>
      <c r="C1" s="43" t="s">
        <v>78</v>
      </c>
      <c r="D1" s="43" t="s">
        <v>3</v>
      </c>
    </row>
    <row r="2" spans="1:4">
      <c r="A2" s="44"/>
      <c r="B2" s="44"/>
      <c r="C2" s="44"/>
      <c r="D2" s="44"/>
    </row>
    <row r="3" spans="1:4">
      <c r="A3" s="22" t="s">
        <v>4</v>
      </c>
      <c r="B3" s="29">
        <v>-30</v>
      </c>
      <c r="C3" s="30">
        <v>-30</v>
      </c>
      <c r="D3" s="37">
        <v>-0.5</v>
      </c>
    </row>
    <row r="4" spans="1:4">
      <c r="A4" s="1">
        <v>0</v>
      </c>
      <c r="B4" s="31">
        <v>0</v>
      </c>
      <c r="C4" s="32">
        <v>0</v>
      </c>
      <c r="D4" s="37">
        <v>0</v>
      </c>
    </row>
    <row r="5" spans="1:4">
      <c r="A5" s="1">
        <v>1</v>
      </c>
      <c r="B5" s="31">
        <v>360</v>
      </c>
      <c r="C5" s="32">
        <v>360</v>
      </c>
      <c r="D5" s="37">
        <v>6</v>
      </c>
    </row>
    <row r="6" spans="1:4">
      <c r="A6" s="1">
        <v>2</v>
      </c>
      <c r="B6" s="31">
        <v>360</v>
      </c>
      <c r="C6" s="32">
        <v>720</v>
      </c>
      <c r="D6" s="37">
        <v>12</v>
      </c>
    </row>
    <row r="7" spans="1:4">
      <c r="A7" s="1">
        <v>3</v>
      </c>
      <c r="B7" s="31">
        <v>750</v>
      </c>
      <c r="C7" s="32">
        <v>1470</v>
      </c>
      <c r="D7" s="37">
        <v>24.5</v>
      </c>
    </row>
    <row r="8" spans="1:4">
      <c r="A8" s="1">
        <v>4</v>
      </c>
      <c r="B8" s="31">
        <v>1440</v>
      </c>
      <c r="C8" s="32">
        <v>2910</v>
      </c>
      <c r="D8" s="37">
        <v>48.5</v>
      </c>
    </row>
    <row r="9" spans="1:4">
      <c r="A9" s="1">
        <v>5</v>
      </c>
      <c r="B9" s="31">
        <v>2910</v>
      </c>
      <c r="C9" s="32">
        <v>5820</v>
      </c>
      <c r="D9" s="37">
        <v>97</v>
      </c>
    </row>
    <row r="16" spans="1:4">
      <c r="A16" s="42" t="s">
        <v>80</v>
      </c>
      <c r="B16" s="42"/>
      <c r="C16" s="42"/>
    </row>
    <row r="18" spans="1:7">
      <c r="A18" s="42" t="s">
        <v>81</v>
      </c>
      <c r="B18" s="42"/>
      <c r="C18" s="42"/>
      <c r="D18" s="42" t="s">
        <v>82</v>
      </c>
      <c r="E18" s="42"/>
      <c r="F18" s="42"/>
      <c r="G18" s="42"/>
    </row>
    <row r="21" spans="1:7">
      <c r="A21" s="42" t="s">
        <v>83</v>
      </c>
      <c r="B21" s="42"/>
      <c r="C21" s="42"/>
      <c r="D21" s="2" t="s">
        <v>86</v>
      </c>
      <c r="E21" s="2" t="s">
        <v>25</v>
      </c>
    </row>
    <row r="22" spans="1:7">
      <c r="A22" s="42" t="s">
        <v>84</v>
      </c>
      <c r="B22" s="42"/>
      <c r="C22" s="42"/>
      <c r="D22" s="2" t="s">
        <v>86</v>
      </c>
      <c r="E22" s="2" t="s">
        <v>15</v>
      </c>
    </row>
  </sheetData>
  <mergeCells count="9">
    <mergeCell ref="A18:C18"/>
    <mergeCell ref="D18:G18"/>
    <mergeCell ref="A21:C21"/>
    <mergeCell ref="A22:C22"/>
    <mergeCell ref="A1:A2"/>
    <mergeCell ref="D1:D2"/>
    <mergeCell ref="B1:B2"/>
    <mergeCell ref="C1:C2"/>
    <mergeCell ref="A16:C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10" sqref="H10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43" t="s">
        <v>2</v>
      </c>
      <c r="B1" s="43" t="s">
        <v>78</v>
      </c>
      <c r="C1" s="43" t="s">
        <v>78</v>
      </c>
      <c r="D1" s="43" t="s">
        <v>3</v>
      </c>
      <c r="E1" s="43" t="s">
        <v>5</v>
      </c>
      <c r="F1" s="43" t="s">
        <v>7</v>
      </c>
      <c r="G1" s="41" t="s">
        <v>8</v>
      </c>
      <c r="H1" s="38" t="s">
        <v>9</v>
      </c>
      <c r="I1" s="3" t="s">
        <v>10</v>
      </c>
      <c r="J1" s="33" t="s">
        <v>10</v>
      </c>
    </row>
    <row r="2" spans="1:10">
      <c r="A2" s="44"/>
      <c r="B2" s="44"/>
      <c r="C2" s="44"/>
      <c r="D2" s="44"/>
      <c r="E2" s="44"/>
      <c r="F2" s="44"/>
      <c r="G2" s="41"/>
      <c r="H2" s="38"/>
      <c r="I2" s="4" t="s">
        <v>11</v>
      </c>
      <c r="J2" s="34" t="s">
        <v>6</v>
      </c>
    </row>
    <row r="3" spans="1:10">
      <c r="A3" s="25" t="s">
        <v>4</v>
      </c>
      <c r="B3" s="29">
        <v>-30</v>
      </c>
      <c r="C3" s="30">
        <v>-30</v>
      </c>
      <c r="D3" s="37">
        <v>-0.5</v>
      </c>
      <c r="E3" s="37">
        <v>1</v>
      </c>
      <c r="F3" s="27">
        <v>0.10299999999999999</v>
      </c>
      <c r="G3" s="27">
        <v>0.10299999999999999</v>
      </c>
      <c r="H3" s="27">
        <v>0.10299999999999999</v>
      </c>
      <c r="I3" s="28">
        <f>E3*(AVERAGE(F3:H3)*1.6007-0.0118)</f>
        <v>0.15307209999999999</v>
      </c>
      <c r="J3" s="35">
        <f>E3*(STDEV(F3:H3)*1.6007)</f>
        <v>0</v>
      </c>
    </row>
    <row r="4" spans="1:10">
      <c r="A4" s="25">
        <v>0</v>
      </c>
      <c r="B4" s="31">
        <v>0</v>
      </c>
      <c r="C4" s="32">
        <v>0</v>
      </c>
      <c r="D4" s="37">
        <v>0</v>
      </c>
      <c r="E4" s="37">
        <v>1</v>
      </c>
      <c r="F4" s="27">
        <v>0.13600000000000001</v>
      </c>
      <c r="G4" s="27">
        <v>0.13600000000000001</v>
      </c>
      <c r="H4" s="27">
        <v>0.13600000000000001</v>
      </c>
      <c r="I4" s="28">
        <f t="shared" ref="I4:I9" si="0">E4*(AVERAGE(F4:H4)*1.6007-0.0118)</f>
        <v>0.2058952</v>
      </c>
      <c r="J4" s="35">
        <f t="shared" ref="J4:J9" si="1">E4*(STDEV(F4:H4)*1.6007)</f>
        <v>0</v>
      </c>
    </row>
    <row r="5" spans="1:10">
      <c r="A5" s="25">
        <v>1</v>
      </c>
      <c r="B5" s="31">
        <v>360</v>
      </c>
      <c r="C5" s="32">
        <v>360</v>
      </c>
      <c r="D5" s="37">
        <v>6</v>
      </c>
      <c r="E5" s="37">
        <v>10</v>
      </c>
      <c r="F5" s="27">
        <v>6.9000000000000006E-2</v>
      </c>
      <c r="G5" s="27">
        <v>7.0000000000000007E-2</v>
      </c>
      <c r="H5" s="27">
        <v>7.0000000000000007E-2</v>
      </c>
      <c r="I5" s="28">
        <f t="shared" si="0"/>
        <v>0.99715433333333325</v>
      </c>
      <c r="J5" s="35">
        <f t="shared" si="1"/>
        <v>9.241645758918348E-3</v>
      </c>
    </row>
    <row r="6" spans="1:10">
      <c r="A6" s="25">
        <v>2</v>
      </c>
      <c r="B6" s="31">
        <v>360</v>
      </c>
      <c r="C6" s="32">
        <v>720</v>
      </c>
      <c r="D6" s="37">
        <v>12</v>
      </c>
      <c r="E6" s="37">
        <v>10</v>
      </c>
      <c r="F6" s="27">
        <v>6.8000000000000005E-2</v>
      </c>
      <c r="G6" s="27">
        <v>7.0000000000000007E-2</v>
      </c>
      <c r="H6" s="27">
        <v>6.8000000000000005E-2</v>
      </c>
      <c r="I6" s="28">
        <f t="shared" si="0"/>
        <v>0.98114733333333326</v>
      </c>
      <c r="J6" s="35">
        <f t="shared" si="1"/>
        <v>1.8483291517836696E-2</v>
      </c>
    </row>
    <row r="7" spans="1:10">
      <c r="A7" s="25">
        <v>3</v>
      </c>
      <c r="B7" s="31">
        <v>750</v>
      </c>
      <c r="C7" s="32">
        <v>1470</v>
      </c>
      <c r="D7" s="37">
        <v>24.5</v>
      </c>
      <c r="E7" s="37">
        <v>10</v>
      </c>
      <c r="F7" s="27">
        <v>7.4999999999999997E-2</v>
      </c>
      <c r="G7" s="27">
        <v>0.08</v>
      </c>
      <c r="H7" s="27">
        <v>7.5999999999999998E-2</v>
      </c>
      <c r="I7" s="28">
        <f t="shared" si="0"/>
        <v>1.1145389999999999</v>
      </c>
      <c r="J7" s="35">
        <f t="shared" si="1"/>
        <v>4.2350541236210938E-2</v>
      </c>
    </row>
    <row r="8" spans="1:10">
      <c r="A8" s="25">
        <v>4</v>
      </c>
      <c r="B8" s="31">
        <v>1440</v>
      </c>
      <c r="C8" s="32">
        <v>2910</v>
      </c>
      <c r="D8" s="37">
        <v>48.5</v>
      </c>
      <c r="E8" s="37">
        <v>10</v>
      </c>
      <c r="F8" s="27">
        <v>5.8999999999999997E-2</v>
      </c>
      <c r="G8" s="27">
        <v>5.8999999999999997E-2</v>
      </c>
      <c r="H8" s="27">
        <v>5.6000000000000001E-2</v>
      </c>
      <c r="I8" s="28">
        <f t="shared" si="0"/>
        <v>0.81040599999999996</v>
      </c>
      <c r="J8" s="35">
        <f t="shared" si="1"/>
        <v>2.7724937276754978E-2</v>
      </c>
    </row>
    <row r="9" spans="1:10">
      <c r="A9" s="25">
        <v>5</v>
      </c>
      <c r="B9" s="31">
        <v>2910</v>
      </c>
      <c r="C9" s="32">
        <v>5820</v>
      </c>
      <c r="D9" s="37">
        <v>97</v>
      </c>
      <c r="E9" s="37">
        <v>10</v>
      </c>
      <c r="F9" s="27">
        <v>4.8000000000000001E-2</v>
      </c>
      <c r="G9" s="27">
        <v>4.7E-2</v>
      </c>
      <c r="H9" s="27">
        <v>4.8000000000000001E-2</v>
      </c>
      <c r="I9" s="28">
        <f t="shared" si="0"/>
        <v>0.64500033333333329</v>
      </c>
      <c r="J9" s="35">
        <f t="shared" si="1"/>
        <v>9.241645758918348E-3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N9" sqref="N9:O9"/>
    </sheetView>
  </sheetViews>
  <sheetFormatPr baseColWidth="10" defaultColWidth="8.83203125" defaultRowHeight="14" x14ac:dyDescent="0"/>
  <cols>
    <col min="1" max="1" width="16.83203125" style="2" bestFit="1" customWidth="1"/>
    <col min="2" max="5" width="8.83203125" style="2"/>
    <col min="6" max="6" width="9.1640625" style="2" bestFit="1" customWidth="1"/>
    <col min="7" max="7" width="9" style="2" bestFit="1" customWidth="1"/>
    <col min="8" max="16384" width="8.83203125" style="2"/>
  </cols>
  <sheetData>
    <row r="1" spans="1:21">
      <c r="A1" s="41" t="s">
        <v>18</v>
      </c>
      <c r="B1" s="41"/>
      <c r="D1" s="45" t="s">
        <v>2</v>
      </c>
      <c r="E1" s="43" t="s">
        <v>3</v>
      </c>
      <c r="F1" s="41" t="s">
        <v>91</v>
      </c>
      <c r="G1" s="41"/>
      <c r="H1" s="41"/>
      <c r="I1" s="41"/>
      <c r="J1" s="41" t="s">
        <v>19</v>
      </c>
      <c r="K1" s="41"/>
      <c r="L1" s="41"/>
      <c r="M1" s="41"/>
      <c r="N1" s="46" t="s">
        <v>20</v>
      </c>
      <c r="O1" s="39"/>
      <c r="P1" s="39"/>
      <c r="Q1" s="47"/>
      <c r="R1" s="41" t="s">
        <v>32</v>
      </c>
      <c r="S1" s="41"/>
      <c r="T1" s="41"/>
      <c r="U1" s="41"/>
    </row>
    <row r="2" spans="1:21">
      <c r="A2" s="41" t="s">
        <v>12</v>
      </c>
      <c r="B2" s="41"/>
      <c r="D2" s="45"/>
      <c r="E2" s="44"/>
      <c r="F2" s="9" t="s">
        <v>25</v>
      </c>
      <c r="G2" s="9" t="s">
        <v>6</v>
      </c>
      <c r="H2" s="9" t="s">
        <v>25</v>
      </c>
      <c r="I2" s="9" t="s">
        <v>6</v>
      </c>
      <c r="J2" s="9" t="s">
        <v>25</v>
      </c>
      <c r="K2" s="9" t="s">
        <v>6</v>
      </c>
      <c r="L2" s="9" t="s">
        <v>25</v>
      </c>
      <c r="M2" s="9" t="s">
        <v>6</v>
      </c>
      <c r="N2" s="9" t="s">
        <v>25</v>
      </c>
      <c r="O2" s="9" t="s">
        <v>6</v>
      </c>
      <c r="P2" s="9" t="s">
        <v>25</v>
      </c>
      <c r="Q2" s="9" t="s">
        <v>6</v>
      </c>
      <c r="R2" s="9" t="s">
        <v>25</v>
      </c>
      <c r="S2" s="9" t="s">
        <v>6</v>
      </c>
      <c r="T2" s="9" t="s">
        <v>25</v>
      </c>
      <c r="U2" s="9" t="s">
        <v>6</v>
      </c>
    </row>
    <row r="3" spans="1:21">
      <c r="A3" s="41" t="s">
        <v>13</v>
      </c>
      <c r="B3" s="9" t="s">
        <v>15</v>
      </c>
      <c r="D3" s="25" t="s">
        <v>4</v>
      </c>
      <c r="E3" s="37">
        <v>-0.5</v>
      </c>
      <c r="F3" s="37">
        <v>49.592954410894016</v>
      </c>
      <c r="G3" s="37">
        <v>0.19110052299696761</v>
      </c>
      <c r="H3" s="37">
        <f>F3</f>
        <v>49.592954410894016</v>
      </c>
      <c r="I3" s="37">
        <f>G3</f>
        <v>0.19110052299696761</v>
      </c>
      <c r="J3" s="8">
        <v>0.69567791592658379</v>
      </c>
      <c r="K3" s="8">
        <v>1.2818611660515681E-2</v>
      </c>
      <c r="L3" s="8">
        <f>J3</f>
        <v>0.69567791592658379</v>
      </c>
      <c r="M3" s="8">
        <f>K3</f>
        <v>1.2818611660515681E-2</v>
      </c>
      <c r="N3" s="8">
        <v>1.3433250069386622</v>
      </c>
      <c r="O3" s="8">
        <v>8.3817201612775422E-2</v>
      </c>
      <c r="P3" s="8">
        <f>N3</f>
        <v>1.3433250069386622</v>
      </c>
      <c r="Q3" s="8">
        <f>O3</f>
        <v>8.3817201612775422E-2</v>
      </c>
      <c r="R3" s="30">
        <v>0</v>
      </c>
      <c r="S3" s="30">
        <v>0</v>
      </c>
      <c r="T3" s="8">
        <f>R3</f>
        <v>0</v>
      </c>
      <c r="U3" s="8">
        <f>S3</f>
        <v>0</v>
      </c>
    </row>
    <row r="4" spans="1:21">
      <c r="A4" s="41"/>
      <c r="B4" s="9" t="s">
        <v>16</v>
      </c>
      <c r="D4" s="25">
        <v>0</v>
      </c>
      <c r="E4" s="37">
        <v>0</v>
      </c>
      <c r="F4" s="56">
        <v>48.84177027827117</v>
      </c>
      <c r="G4" s="56">
        <v>0.4227713383536742</v>
      </c>
      <c r="H4" s="37">
        <f t="shared" ref="H4:H9" si="0">F4</f>
        <v>48.84177027827117</v>
      </c>
      <c r="I4" s="37">
        <f t="shared" ref="I4:I9" si="1">G4</f>
        <v>0.4227713383536742</v>
      </c>
      <c r="J4" s="8">
        <v>0.72528123149792789</v>
      </c>
      <c r="K4" s="8">
        <v>1.2818611660515681E-2</v>
      </c>
      <c r="L4" s="8">
        <f t="shared" ref="L4:L9" si="2">J4</f>
        <v>0.72528123149792789</v>
      </c>
      <c r="M4" s="8">
        <f t="shared" ref="M4:M9" si="3">K4</f>
        <v>1.2818611660515681E-2</v>
      </c>
      <c r="N4" s="8">
        <v>1.7873993893977245</v>
      </c>
      <c r="O4" s="8">
        <v>6.933109073992122E-2</v>
      </c>
      <c r="P4" s="8">
        <f t="shared" ref="P4:P9" si="4">N4</f>
        <v>1.7873993893977245</v>
      </c>
      <c r="Q4" s="8">
        <f t="shared" ref="Q4:Q8" si="5">O4</f>
        <v>6.933109073992122E-2</v>
      </c>
      <c r="R4" s="32">
        <v>0</v>
      </c>
      <c r="S4" s="32">
        <v>0</v>
      </c>
      <c r="T4" s="8">
        <f t="shared" ref="T4:T9" si="6">R4</f>
        <v>0</v>
      </c>
      <c r="U4" s="8">
        <f t="shared" ref="U4:U8" si="7">S4</f>
        <v>0</v>
      </c>
    </row>
    <row r="5" spans="1:21">
      <c r="A5" s="10" t="s">
        <v>14</v>
      </c>
      <c r="B5" s="10">
        <v>180.16</v>
      </c>
      <c r="D5" s="25">
        <v>1</v>
      </c>
      <c r="E5" s="37">
        <v>6</v>
      </c>
      <c r="F5" s="37">
        <v>47.139579632918881</v>
      </c>
      <c r="G5" s="37">
        <v>0.3512860949172798</v>
      </c>
      <c r="H5" s="37">
        <f t="shared" si="0"/>
        <v>47.139579632918881</v>
      </c>
      <c r="I5" s="37">
        <f t="shared" si="1"/>
        <v>0.3512860949172798</v>
      </c>
      <c r="J5" s="8">
        <v>1.0731201894612199</v>
      </c>
      <c r="K5" s="8">
        <v>1.2818611660515681E-2</v>
      </c>
      <c r="L5" s="8">
        <f t="shared" si="2"/>
        <v>1.0731201894612199</v>
      </c>
      <c r="M5" s="8">
        <f t="shared" si="3"/>
        <v>1.2818611660515681E-2</v>
      </c>
      <c r="N5" s="8">
        <v>6.9053566472384134</v>
      </c>
      <c r="O5" s="8">
        <v>0.13866218147984244</v>
      </c>
      <c r="P5" s="8">
        <f t="shared" si="4"/>
        <v>6.9053566472384134</v>
      </c>
      <c r="Q5" s="8">
        <f t="shared" si="5"/>
        <v>0.13866218147984244</v>
      </c>
      <c r="R5" s="30">
        <v>0</v>
      </c>
      <c r="S5" s="30">
        <v>0</v>
      </c>
      <c r="T5" s="8">
        <f t="shared" si="6"/>
        <v>0</v>
      </c>
      <c r="U5" s="8">
        <f t="shared" si="7"/>
        <v>0</v>
      </c>
    </row>
    <row r="6" spans="1:21">
      <c r="A6" s="10" t="s">
        <v>17</v>
      </c>
      <c r="B6" s="10">
        <v>180.16</v>
      </c>
      <c r="D6" s="25">
        <v>2</v>
      </c>
      <c r="E6" s="37">
        <v>12</v>
      </c>
      <c r="F6" s="56">
        <v>48.431024274718773</v>
      </c>
      <c r="G6" s="56">
        <v>1.8694089458112975</v>
      </c>
      <c r="H6" s="37">
        <f t="shared" si="0"/>
        <v>48.431024274718773</v>
      </c>
      <c r="I6" s="37">
        <f t="shared" si="1"/>
        <v>1.8694089458112975</v>
      </c>
      <c r="J6" s="8">
        <v>1.0879218472468914</v>
      </c>
      <c r="K6" s="8">
        <v>3.8455834981546956E-2</v>
      </c>
      <c r="L6" s="8">
        <f t="shared" si="2"/>
        <v>1.0879218472468914</v>
      </c>
      <c r="M6" s="8">
        <f t="shared" si="3"/>
        <v>3.8455834981546956E-2</v>
      </c>
      <c r="N6" s="8">
        <v>8.7593671940049962</v>
      </c>
      <c r="O6" s="8">
        <v>0.19983347210657804</v>
      </c>
      <c r="P6" s="8">
        <f t="shared" si="4"/>
        <v>8.7593671940049962</v>
      </c>
      <c r="Q6" s="8">
        <f t="shared" si="5"/>
        <v>0.19983347210657804</v>
      </c>
      <c r="R6" s="32">
        <v>0</v>
      </c>
      <c r="S6" s="32">
        <v>0</v>
      </c>
      <c r="T6" s="8">
        <f t="shared" si="6"/>
        <v>0</v>
      </c>
      <c r="U6" s="8">
        <f t="shared" si="7"/>
        <v>0</v>
      </c>
    </row>
    <row r="7" spans="1:21">
      <c r="A7" s="21" t="s">
        <v>77</v>
      </c>
      <c r="B7" s="21">
        <v>46.03</v>
      </c>
      <c r="D7" s="25">
        <v>3</v>
      </c>
      <c r="E7" s="37">
        <v>24.5</v>
      </c>
      <c r="F7" s="37">
        <v>46.887951450562454</v>
      </c>
      <c r="G7" s="37">
        <v>0.48862287863363157</v>
      </c>
      <c r="H7" s="37">
        <f t="shared" si="0"/>
        <v>46.887951450562454</v>
      </c>
      <c r="I7" s="37">
        <f t="shared" si="1"/>
        <v>0.48862287863363157</v>
      </c>
      <c r="J7" s="8">
        <v>1.0657193605683839</v>
      </c>
      <c r="K7" s="8">
        <v>2.2202486678508014E-2</v>
      </c>
      <c r="L7" s="8">
        <f t="shared" si="2"/>
        <v>1.0657193605683839</v>
      </c>
      <c r="M7" s="8">
        <f t="shared" si="3"/>
        <v>2.2202486678508014E-2</v>
      </c>
      <c r="N7" s="8">
        <v>11.901193449902859</v>
      </c>
      <c r="O7" s="8">
        <v>0.15383187855177388</v>
      </c>
      <c r="P7" s="8">
        <f t="shared" si="4"/>
        <v>11.901193449902859</v>
      </c>
      <c r="Q7" s="8">
        <f t="shared" si="5"/>
        <v>0.15383187855177388</v>
      </c>
      <c r="R7" s="30">
        <v>0</v>
      </c>
      <c r="S7" s="30">
        <v>0</v>
      </c>
      <c r="T7" s="8">
        <f t="shared" si="6"/>
        <v>0</v>
      </c>
      <c r="U7" s="8">
        <f t="shared" si="7"/>
        <v>0</v>
      </c>
    </row>
    <row r="8" spans="1:21">
      <c r="A8" s="10" t="s">
        <v>20</v>
      </c>
      <c r="B8" s="10">
        <v>60.05</v>
      </c>
      <c r="D8" s="25">
        <v>4</v>
      </c>
      <c r="E8" s="37">
        <v>48.5</v>
      </c>
      <c r="F8" s="56">
        <v>46.810242747187679</v>
      </c>
      <c r="G8" s="56">
        <v>0.49401572291005202</v>
      </c>
      <c r="H8" s="37">
        <f t="shared" si="0"/>
        <v>46.810242747187679</v>
      </c>
      <c r="I8" s="37">
        <f t="shared" si="1"/>
        <v>0.49401572291005202</v>
      </c>
      <c r="J8" s="8">
        <v>1.0583185316755477</v>
      </c>
      <c r="K8" s="8">
        <v>1.2818611660515681E-2</v>
      </c>
      <c r="L8" s="8">
        <f t="shared" si="2"/>
        <v>1.0583185316755477</v>
      </c>
      <c r="M8" s="8">
        <f t="shared" si="3"/>
        <v>1.2818611660515681E-2</v>
      </c>
      <c r="N8" s="8">
        <v>13.977241187898972</v>
      </c>
      <c r="O8" s="8">
        <v>0.18343282422268464</v>
      </c>
      <c r="P8" s="8">
        <f t="shared" si="4"/>
        <v>13.977241187898972</v>
      </c>
      <c r="Q8" s="8">
        <f t="shared" si="5"/>
        <v>0.18343282422268464</v>
      </c>
      <c r="R8" s="32">
        <v>0</v>
      </c>
      <c r="S8" s="32">
        <v>0</v>
      </c>
      <c r="T8" s="8">
        <f t="shared" si="6"/>
        <v>0</v>
      </c>
      <c r="U8" s="8">
        <f t="shared" si="7"/>
        <v>0</v>
      </c>
    </row>
    <row r="9" spans="1:21">
      <c r="A9" s="21" t="s">
        <v>34</v>
      </c>
      <c r="B9" s="21">
        <v>74.08</v>
      </c>
      <c r="D9" s="25">
        <v>5</v>
      </c>
      <c r="E9" s="37">
        <v>97</v>
      </c>
      <c r="F9" s="37">
        <v>47.209887507400836</v>
      </c>
      <c r="G9" s="37">
        <v>0.43851082191647617</v>
      </c>
      <c r="H9" s="37">
        <f t="shared" si="0"/>
        <v>47.209887507400836</v>
      </c>
      <c r="I9" s="37">
        <f t="shared" si="1"/>
        <v>0.43851082191647617</v>
      </c>
      <c r="J9" s="8">
        <v>1.1027235050325637</v>
      </c>
      <c r="K9" s="8">
        <v>1.2818611660515681E-2</v>
      </c>
      <c r="L9" s="8">
        <f t="shared" si="2"/>
        <v>1.1027235050325637</v>
      </c>
      <c r="M9" s="8">
        <f t="shared" si="3"/>
        <v>1.2818611660515681E-2</v>
      </c>
      <c r="N9" s="8">
        <v>15.187343880099917</v>
      </c>
      <c r="O9" s="8">
        <v>0.12008497170571167</v>
      </c>
      <c r="P9" s="8">
        <f t="shared" si="4"/>
        <v>15.187343880099917</v>
      </c>
      <c r="Q9" s="8">
        <f>O9</f>
        <v>0.12008497170571167</v>
      </c>
      <c r="R9" s="30">
        <v>0</v>
      </c>
      <c r="S9" s="30">
        <v>0</v>
      </c>
      <c r="T9" s="8">
        <f t="shared" si="6"/>
        <v>0</v>
      </c>
      <c r="U9" s="8">
        <f>S9</f>
        <v>0</v>
      </c>
    </row>
    <row r="10" spans="1:21">
      <c r="A10" s="21" t="s">
        <v>33</v>
      </c>
      <c r="B10" s="21">
        <v>88.11</v>
      </c>
    </row>
    <row r="11" spans="1:21">
      <c r="A11" s="10" t="s">
        <v>19</v>
      </c>
      <c r="B11" s="10">
        <v>90.08</v>
      </c>
      <c r="D11" s="45" t="s">
        <v>2</v>
      </c>
      <c r="E11" s="45" t="s">
        <v>27</v>
      </c>
      <c r="F11" s="41" t="s">
        <v>21</v>
      </c>
      <c r="G11" s="41"/>
      <c r="H11" s="41"/>
      <c r="I11" s="41"/>
      <c r="J11" s="41" t="s">
        <v>33</v>
      </c>
      <c r="K11" s="41"/>
      <c r="L11" s="41"/>
      <c r="M11" s="41"/>
      <c r="N11" s="46" t="s">
        <v>34</v>
      </c>
      <c r="O11" s="39"/>
      <c r="P11" s="39"/>
      <c r="Q11" s="47"/>
    </row>
    <row r="12" spans="1:21">
      <c r="A12" s="10" t="s">
        <v>21</v>
      </c>
      <c r="B12" s="10">
        <v>46.07</v>
      </c>
      <c r="D12" s="45"/>
      <c r="E12" s="45"/>
      <c r="F12" s="15" t="s">
        <v>25</v>
      </c>
      <c r="G12" s="15" t="s">
        <v>6</v>
      </c>
      <c r="H12" s="15" t="s">
        <v>25</v>
      </c>
      <c r="I12" s="15" t="s">
        <v>6</v>
      </c>
      <c r="J12" s="15" t="s">
        <v>25</v>
      </c>
      <c r="K12" s="15" t="s">
        <v>6</v>
      </c>
      <c r="L12" s="15" t="s">
        <v>25</v>
      </c>
      <c r="M12" s="15" t="s">
        <v>6</v>
      </c>
      <c r="N12" s="15" t="s">
        <v>25</v>
      </c>
      <c r="O12" s="15" t="s">
        <v>6</v>
      </c>
      <c r="P12" s="15" t="s">
        <v>25</v>
      </c>
      <c r="Q12" s="15" t="s">
        <v>6</v>
      </c>
    </row>
    <row r="13" spans="1:21">
      <c r="D13" s="25" t="s">
        <v>4</v>
      </c>
      <c r="E13" s="37">
        <v>-0.5</v>
      </c>
      <c r="F13" s="30">
        <v>0</v>
      </c>
      <c r="G13" s="30">
        <v>0</v>
      </c>
      <c r="H13" s="8">
        <f>F13</f>
        <v>0</v>
      </c>
      <c r="I13" s="8">
        <f>G13</f>
        <v>0</v>
      </c>
      <c r="J13" s="30">
        <v>0</v>
      </c>
      <c r="K13" s="30">
        <v>0</v>
      </c>
      <c r="L13" s="8">
        <f>J13</f>
        <v>0</v>
      </c>
      <c r="M13" s="8">
        <f>K13</f>
        <v>0</v>
      </c>
      <c r="N13" s="30">
        <v>0</v>
      </c>
      <c r="O13" s="30">
        <v>0</v>
      </c>
      <c r="P13" s="8">
        <f>N13</f>
        <v>0</v>
      </c>
      <c r="Q13" s="8">
        <f>O13</f>
        <v>0</v>
      </c>
    </row>
    <row r="14" spans="1:21">
      <c r="D14" s="25">
        <v>0</v>
      </c>
      <c r="E14" s="37">
        <v>0</v>
      </c>
      <c r="F14" s="32">
        <v>0</v>
      </c>
      <c r="G14" s="32">
        <v>0</v>
      </c>
      <c r="H14" s="8">
        <f t="shared" ref="H14:H19" si="8">F14</f>
        <v>0</v>
      </c>
      <c r="I14" s="8">
        <f t="shared" ref="I14:I19" si="9">G14</f>
        <v>0</v>
      </c>
      <c r="J14" s="32">
        <v>0</v>
      </c>
      <c r="K14" s="32">
        <v>0</v>
      </c>
      <c r="L14" s="8">
        <f t="shared" ref="L14:L18" si="10">J14</f>
        <v>0</v>
      </c>
      <c r="M14" s="8">
        <f t="shared" ref="M14:M19" si="11">K14</f>
        <v>0</v>
      </c>
      <c r="N14" s="32">
        <v>0</v>
      </c>
      <c r="O14" s="32">
        <v>0</v>
      </c>
      <c r="P14" s="8">
        <f t="shared" ref="P14:P19" si="12">N14</f>
        <v>0</v>
      </c>
      <c r="Q14" s="8">
        <f t="shared" ref="Q14:Q19" si="13">O14</f>
        <v>0</v>
      </c>
    </row>
    <row r="15" spans="1:21">
      <c r="D15" s="25">
        <v>1</v>
      </c>
      <c r="E15" s="37">
        <v>6</v>
      </c>
      <c r="F15" s="30">
        <v>0</v>
      </c>
      <c r="G15" s="30">
        <v>0</v>
      </c>
      <c r="H15" s="8">
        <f t="shared" si="8"/>
        <v>0</v>
      </c>
      <c r="I15" s="8">
        <f t="shared" si="9"/>
        <v>0</v>
      </c>
      <c r="J15" s="30">
        <v>0</v>
      </c>
      <c r="K15" s="30">
        <v>0</v>
      </c>
      <c r="L15" s="8">
        <f t="shared" si="10"/>
        <v>0</v>
      </c>
      <c r="M15" s="8">
        <f t="shared" si="11"/>
        <v>0</v>
      </c>
      <c r="N15" s="30">
        <v>0</v>
      </c>
      <c r="O15" s="30">
        <v>0</v>
      </c>
      <c r="P15" s="8">
        <f t="shared" si="12"/>
        <v>0</v>
      </c>
      <c r="Q15" s="8">
        <f t="shared" si="13"/>
        <v>0</v>
      </c>
    </row>
    <row r="16" spans="1:21">
      <c r="D16" s="25">
        <v>2</v>
      </c>
      <c r="E16" s="37">
        <v>12</v>
      </c>
      <c r="F16" s="32">
        <v>0</v>
      </c>
      <c r="G16" s="32">
        <v>0</v>
      </c>
      <c r="H16" s="8">
        <f t="shared" si="8"/>
        <v>0</v>
      </c>
      <c r="I16" s="8">
        <f t="shared" si="9"/>
        <v>0</v>
      </c>
      <c r="J16" s="32">
        <v>0</v>
      </c>
      <c r="K16" s="32">
        <v>0</v>
      </c>
      <c r="L16" s="8">
        <f t="shared" si="10"/>
        <v>0</v>
      </c>
      <c r="M16" s="8">
        <f t="shared" si="11"/>
        <v>0</v>
      </c>
      <c r="N16" s="32">
        <v>0</v>
      </c>
      <c r="O16" s="32">
        <v>0</v>
      </c>
      <c r="P16" s="8">
        <f t="shared" si="12"/>
        <v>0</v>
      </c>
      <c r="Q16" s="8">
        <f t="shared" si="13"/>
        <v>0</v>
      </c>
    </row>
    <row r="17" spans="4:17">
      <c r="D17" s="25">
        <v>3</v>
      </c>
      <c r="E17" s="37">
        <v>24.5</v>
      </c>
      <c r="F17" s="30">
        <v>0</v>
      </c>
      <c r="G17" s="30">
        <v>0</v>
      </c>
      <c r="H17" s="8">
        <f t="shared" si="8"/>
        <v>0</v>
      </c>
      <c r="I17" s="8">
        <f t="shared" si="9"/>
        <v>0</v>
      </c>
      <c r="J17" s="30">
        <v>0</v>
      </c>
      <c r="K17" s="30">
        <v>0</v>
      </c>
      <c r="L17" s="8">
        <f t="shared" si="10"/>
        <v>0</v>
      </c>
      <c r="M17" s="8">
        <f t="shared" si="11"/>
        <v>0</v>
      </c>
      <c r="N17" s="30">
        <v>0</v>
      </c>
      <c r="O17" s="30">
        <v>0</v>
      </c>
      <c r="P17" s="8">
        <f t="shared" si="12"/>
        <v>0</v>
      </c>
      <c r="Q17" s="8">
        <f t="shared" si="13"/>
        <v>0</v>
      </c>
    </row>
    <row r="18" spans="4:17">
      <c r="D18" s="25">
        <v>4</v>
      </c>
      <c r="E18" s="37">
        <v>48.5</v>
      </c>
      <c r="F18" s="32">
        <v>0</v>
      </c>
      <c r="G18" s="32">
        <v>0</v>
      </c>
      <c r="H18" s="8">
        <f t="shared" si="8"/>
        <v>0</v>
      </c>
      <c r="I18" s="8">
        <f t="shared" si="9"/>
        <v>0</v>
      </c>
      <c r="J18" s="32">
        <v>0</v>
      </c>
      <c r="K18" s="32">
        <v>0</v>
      </c>
      <c r="L18" s="8">
        <f t="shared" si="10"/>
        <v>0</v>
      </c>
      <c r="M18" s="8">
        <f t="shared" si="11"/>
        <v>0</v>
      </c>
      <c r="N18" s="32">
        <v>0</v>
      </c>
      <c r="O18" s="32">
        <v>0</v>
      </c>
      <c r="P18" s="8">
        <f t="shared" si="12"/>
        <v>0</v>
      </c>
      <c r="Q18" s="8">
        <f t="shared" si="13"/>
        <v>0</v>
      </c>
    </row>
    <row r="19" spans="4:17">
      <c r="D19" s="25">
        <v>5</v>
      </c>
      <c r="E19" s="37">
        <v>97</v>
      </c>
      <c r="F19" s="30">
        <v>0</v>
      </c>
      <c r="G19" s="30">
        <v>0</v>
      </c>
      <c r="H19" s="8">
        <f t="shared" si="8"/>
        <v>0</v>
      </c>
      <c r="I19" s="8">
        <f t="shared" si="9"/>
        <v>0</v>
      </c>
      <c r="J19" s="30">
        <v>0</v>
      </c>
      <c r="K19" s="30">
        <v>0</v>
      </c>
      <c r="L19" s="8">
        <f>J19</f>
        <v>0</v>
      </c>
      <c r="M19" s="8">
        <f t="shared" si="11"/>
        <v>0</v>
      </c>
      <c r="N19" s="30">
        <v>0</v>
      </c>
      <c r="O19" s="30">
        <v>0</v>
      </c>
      <c r="P19" s="8">
        <f t="shared" si="12"/>
        <v>0</v>
      </c>
      <c r="Q19" s="8">
        <f t="shared" si="13"/>
        <v>0</v>
      </c>
    </row>
  </sheetData>
  <mergeCells count="14">
    <mergeCell ref="F11:I11"/>
    <mergeCell ref="J11:M11"/>
    <mergeCell ref="N11:Q11"/>
    <mergeCell ref="N1:Q1"/>
    <mergeCell ref="A1:B1"/>
    <mergeCell ref="A2:B2"/>
    <mergeCell ref="A3:A4"/>
    <mergeCell ref="D11:D12"/>
    <mergeCell ref="E11:E12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23.33203125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91</v>
      </c>
      <c r="B2" s="12">
        <v>180.16</v>
      </c>
    </row>
    <row r="4" spans="1:8">
      <c r="A4" s="48" t="s">
        <v>91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9" t="s">
        <v>2</v>
      </c>
      <c r="B6" s="19" t="s">
        <v>3</v>
      </c>
      <c r="C6" s="19" t="s">
        <v>5</v>
      </c>
      <c r="D6" s="53"/>
      <c r="E6" s="53"/>
      <c r="F6" s="53"/>
      <c r="G6" s="55"/>
      <c r="H6" s="55"/>
    </row>
    <row r="7" spans="1:8">
      <c r="A7" s="25" t="s">
        <v>4</v>
      </c>
      <c r="B7" s="37">
        <v>-0.5</v>
      </c>
      <c r="C7" s="11">
        <v>2</v>
      </c>
      <c r="D7" s="11">
        <v>4.4809999999999999</v>
      </c>
      <c r="E7" s="11">
        <v>4.4480000000000004</v>
      </c>
      <c r="F7" s="11">
        <v>4.4729999999999999</v>
      </c>
      <c r="G7" s="14">
        <f>(C7*1000*AVERAGE(D7:F7)/$B$2)</f>
        <v>49.592954410894016</v>
      </c>
      <c r="H7" s="14">
        <f>(C7*1000*STDEV(D7:F7))/$B$2</f>
        <v>0.19110052299696761</v>
      </c>
    </row>
    <row r="8" spans="1:8">
      <c r="A8" s="25">
        <v>0</v>
      </c>
      <c r="B8" s="37">
        <v>0</v>
      </c>
      <c r="C8" s="11">
        <v>2</v>
      </c>
      <c r="D8" s="11">
        <v>4.3559999999999999</v>
      </c>
      <c r="E8" s="11">
        <v>4.4169999999999998</v>
      </c>
      <c r="F8" s="11">
        <v>4.4260000000000002</v>
      </c>
      <c r="G8" s="14">
        <f t="shared" ref="G8:G13" si="0">(C8*1000*AVERAGE(D8:F8))/$B$2</f>
        <v>48.84177027827117</v>
      </c>
      <c r="H8" s="14">
        <f t="shared" ref="H8:H13" si="1">(C8*1000*STDEV(D8:F8))/$B$2</f>
        <v>0.4227713383536742</v>
      </c>
    </row>
    <row r="9" spans="1:8">
      <c r="A9" s="25">
        <v>1</v>
      </c>
      <c r="B9" s="37">
        <v>6</v>
      </c>
      <c r="C9" s="11">
        <v>2</v>
      </c>
      <c r="D9" s="11">
        <v>4.2389999999999999</v>
      </c>
      <c r="E9" s="11">
        <v>4.2190000000000003</v>
      </c>
      <c r="F9" s="11">
        <v>4.2809999999999997</v>
      </c>
      <c r="G9" s="14">
        <f t="shared" si="0"/>
        <v>47.139579632918881</v>
      </c>
      <c r="H9" s="14">
        <f t="shared" si="1"/>
        <v>0.3512860949172798</v>
      </c>
    </row>
    <row r="10" spans="1:8">
      <c r="A10" s="25">
        <v>2</v>
      </c>
      <c r="B10" s="37">
        <v>12</v>
      </c>
      <c r="C10" s="11">
        <v>2</v>
      </c>
      <c r="D10" s="11">
        <v>4.2480000000000002</v>
      </c>
      <c r="E10" s="11">
        <v>4.2839999999999998</v>
      </c>
      <c r="F10" s="11">
        <v>4.556</v>
      </c>
      <c r="G10" s="14">
        <f t="shared" si="0"/>
        <v>48.431024274718773</v>
      </c>
      <c r="H10" s="14">
        <f t="shared" si="1"/>
        <v>1.8694089458112975</v>
      </c>
    </row>
    <row r="11" spans="1:8">
      <c r="A11" s="25">
        <v>3</v>
      </c>
      <c r="B11" s="37">
        <v>24.5</v>
      </c>
      <c r="C11" s="11">
        <v>2</v>
      </c>
      <c r="D11" s="11">
        <v>4.1790000000000003</v>
      </c>
      <c r="E11" s="11">
        <v>4.2249999999999996</v>
      </c>
      <c r="F11" s="11">
        <v>4.2670000000000003</v>
      </c>
      <c r="G11" s="14">
        <f t="shared" si="0"/>
        <v>46.887951450562454</v>
      </c>
      <c r="H11" s="14">
        <f t="shared" si="1"/>
        <v>0.48862287863363157</v>
      </c>
    </row>
    <row r="12" spans="1:8">
      <c r="A12" s="25">
        <v>4</v>
      </c>
      <c r="B12" s="37">
        <v>48.5</v>
      </c>
      <c r="C12" s="11">
        <v>2</v>
      </c>
      <c r="D12" s="11">
        <v>4.1929999999999996</v>
      </c>
      <c r="E12" s="11">
        <v>4.1890000000000001</v>
      </c>
      <c r="F12" s="11">
        <v>4.2679999999999998</v>
      </c>
      <c r="G12" s="14">
        <f t="shared" si="0"/>
        <v>46.810242747187679</v>
      </c>
      <c r="H12" s="14">
        <f t="shared" si="1"/>
        <v>0.49401572291005202</v>
      </c>
    </row>
    <row r="13" spans="1:8">
      <c r="A13" s="25">
        <v>5</v>
      </c>
      <c r="B13" s="37">
        <v>97</v>
      </c>
      <c r="C13" s="11">
        <v>2</v>
      </c>
      <c r="D13" s="11">
        <v>4.2080000000000002</v>
      </c>
      <c r="E13" s="11">
        <v>4.2670000000000003</v>
      </c>
      <c r="F13" s="11">
        <v>4.2830000000000004</v>
      </c>
      <c r="G13" s="14">
        <f t="shared" si="0"/>
        <v>47.209887507400836</v>
      </c>
      <c r="H13" s="14">
        <f t="shared" si="1"/>
        <v>0.43851082191647617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32</v>
      </c>
      <c r="B2" s="12">
        <v>46.03</v>
      </c>
    </row>
    <row r="4" spans="1:8">
      <c r="A4" s="48" t="s">
        <v>32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9" t="s">
        <v>2</v>
      </c>
      <c r="B6" s="19" t="s">
        <v>27</v>
      </c>
      <c r="C6" s="19" t="s">
        <v>5</v>
      </c>
      <c r="D6" s="53"/>
      <c r="E6" s="53"/>
      <c r="F6" s="53"/>
      <c r="G6" s="55"/>
      <c r="H6" s="55"/>
    </row>
    <row r="7" spans="1:8">
      <c r="A7" s="29" t="s">
        <v>4</v>
      </c>
      <c r="B7" s="37">
        <v>-0.5</v>
      </c>
      <c r="C7" s="11">
        <v>2</v>
      </c>
      <c r="D7" s="13">
        <v>0</v>
      </c>
      <c r="E7" s="13">
        <v>0</v>
      </c>
      <c r="F7" s="13">
        <v>0</v>
      </c>
      <c r="G7" s="11">
        <f>(C7*1000*AVERAGE(D7:F7))/$B$2</f>
        <v>0</v>
      </c>
      <c r="H7" s="14">
        <f>(C7*1000*STDEV(D7:F7))/$B$2</f>
        <v>0</v>
      </c>
    </row>
    <row r="8" spans="1:8">
      <c r="A8" s="31">
        <v>0</v>
      </c>
      <c r="B8" s="37">
        <v>0</v>
      </c>
      <c r="C8" s="11">
        <v>2</v>
      </c>
      <c r="D8" s="13">
        <v>0</v>
      </c>
      <c r="E8" s="13">
        <v>0</v>
      </c>
      <c r="F8" s="13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1">
        <v>1</v>
      </c>
      <c r="B9" s="37">
        <v>6</v>
      </c>
      <c r="C9" s="11">
        <v>2</v>
      </c>
      <c r="D9" s="13">
        <v>0</v>
      </c>
      <c r="E9" s="13">
        <v>0</v>
      </c>
      <c r="F9" s="13">
        <v>0</v>
      </c>
      <c r="G9" s="11">
        <f t="shared" si="0"/>
        <v>0</v>
      </c>
      <c r="H9" s="14">
        <f t="shared" si="1"/>
        <v>0</v>
      </c>
    </row>
    <row r="10" spans="1:8">
      <c r="A10" s="31">
        <v>2</v>
      </c>
      <c r="B10" s="37">
        <v>12</v>
      </c>
      <c r="C10" s="11">
        <v>2</v>
      </c>
      <c r="D10" s="13">
        <v>0</v>
      </c>
      <c r="E10" s="13">
        <v>0</v>
      </c>
      <c r="F10" s="13">
        <v>0</v>
      </c>
      <c r="G10" s="11">
        <f t="shared" si="0"/>
        <v>0</v>
      </c>
      <c r="H10" s="14">
        <f t="shared" si="1"/>
        <v>0</v>
      </c>
    </row>
    <row r="11" spans="1:8">
      <c r="A11" s="31">
        <v>3</v>
      </c>
      <c r="B11" s="37">
        <v>24.5</v>
      </c>
      <c r="C11" s="11">
        <v>2</v>
      </c>
      <c r="D11" s="13">
        <v>0</v>
      </c>
      <c r="E11" s="13">
        <v>0</v>
      </c>
      <c r="F11" s="13">
        <v>0</v>
      </c>
      <c r="G11" s="11">
        <f t="shared" si="0"/>
        <v>0</v>
      </c>
      <c r="H11" s="14">
        <f t="shared" si="1"/>
        <v>0</v>
      </c>
    </row>
    <row r="12" spans="1:8">
      <c r="A12" s="31">
        <v>4</v>
      </c>
      <c r="B12" s="37">
        <v>48.5</v>
      </c>
      <c r="C12" s="11">
        <v>2</v>
      </c>
      <c r="D12" s="13">
        <v>0</v>
      </c>
      <c r="E12" s="13">
        <v>0</v>
      </c>
      <c r="F12" s="13">
        <v>0</v>
      </c>
      <c r="G12" s="11">
        <f t="shared" si="0"/>
        <v>0</v>
      </c>
      <c r="H12" s="14">
        <f t="shared" si="1"/>
        <v>0</v>
      </c>
    </row>
    <row r="13" spans="1:8">
      <c r="A13" s="31">
        <v>5</v>
      </c>
      <c r="B13" s="37">
        <v>97</v>
      </c>
      <c r="C13" s="11">
        <v>2</v>
      </c>
      <c r="D13" s="13">
        <v>0</v>
      </c>
      <c r="E13" s="13">
        <v>0</v>
      </c>
      <c r="F13" s="13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2"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20</v>
      </c>
      <c r="B2" s="12">
        <v>60.05</v>
      </c>
    </row>
    <row r="4" spans="1:8">
      <c r="A4" s="48" t="s">
        <v>20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7" t="s">
        <v>2</v>
      </c>
      <c r="B6" s="17" t="s">
        <v>27</v>
      </c>
      <c r="C6" s="17" t="s">
        <v>5</v>
      </c>
      <c r="D6" s="53"/>
      <c r="E6" s="53"/>
      <c r="F6" s="53"/>
      <c r="G6" s="55"/>
      <c r="H6" s="55"/>
    </row>
    <row r="7" spans="1:8">
      <c r="A7" s="29" t="s">
        <v>4</v>
      </c>
      <c r="B7" s="37">
        <v>-0.5</v>
      </c>
      <c r="C7" s="11">
        <v>2</v>
      </c>
      <c r="D7" s="57">
        <v>4.2999999999999997E-2</v>
      </c>
      <c r="E7" s="57">
        <v>0.04</v>
      </c>
      <c r="F7" s="57">
        <v>3.7999999999999999E-2</v>
      </c>
      <c r="G7" s="11">
        <f>(C7*1000*AVERAGE(D7:F7))/$B$2</f>
        <v>1.3433250069386622</v>
      </c>
      <c r="H7" s="14">
        <f>(C7*1000*STDEV(D7:F7))/$B$2</f>
        <v>8.3817201612775422E-2</v>
      </c>
    </row>
    <row r="8" spans="1:8">
      <c r="A8" s="31">
        <v>0</v>
      </c>
      <c r="B8" s="37">
        <v>0</v>
      </c>
      <c r="C8" s="11">
        <v>2</v>
      </c>
      <c r="D8" s="57">
        <v>5.1999999999999998E-2</v>
      </c>
      <c r="E8" s="57">
        <v>5.6000000000000001E-2</v>
      </c>
      <c r="F8" s="57">
        <v>5.2999999999999999E-2</v>
      </c>
      <c r="G8" s="11">
        <f t="shared" ref="G8:G13" si="0">(C8*1000*AVERAGE(D8:F8))/$B$2</f>
        <v>1.7873993893977245</v>
      </c>
      <c r="H8" s="14">
        <f t="shared" ref="H8:H13" si="1">(C8*1000*STDEV(D8:F8))/$B$2</f>
        <v>6.933109073992122E-2</v>
      </c>
    </row>
    <row r="9" spans="1:8">
      <c r="A9" s="31">
        <v>1</v>
      </c>
      <c r="B9" s="37">
        <v>6</v>
      </c>
      <c r="C9" s="11">
        <v>2</v>
      </c>
      <c r="D9" s="57">
        <v>0.20599999999999999</v>
      </c>
      <c r="E9" s="57">
        <v>0.20399999999999999</v>
      </c>
      <c r="F9" s="57">
        <v>0.21199999999999999</v>
      </c>
      <c r="G9" s="11">
        <f t="shared" si="0"/>
        <v>6.9053566472384134</v>
      </c>
      <c r="H9" s="14">
        <f t="shared" si="1"/>
        <v>0.13866218147984244</v>
      </c>
    </row>
    <row r="10" spans="1:8">
      <c r="A10" s="31">
        <v>2</v>
      </c>
      <c r="B10" s="37">
        <v>12</v>
      </c>
      <c r="C10" s="11">
        <v>2</v>
      </c>
      <c r="D10" s="57">
        <v>0.25700000000000001</v>
      </c>
      <c r="E10" s="57">
        <v>0.26300000000000001</v>
      </c>
      <c r="F10" s="57">
        <v>0.26900000000000002</v>
      </c>
      <c r="G10" s="11">
        <f t="shared" si="0"/>
        <v>8.7593671940049962</v>
      </c>
      <c r="H10" s="14">
        <f t="shared" si="1"/>
        <v>0.19983347210657804</v>
      </c>
    </row>
    <row r="11" spans="1:8">
      <c r="A11" s="31">
        <v>3</v>
      </c>
      <c r="B11" s="37">
        <v>24.5</v>
      </c>
      <c r="C11" s="11">
        <v>2</v>
      </c>
      <c r="D11" s="57">
        <v>0.35199999999999998</v>
      </c>
      <c r="E11" s="57">
        <v>0.36</v>
      </c>
      <c r="F11" s="57">
        <v>0.36</v>
      </c>
      <c r="G11" s="11">
        <f t="shared" si="0"/>
        <v>11.901193449902859</v>
      </c>
      <c r="H11" s="14">
        <f t="shared" si="1"/>
        <v>0.15383187855177388</v>
      </c>
    </row>
    <row r="12" spans="1:8">
      <c r="A12" s="31">
        <v>4</v>
      </c>
      <c r="B12" s="37">
        <v>48.5</v>
      </c>
      <c r="C12" s="11">
        <v>2</v>
      </c>
      <c r="D12" s="57">
        <v>0.42</v>
      </c>
      <c r="E12" s="57">
        <v>0.41399999999999998</v>
      </c>
      <c r="F12" s="57">
        <v>0.42499999999999999</v>
      </c>
      <c r="G12" s="11">
        <f t="shared" si="0"/>
        <v>13.977241187898972</v>
      </c>
      <c r="H12" s="14">
        <f t="shared" si="1"/>
        <v>0.18343282422268464</v>
      </c>
    </row>
    <row r="13" spans="1:8">
      <c r="A13" s="31">
        <v>5</v>
      </c>
      <c r="B13" s="37">
        <v>97</v>
      </c>
      <c r="C13" s="11">
        <v>2</v>
      </c>
      <c r="D13" s="57">
        <v>0.45200000000000001</v>
      </c>
      <c r="E13" s="57">
        <v>0.45900000000000002</v>
      </c>
      <c r="F13" s="57">
        <v>0.45700000000000002</v>
      </c>
      <c r="G13" s="11">
        <f t="shared" si="0"/>
        <v>15.187343880099917</v>
      </c>
      <c r="H13" s="14">
        <f t="shared" si="1"/>
        <v>0.12008497170571167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34</v>
      </c>
      <c r="B2" s="12">
        <v>74.08</v>
      </c>
    </row>
    <row r="4" spans="1:8">
      <c r="A4" s="48" t="s">
        <v>34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9" t="s">
        <v>2</v>
      </c>
      <c r="B6" s="19" t="s">
        <v>27</v>
      </c>
      <c r="C6" s="19" t="s">
        <v>5</v>
      </c>
      <c r="D6" s="53"/>
      <c r="E6" s="53"/>
      <c r="F6" s="53"/>
      <c r="G6" s="55"/>
      <c r="H6" s="55"/>
    </row>
    <row r="7" spans="1:8">
      <c r="A7" s="29" t="s">
        <v>4</v>
      </c>
      <c r="B7" s="37">
        <v>-0.5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1">
        <v>0</v>
      </c>
      <c r="B8" s="37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1">
        <v>1</v>
      </c>
      <c r="B9" s="37">
        <v>6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1">
        <v>2</v>
      </c>
      <c r="B10" s="37">
        <v>12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1">
        <v>3</v>
      </c>
      <c r="B11" s="37">
        <v>24.5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1">
        <v>4</v>
      </c>
      <c r="B12" s="37">
        <v>48.5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1">
        <v>5</v>
      </c>
      <c r="B13" s="37">
        <v>97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33</v>
      </c>
      <c r="B2" s="12">
        <v>88.11</v>
      </c>
    </row>
    <row r="4" spans="1:8">
      <c r="A4" s="48" t="s">
        <v>33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9" t="s">
        <v>2</v>
      </c>
      <c r="B6" s="19" t="s">
        <v>27</v>
      </c>
      <c r="C6" s="19" t="s">
        <v>5</v>
      </c>
      <c r="D6" s="53"/>
      <c r="E6" s="53"/>
      <c r="F6" s="53"/>
      <c r="G6" s="55"/>
      <c r="H6" s="55"/>
    </row>
    <row r="7" spans="1:8">
      <c r="A7" s="29" t="s">
        <v>4</v>
      </c>
      <c r="B7" s="37">
        <v>-0.5</v>
      </c>
      <c r="C7" s="11">
        <v>2</v>
      </c>
      <c r="D7" s="11">
        <v>0</v>
      </c>
      <c r="E7" s="11">
        <v>0</v>
      </c>
      <c r="F7" s="11">
        <v>0</v>
      </c>
      <c r="G7" s="11">
        <f>(C7*1000*AVERAGE('D-Glucose + Fructose'!D7:F7))/$B$2</f>
        <v>101.40354859455982</v>
      </c>
      <c r="H7" s="14">
        <f>(C7*1000*STDEV('D-Glucose + Fructose'!D7:F7))/$B$2</f>
        <v>0.3907464558294596</v>
      </c>
    </row>
    <row r="8" spans="1:8">
      <c r="A8" s="31">
        <v>0</v>
      </c>
      <c r="B8" s="37">
        <v>0</v>
      </c>
      <c r="C8" s="11">
        <v>2</v>
      </c>
      <c r="D8" s="11">
        <v>0</v>
      </c>
      <c r="E8" s="11">
        <v>0</v>
      </c>
      <c r="F8" s="11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1">
        <v>1</v>
      </c>
      <c r="B9" s="37">
        <v>6</v>
      </c>
      <c r="C9" s="11">
        <v>2</v>
      </c>
      <c r="D9" s="11">
        <v>0</v>
      </c>
      <c r="E9" s="11">
        <v>0</v>
      </c>
      <c r="F9" s="11">
        <v>0</v>
      </c>
      <c r="G9" s="11">
        <f t="shared" si="0"/>
        <v>0</v>
      </c>
      <c r="H9" s="14">
        <f t="shared" si="1"/>
        <v>0</v>
      </c>
    </row>
    <row r="10" spans="1:8">
      <c r="A10" s="31">
        <v>2</v>
      </c>
      <c r="B10" s="37">
        <v>12</v>
      </c>
      <c r="C10" s="11">
        <v>2</v>
      </c>
      <c r="D10" s="11">
        <v>0</v>
      </c>
      <c r="E10" s="11">
        <v>0</v>
      </c>
      <c r="F10" s="11">
        <v>0</v>
      </c>
      <c r="G10" s="11">
        <f t="shared" si="0"/>
        <v>0</v>
      </c>
      <c r="H10" s="14">
        <f t="shared" si="1"/>
        <v>0</v>
      </c>
    </row>
    <row r="11" spans="1:8">
      <c r="A11" s="31">
        <v>3</v>
      </c>
      <c r="B11" s="37">
        <v>24.5</v>
      </c>
      <c r="C11" s="11">
        <v>2</v>
      </c>
      <c r="D11" s="11">
        <v>0</v>
      </c>
      <c r="E11" s="11">
        <v>0</v>
      </c>
      <c r="F11" s="11">
        <v>0</v>
      </c>
      <c r="G11" s="11">
        <f t="shared" si="0"/>
        <v>0</v>
      </c>
      <c r="H11" s="14">
        <f t="shared" si="1"/>
        <v>0</v>
      </c>
    </row>
    <row r="12" spans="1:8">
      <c r="A12" s="31">
        <v>4</v>
      </c>
      <c r="B12" s="37">
        <v>48.5</v>
      </c>
      <c r="C12" s="11">
        <v>2</v>
      </c>
      <c r="D12" s="11">
        <v>0</v>
      </c>
      <c r="E12" s="11">
        <v>0</v>
      </c>
      <c r="F12" s="11">
        <v>0</v>
      </c>
      <c r="G12" s="11">
        <f t="shared" si="0"/>
        <v>0</v>
      </c>
      <c r="H12" s="14">
        <f t="shared" si="1"/>
        <v>0</v>
      </c>
    </row>
    <row r="13" spans="1:8">
      <c r="A13" s="31">
        <v>5</v>
      </c>
      <c r="B13" s="37">
        <v>97</v>
      </c>
      <c r="C13" s="11">
        <v>2</v>
      </c>
      <c r="D13" s="11">
        <v>0</v>
      </c>
      <c r="E13" s="11">
        <v>0</v>
      </c>
      <c r="F13" s="11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Screening</vt:lpstr>
      <vt:lpstr>Calculation</vt:lpstr>
      <vt:lpstr>OD600nm</vt:lpstr>
      <vt:lpstr>Metabolites</vt:lpstr>
      <vt:lpstr>D-Glucose + Fructose</vt:lpstr>
      <vt:lpstr>Formic acid</vt:lpstr>
      <vt:lpstr>Acetic acid</vt:lpstr>
      <vt:lpstr>Propionic acid</vt:lpstr>
      <vt:lpstr>Butyric acid</vt:lpstr>
      <vt:lpstr>Lactic acid</vt:lpstr>
      <vt:lpstr>Ethanol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2014-12-02T16:51:39Z</dcterms:modified>
</cp:coreProperties>
</file>