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<sst xmlns="http://schemas.openxmlformats.org/spreadsheetml/2006/main" count="257" uniqueCount="93">
  <si>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</si>
  <si>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</si>
  <si>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</si>
  <si>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</si>
  <si>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</si>
  <si>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</si>
  <si>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</si>
  <si>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</si>
  <si>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</si>
  <si>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</si>
  <si>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</si>
  <si>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</si>
  <si>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</si>
  <si>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</si>
  <si>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</si>
  <si>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</si>
  <si>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</si>
  <si>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</si>
  <si>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</si>
  <si>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</si>
  <si>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</si>
  <si>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</si>
  <si>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</si>
  <si>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</si>
  <si>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</si>
  <si>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</si>
  <si>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</si>
  <si>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</si>
  <si>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</si>
  <si>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</si>
  <si>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</si>
  <si>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</si>
  <si>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</si>
  <si>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</si>
  <si>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</si>
  <si>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</si>
  <si>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</si>
  <si>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</si>
  <si>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</si>
  <si>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</si>
  <si>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</si>
  <si>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</si>
  <si>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</si>
  <si>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</si>
  <si>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</si>
  <si>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</si>
  <si>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</si>
  <si>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</si>
  <si>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</si>
  <si>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</si>
  <si>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</si>
  <si>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</si>
  <si>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</si>
  <si>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</si>
  <si>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</si>
  <si>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</si>
  <si>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</si>
  <si>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</si>
  <si>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</si>
  <si>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</si>
  <si>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</si>
  <si>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</si>
  <si>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</si>
  <si>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</si>
  <si>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</si>
  <si>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</si>
  <si>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</si>
  <si>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</si>
  <si>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</si>
  <si>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</si>
  <si>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</si>
  <si>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</si>
  <si>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</si>
  <si>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</si>
  <si>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</si>
  <si>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</si>
  <si>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</si>
  <si>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</si>
  <si>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</si>
  <si>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</si>
  <si>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</si>
  <si>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</si>
  <si>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</si>
  <si>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</si>
  <si>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</si>
  <si>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</si>
  <si>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</si>
  <si>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</si>
  <si>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</si>
  <si>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</si>
  <si>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Lactate (50 mM)</t>
  </si>
  <si>
    <t>4,5 ml</t>
  </si>
  <si>
    <t>0.225 ml in 50 ml MilliQ.H20 (1X)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</si>
</sst>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</cellXfs>
  <cellStyles count="25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0.516098382818566</c:v>
                  </c:pt>
                  <c:pt idx="1">
                    <c:v>0.648449461212709</c:v>
                  </c:pt>
                  <c:pt idx="2">
                    <c:v>0.40959425997696</c:v>
                  </c:pt>
                  <c:pt idx="3">
                    <c:v>0.62417557179472</c:v>
                  </c:pt>
                  <c:pt idx="4">
                    <c:v>0.405157362142422</c:v>
                  </c:pt>
                  <c:pt idx="5">
                    <c:v>0.193980793695694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0.516098382818566</c:v>
                  </c:pt>
                  <c:pt idx="1">
                    <c:v>0.648449461212709</c:v>
                  </c:pt>
                  <c:pt idx="2">
                    <c:v>0.40959425997696</c:v>
                  </c:pt>
                  <c:pt idx="3">
                    <c:v>0.62417557179472</c:v>
                  </c:pt>
                  <c:pt idx="4">
                    <c:v>0.405157362142422</c:v>
                  </c:pt>
                  <c:pt idx="5">
                    <c:v>0.193980793695694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57.31941977501481</c:v>
                </c:pt>
                <c:pt idx="1">
                  <c:v>57.17140319715807</c:v>
                </c:pt>
                <c:pt idx="2">
                  <c:v>57.20100651272942</c:v>
                </c:pt>
                <c:pt idx="3">
                  <c:v>56.5571343990527</c:v>
                </c:pt>
                <c:pt idx="4">
                  <c:v>56.43872113676732</c:v>
                </c:pt>
                <c:pt idx="5">
                  <c:v>56.78656009473061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0.0838172016127755</c:v>
                  </c:pt>
                  <c:pt idx="2">
                    <c:v>0.0769159392758869</c:v>
                  </c:pt>
                  <c:pt idx="3">
                    <c:v>0.0576869544569152</c:v>
                  </c:pt>
                  <c:pt idx="4">
                    <c:v>0.0508751117952356</c:v>
                  </c:pt>
                  <c:pt idx="5">
                    <c:v>0.0576869544569152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0.0838172016127755</c:v>
                  </c:pt>
                  <c:pt idx="2">
                    <c:v>0.0769159392758869</c:v>
                  </c:pt>
                  <c:pt idx="3">
                    <c:v>0.0576869544569152</c:v>
                  </c:pt>
                  <c:pt idx="4">
                    <c:v>0.0508751117952356</c:v>
                  </c:pt>
                  <c:pt idx="5">
                    <c:v>0.0576869544569152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1.809603108520677</c:v>
                </c:pt>
                <c:pt idx="1">
                  <c:v>3.019705800721621</c:v>
                </c:pt>
                <c:pt idx="2">
                  <c:v>5.95059672495143</c:v>
                </c:pt>
                <c:pt idx="3">
                  <c:v>6.361365528726061</c:v>
                </c:pt>
                <c:pt idx="4">
                  <c:v>6.383569247849015</c:v>
                </c:pt>
                <c:pt idx="5">
                  <c:v>6.56119900083264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D-Glucose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968264"/>
        <c:axId val="2067457736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2.72066968348211E-17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2.72066968348211E-17</c:v>
                  </c:pt>
                  <c:pt idx="1">
                    <c:v>5.44133936696422E-17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0.1370651</c:v>
                </c:pt>
                <c:pt idx="1">
                  <c:v>0.2971351</c:v>
                </c:pt>
                <c:pt idx="2">
                  <c:v>0.532438</c:v>
                </c:pt>
                <c:pt idx="3">
                  <c:v>0.3531596</c:v>
                </c:pt>
                <c:pt idx="4">
                  <c:v>0.2571176</c:v>
                </c:pt>
                <c:pt idx="5">
                  <c:v>0.2539162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76008"/>
        <c:axId val="2107602488"/>
      </c:scatterChart>
      <c:valAx>
        <c:axId val="20589682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7457736"/>
        <c:crosses val="autoZero"/>
        <c:crossBetween val="midCat"/>
        <c:majorUnit val="10.0"/>
      </c:valAx>
      <c:valAx>
        <c:axId val="206745773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58968264"/>
        <c:crosses val="autoZero"/>
        <c:crossBetween val="midCat"/>
      </c:valAx>
      <c:valAx>
        <c:axId val="2107602488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7376008"/>
        <c:crosses val="max"/>
        <c:crossBetween val="midCat"/>
        <c:majorUnit val="1.0"/>
        <c:minorUnit val="0.2"/>
      </c:valAx>
      <c:valAx>
        <c:axId val="207737600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076024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38" t="s">
        <v>0</v>
      </c>
      <c r="B1" s="39"/>
      <c r="C1" s="23">
        <v>41927</v>
      </c>
    </row>
    <row r="2" spans="1:3" ht="16">
      <c r="A2" s="38" t="s">
        <v>1</v>
      </c>
      <c r="B2" s="40"/>
      <c r="C2" s="21" t="s">
        <v>80</v>
      </c>
    </row>
    <row r="3" spans="1:3">
      <c r="A3" s="7"/>
      <c r="B3" s="7"/>
      <c r="C3" s="6"/>
    </row>
    <row r="4" spans="1:3">
      <c r="A4" s="41" t="s">
        <v>26</v>
      </c>
      <c r="B4" s="41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89</v>
      </c>
      <c r="B11" s="24" t="s">
        <v>88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90</v>
      </c>
      <c r="B29" s="20" t="s">
        <v>91</v>
      </c>
      <c r="C29" s="20" t="s">
        <v>92</v>
      </c>
    </row>
    <row r="31" spans="1:3">
      <c r="A31" s="2" t="s">
        <v>86</v>
      </c>
    </row>
    <row r="32" spans="1:3">
      <c r="A32" s="36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48" t="s">
        <v>19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>
        <v>2.5539999999999998</v>
      </c>
      <c r="E7" s="13">
        <v>2.5750000000000002</v>
      </c>
      <c r="F7" s="13">
        <v>2.59</v>
      </c>
      <c r="G7" s="11">
        <f>(C7*1000*AVERAGE(D7:F7))/$B$2</f>
        <v>57.126998223801067</v>
      </c>
      <c r="H7" s="14">
        <f>(C7*1000*STDEV(D7:F7))/$B$2</f>
        <v>0.40149070426343608</v>
      </c>
    </row>
    <row r="8" spans="1:8">
      <c r="A8" s="31">
        <v>0</v>
      </c>
      <c r="B8" s="37">
        <v>0</v>
      </c>
      <c r="C8" s="11">
        <v>2</v>
      </c>
      <c r="D8" s="13">
        <v>2.5640000000000001</v>
      </c>
      <c r="E8" s="13">
        <v>2.573</v>
      </c>
      <c r="F8" s="13">
        <v>2.6080000000000001</v>
      </c>
      <c r="G8" s="11">
        <f t="shared" ref="G8:G13" si="0">(C8*1000*AVERAGE(D8:F8))/$B$2</f>
        <v>57.319419775014808</v>
      </c>
      <c r="H8" s="14">
        <f t="shared" ref="H8:H13" si="1">(C8*1000*STDEV(D8:F8))/$B$2</f>
        <v>0.51609838281856646</v>
      </c>
    </row>
    <row r="9" spans="1:8">
      <c r="A9" s="31">
        <v>1</v>
      </c>
      <c r="B9" s="37">
        <v>6</v>
      </c>
      <c r="C9" s="11">
        <v>2</v>
      </c>
      <c r="D9" s="13">
        <v>2.544</v>
      </c>
      <c r="E9" s="13">
        <v>2.6019999999999999</v>
      </c>
      <c r="F9" s="13">
        <v>2.5790000000000002</v>
      </c>
      <c r="G9" s="11">
        <f t="shared" si="0"/>
        <v>57.171403197158071</v>
      </c>
      <c r="H9" s="14">
        <f t="shared" si="1"/>
        <v>0.64844946121270863</v>
      </c>
    </row>
    <row r="10" spans="1:8">
      <c r="A10" s="31">
        <v>2</v>
      </c>
      <c r="B10" s="37">
        <v>12</v>
      </c>
      <c r="C10" s="11">
        <v>2</v>
      </c>
      <c r="D10" s="13">
        <v>2.556</v>
      </c>
      <c r="E10" s="13">
        <v>2.5920000000000001</v>
      </c>
      <c r="F10" s="13">
        <v>2.581</v>
      </c>
      <c r="G10" s="11">
        <f t="shared" si="0"/>
        <v>57.201006512729421</v>
      </c>
      <c r="H10" s="14">
        <f t="shared" si="1"/>
        <v>0.40959425997696014</v>
      </c>
    </row>
    <row r="11" spans="1:8">
      <c r="A11" s="31">
        <v>3</v>
      </c>
      <c r="B11" s="37">
        <v>24.5</v>
      </c>
      <c r="C11" s="11">
        <v>2</v>
      </c>
      <c r="D11" s="13">
        <v>2.5150000000000001</v>
      </c>
      <c r="E11" s="13">
        <v>2.5609999999999999</v>
      </c>
      <c r="F11" s="13">
        <v>2.5659999999999998</v>
      </c>
      <c r="G11" s="11">
        <f t="shared" si="0"/>
        <v>56.5571343990527</v>
      </c>
      <c r="H11" s="14">
        <f t="shared" si="1"/>
        <v>0.62417557179472027</v>
      </c>
    </row>
    <row r="12" spans="1:8">
      <c r="A12" s="31">
        <v>4</v>
      </c>
      <c r="B12" s="37">
        <v>48.5</v>
      </c>
      <c r="C12" s="11">
        <v>2</v>
      </c>
      <c r="D12" s="57">
        <v>2.5209999999999999</v>
      </c>
      <c r="E12" s="58">
        <v>2.5539999999999998</v>
      </c>
      <c r="F12" s="58">
        <v>2.5510000000000002</v>
      </c>
      <c r="G12" s="11">
        <f t="shared" si="0"/>
        <v>56.43872113676732</v>
      </c>
      <c r="H12" s="14">
        <f t="shared" si="1"/>
        <v>0.40515736214242215</v>
      </c>
    </row>
    <row r="13" spans="1:8">
      <c r="A13" s="31">
        <v>5</v>
      </c>
      <c r="B13" s="37">
        <v>97</v>
      </c>
      <c r="C13" s="11">
        <v>2</v>
      </c>
      <c r="D13" s="58">
        <v>2.548</v>
      </c>
      <c r="E13" s="58">
        <v>2.5649999999999999</v>
      </c>
      <c r="F13" s="58">
        <v>2.56</v>
      </c>
      <c r="G13" s="11">
        <f t="shared" si="0"/>
        <v>56.786560094730611</v>
      </c>
      <c r="H13" s="14">
        <f t="shared" si="1"/>
        <v>0.19398079369569415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48" t="s">
        <v>21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3" t="s">
        <v>2</v>
      </c>
      <c r="B1" s="43" t="s">
        <v>79</v>
      </c>
      <c r="C1" s="43" t="s">
        <v>79</v>
      </c>
      <c r="D1" s="43" t="s">
        <v>3</v>
      </c>
    </row>
    <row r="2" spans="1:4">
      <c r="A2" s="44"/>
      <c r="B2" s="44"/>
      <c r="C2" s="44"/>
      <c r="D2" s="44"/>
    </row>
    <row r="3" spans="1:4">
      <c r="A3" s="22" t="s">
        <v>4</v>
      </c>
      <c r="B3" s="29">
        <v>-30</v>
      </c>
      <c r="C3" s="30">
        <v>-30</v>
      </c>
      <c r="D3" s="37">
        <v>-0.5</v>
      </c>
    </row>
    <row r="4" spans="1:4">
      <c r="A4" s="1">
        <v>0</v>
      </c>
      <c r="B4" s="31">
        <v>0</v>
      </c>
      <c r="C4" s="32">
        <v>0</v>
      </c>
      <c r="D4" s="37">
        <v>0</v>
      </c>
    </row>
    <row r="5" spans="1:4">
      <c r="A5" s="1">
        <v>1</v>
      </c>
      <c r="B5" s="31">
        <v>360</v>
      </c>
      <c r="C5" s="32">
        <v>360</v>
      </c>
      <c r="D5" s="37">
        <v>6</v>
      </c>
    </row>
    <row r="6" spans="1:4">
      <c r="A6" s="1">
        <v>2</v>
      </c>
      <c r="B6" s="31">
        <v>360</v>
      </c>
      <c r="C6" s="32">
        <v>720</v>
      </c>
      <c r="D6" s="37">
        <v>12</v>
      </c>
    </row>
    <row r="7" spans="1:4">
      <c r="A7" s="1">
        <v>3</v>
      </c>
      <c r="B7" s="31">
        <v>750</v>
      </c>
      <c r="C7" s="32">
        <v>1470</v>
      </c>
      <c r="D7" s="37">
        <v>24.5</v>
      </c>
    </row>
    <row r="8" spans="1:4">
      <c r="A8" s="1">
        <v>4</v>
      </c>
      <c r="B8" s="31">
        <v>1440</v>
      </c>
      <c r="C8" s="32">
        <v>2910</v>
      </c>
      <c r="D8" s="37">
        <v>48.5</v>
      </c>
    </row>
    <row r="9" spans="1:4">
      <c r="A9" s="1">
        <v>5</v>
      </c>
      <c r="B9" s="31">
        <v>2910</v>
      </c>
      <c r="C9" s="32">
        <v>5820</v>
      </c>
      <c r="D9" s="37">
        <v>97</v>
      </c>
    </row>
    <row r="16" spans="1:4">
      <c r="A16" s="42" t="s">
        <v>81</v>
      </c>
      <c r="B16" s="42"/>
      <c r="C16" s="42"/>
    </row>
    <row r="18" spans="1:7">
      <c r="A18" s="42" t="s">
        <v>82</v>
      </c>
      <c r="B18" s="42"/>
      <c r="C18" s="42"/>
      <c r="D18" s="42" t="s">
        <v>83</v>
      </c>
      <c r="E18" s="42"/>
      <c r="F18" s="42"/>
      <c r="G18" s="42"/>
    </row>
    <row r="21" spans="1:7">
      <c r="A21" s="42" t="s">
        <v>84</v>
      </c>
      <c r="B21" s="42"/>
      <c r="C21" s="42"/>
      <c r="D21" s="2" t="s">
        <v>87</v>
      </c>
      <c r="E21" s="2" t="s">
        <v>25</v>
      </c>
    </row>
    <row r="22" spans="1:7">
      <c r="A22" s="42" t="s">
        <v>85</v>
      </c>
      <c r="B22" s="42"/>
      <c r="C22" s="42"/>
      <c r="D22" s="2" t="s">
        <v>87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3" t="s">
        <v>2</v>
      </c>
      <c r="B1" s="43" t="s">
        <v>79</v>
      </c>
      <c r="C1" s="43" t="s">
        <v>79</v>
      </c>
      <c r="D1" s="43" t="s">
        <v>3</v>
      </c>
      <c r="E1" s="43" t="s">
        <v>5</v>
      </c>
      <c r="F1" s="43" t="s">
        <v>7</v>
      </c>
      <c r="G1" s="41" t="s">
        <v>8</v>
      </c>
      <c r="H1" s="38" t="s">
        <v>9</v>
      </c>
      <c r="I1" s="3" t="s">
        <v>10</v>
      </c>
      <c r="J1" s="33" t="s">
        <v>10</v>
      </c>
    </row>
    <row r="2" spans="1:10">
      <c r="A2" s="44"/>
      <c r="B2" s="44"/>
      <c r="C2" s="44"/>
      <c r="D2" s="44"/>
      <c r="E2" s="44"/>
      <c r="F2" s="44"/>
      <c r="G2" s="41"/>
      <c r="H2" s="38"/>
      <c r="I2" s="4" t="s">
        <v>11</v>
      </c>
      <c r="J2" s="34" t="s">
        <v>6</v>
      </c>
    </row>
    <row r="3" spans="1:10">
      <c r="A3" s="25" t="s">
        <v>4</v>
      </c>
      <c r="B3" s="29">
        <v>-30</v>
      </c>
      <c r="C3" s="30">
        <v>-30</v>
      </c>
      <c r="D3" s="37">
        <v>-0.5</v>
      </c>
      <c r="E3" s="25">
        <v>1</v>
      </c>
      <c r="F3" s="27">
        <v>6.9000000000000006E-2</v>
      </c>
      <c r="G3" s="27">
        <v>6.9000000000000006E-2</v>
      </c>
      <c r="H3" s="27">
        <v>6.9000000000000006E-2</v>
      </c>
      <c r="I3" s="28">
        <f>E3*(AVERAGE(F3:H3)*1.6007-0.0118)</f>
        <v>9.8648300000000008E-2</v>
      </c>
      <c r="J3" s="35">
        <f>E3*(STDEV(F3:H3)*1.6007)</f>
        <v>0</v>
      </c>
    </row>
    <row r="4" spans="1:10">
      <c r="A4" s="25">
        <v>0</v>
      </c>
      <c r="B4" s="31">
        <v>0</v>
      </c>
      <c r="C4" s="32">
        <v>0</v>
      </c>
      <c r="D4" s="37">
        <v>0</v>
      </c>
      <c r="E4" s="25">
        <v>1</v>
      </c>
      <c r="F4" s="27">
        <v>9.2999999999999999E-2</v>
      </c>
      <c r="G4" s="27">
        <v>9.2999999999999999E-2</v>
      </c>
      <c r="H4" s="27">
        <v>9.2999999999999999E-2</v>
      </c>
      <c r="I4" s="28">
        <f t="shared" ref="I4:I9" si="0">E4*(AVERAGE(F4:H4)*1.6007-0.0118)</f>
        <v>0.13706510000000002</v>
      </c>
      <c r="J4" s="35">
        <f t="shared" ref="J4:J9" si="1">E4*(STDEV(F4:H4)*1.6007)</f>
        <v>2.7206696834821082E-17</v>
      </c>
    </row>
    <row r="5" spans="1:10">
      <c r="A5" s="25">
        <v>1</v>
      </c>
      <c r="B5" s="31">
        <v>360</v>
      </c>
      <c r="C5" s="32">
        <v>360</v>
      </c>
      <c r="D5" s="37">
        <v>6</v>
      </c>
      <c r="E5" s="25">
        <v>1</v>
      </c>
      <c r="F5" s="27">
        <v>0.193</v>
      </c>
      <c r="G5" s="27">
        <v>0.193</v>
      </c>
      <c r="H5" s="27">
        <v>0.193</v>
      </c>
      <c r="I5" s="28">
        <f t="shared" si="0"/>
        <v>0.29713509999999999</v>
      </c>
      <c r="J5" s="35">
        <f t="shared" si="1"/>
        <v>5.4413393669642165E-17</v>
      </c>
    </row>
    <row r="6" spans="1:10">
      <c r="A6" s="25">
        <v>2</v>
      </c>
      <c r="B6" s="31">
        <v>360</v>
      </c>
      <c r="C6" s="32">
        <v>720</v>
      </c>
      <c r="D6" s="37">
        <v>12</v>
      </c>
      <c r="E6" s="25">
        <v>1</v>
      </c>
      <c r="F6" s="27">
        <v>0.34</v>
      </c>
      <c r="G6" s="27">
        <v>0.34</v>
      </c>
      <c r="H6" s="27">
        <v>0.34</v>
      </c>
      <c r="I6" s="28">
        <f t="shared" si="0"/>
        <v>0.53243799999999997</v>
      </c>
      <c r="J6" s="35">
        <f t="shared" si="1"/>
        <v>0</v>
      </c>
    </row>
    <row r="7" spans="1:10">
      <c r="A7" s="25">
        <v>3</v>
      </c>
      <c r="B7" s="31">
        <v>750</v>
      </c>
      <c r="C7" s="32">
        <v>1470</v>
      </c>
      <c r="D7" s="37">
        <v>24.5</v>
      </c>
      <c r="E7" s="25">
        <v>1</v>
      </c>
      <c r="F7" s="27">
        <v>0.22800000000000001</v>
      </c>
      <c r="G7" s="27">
        <v>0.22800000000000001</v>
      </c>
      <c r="H7" s="27">
        <v>0.22800000000000001</v>
      </c>
      <c r="I7" s="28">
        <f t="shared" si="0"/>
        <v>0.35315960000000002</v>
      </c>
      <c r="J7" s="35">
        <f t="shared" si="1"/>
        <v>0</v>
      </c>
    </row>
    <row r="8" spans="1:10">
      <c r="A8" s="25">
        <v>4</v>
      </c>
      <c r="B8" s="31">
        <v>1440</v>
      </c>
      <c r="C8" s="32">
        <v>2910</v>
      </c>
      <c r="D8" s="37">
        <v>48.5</v>
      </c>
      <c r="E8" s="25">
        <v>1</v>
      </c>
      <c r="F8" s="27">
        <v>0.16800000000000001</v>
      </c>
      <c r="G8" s="27">
        <v>0.16800000000000001</v>
      </c>
      <c r="H8" s="27">
        <v>0.16800000000000001</v>
      </c>
      <c r="I8" s="28">
        <f t="shared" si="0"/>
        <v>0.25711760000000006</v>
      </c>
      <c r="J8" s="35">
        <f t="shared" si="1"/>
        <v>0</v>
      </c>
    </row>
    <row r="9" spans="1:10">
      <c r="A9" s="25">
        <v>5</v>
      </c>
      <c r="B9" s="31">
        <v>2910</v>
      </c>
      <c r="C9" s="32">
        <v>5820</v>
      </c>
      <c r="D9" s="37">
        <v>97</v>
      </c>
      <c r="E9" s="25">
        <v>1</v>
      </c>
      <c r="F9" s="27">
        <v>0.16600000000000001</v>
      </c>
      <c r="G9" s="27">
        <v>0.16600000000000001</v>
      </c>
      <c r="H9" s="27">
        <v>0.16600000000000001</v>
      </c>
      <c r="I9" s="28">
        <f t="shared" si="0"/>
        <v>0.25391620000000004</v>
      </c>
      <c r="J9" s="35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1" t="s">
        <v>18</v>
      </c>
      <c r="B1" s="41"/>
      <c r="D1" s="45" t="s">
        <v>2</v>
      </c>
      <c r="E1" s="43" t="s">
        <v>3</v>
      </c>
      <c r="F1" s="41" t="s">
        <v>77</v>
      </c>
      <c r="G1" s="41"/>
      <c r="H1" s="41"/>
      <c r="I1" s="41"/>
      <c r="J1" s="41" t="s">
        <v>19</v>
      </c>
      <c r="K1" s="41"/>
      <c r="L1" s="41"/>
      <c r="M1" s="41"/>
      <c r="N1" s="46" t="s">
        <v>20</v>
      </c>
      <c r="O1" s="39"/>
      <c r="P1" s="39"/>
      <c r="Q1" s="47"/>
      <c r="R1" s="41" t="s">
        <v>32</v>
      </c>
      <c r="S1" s="41"/>
      <c r="T1" s="41"/>
      <c r="U1" s="41"/>
    </row>
    <row r="2" spans="1:21">
      <c r="A2" s="41" t="s">
        <v>12</v>
      </c>
      <c r="B2" s="41"/>
      <c r="D2" s="45"/>
      <c r="E2" s="44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1" t="s">
        <v>13</v>
      </c>
      <c r="B3" s="9" t="s">
        <v>15</v>
      </c>
      <c r="D3" s="25" t="s">
        <v>4</v>
      </c>
      <c r="E3" s="37">
        <v>-0.5</v>
      </c>
      <c r="F3" s="30">
        <v>0</v>
      </c>
      <c r="G3" s="30">
        <v>0</v>
      </c>
      <c r="H3" s="30">
        <f>F3</f>
        <v>0</v>
      </c>
      <c r="I3" s="30">
        <f>G3</f>
        <v>0</v>
      </c>
      <c r="J3" s="8">
        <v>57.126998223801067</v>
      </c>
      <c r="K3" s="8">
        <v>0.40149070426343608</v>
      </c>
      <c r="L3" s="8">
        <f>J3</f>
        <v>57.126998223801067</v>
      </c>
      <c r="M3" s="8">
        <f>K3</f>
        <v>0.40149070426343608</v>
      </c>
      <c r="N3" s="8">
        <v>1.2878157091312794</v>
      </c>
      <c r="O3" s="8">
        <v>5.0875111795235566E-2</v>
      </c>
      <c r="P3" s="8">
        <f>N3</f>
        <v>1.2878157091312794</v>
      </c>
      <c r="Q3" s="8">
        <f>O3</f>
        <v>5.0875111795235566E-2</v>
      </c>
      <c r="R3" s="30">
        <v>0</v>
      </c>
      <c r="S3" s="30">
        <v>0</v>
      </c>
      <c r="T3" s="8">
        <f>R3</f>
        <v>0</v>
      </c>
      <c r="U3" s="8">
        <f>S3</f>
        <v>0</v>
      </c>
    </row>
    <row r="4" spans="1:21">
      <c r="A4" s="41"/>
      <c r="B4" s="9" t="s">
        <v>16</v>
      </c>
      <c r="D4" s="25">
        <v>0</v>
      </c>
      <c r="E4" s="37">
        <v>0</v>
      </c>
      <c r="F4" s="32">
        <v>0</v>
      </c>
      <c r="G4" s="32">
        <v>0</v>
      </c>
      <c r="H4" s="30">
        <f t="shared" ref="H4:H9" si="0">F4</f>
        <v>0</v>
      </c>
      <c r="I4" s="30">
        <f t="shared" ref="I4:I9" si="1">G4</f>
        <v>0</v>
      </c>
      <c r="J4" s="8">
        <v>57.319419775014808</v>
      </c>
      <c r="K4" s="8">
        <v>0.51609838281856646</v>
      </c>
      <c r="L4" s="8">
        <f t="shared" ref="L4:L9" si="2">J4</f>
        <v>57.319419775014808</v>
      </c>
      <c r="M4" s="8">
        <f t="shared" ref="M4:M9" si="3">K4</f>
        <v>0.51609838281856646</v>
      </c>
      <c r="N4" s="8">
        <v>1.8096031085206774</v>
      </c>
      <c r="O4" s="8">
        <v>1.9228984818971735E-2</v>
      </c>
      <c r="P4" s="8">
        <f t="shared" ref="P4:P9" si="4">N4</f>
        <v>1.8096031085206774</v>
      </c>
      <c r="Q4" s="8">
        <f t="shared" ref="Q4:Q8" si="5">O4</f>
        <v>1.9228984818971735E-2</v>
      </c>
      <c r="R4" s="32">
        <v>0</v>
      </c>
      <c r="S4" s="32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37">
        <v>6</v>
      </c>
      <c r="F5" s="30">
        <v>0</v>
      </c>
      <c r="G5" s="30">
        <v>0</v>
      </c>
      <c r="H5" s="30">
        <f t="shared" si="0"/>
        <v>0</v>
      </c>
      <c r="I5" s="30">
        <f t="shared" si="1"/>
        <v>0</v>
      </c>
      <c r="J5" s="8">
        <v>57.171403197158071</v>
      </c>
      <c r="K5" s="8">
        <v>0.64844946121270863</v>
      </c>
      <c r="L5" s="8">
        <f t="shared" si="2"/>
        <v>57.171403197158071</v>
      </c>
      <c r="M5" s="8">
        <f t="shared" si="3"/>
        <v>0.64844946121270863</v>
      </c>
      <c r="N5" s="8">
        <v>3.0197058007216211</v>
      </c>
      <c r="O5" s="8">
        <v>8.3817201612775533E-2</v>
      </c>
      <c r="P5" s="8">
        <f t="shared" si="4"/>
        <v>3.0197058007216211</v>
      </c>
      <c r="Q5" s="8">
        <f t="shared" si="5"/>
        <v>8.3817201612775533E-2</v>
      </c>
      <c r="R5" s="30">
        <v>0</v>
      </c>
      <c r="S5" s="30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37">
        <v>12</v>
      </c>
      <c r="F6" s="32">
        <v>0</v>
      </c>
      <c r="G6" s="32">
        <v>0</v>
      </c>
      <c r="H6" s="30">
        <f t="shared" si="0"/>
        <v>0</v>
      </c>
      <c r="I6" s="30">
        <f t="shared" si="1"/>
        <v>0</v>
      </c>
      <c r="J6" s="8">
        <v>57.201006512729421</v>
      </c>
      <c r="K6" s="8">
        <v>0.40959425997696014</v>
      </c>
      <c r="L6" s="8">
        <f t="shared" si="2"/>
        <v>57.201006512729421</v>
      </c>
      <c r="M6" s="8">
        <f t="shared" si="3"/>
        <v>0.40959425997696014</v>
      </c>
      <c r="N6" s="8">
        <v>5.9505967249514296</v>
      </c>
      <c r="O6" s="8">
        <v>7.6915939275886941E-2</v>
      </c>
      <c r="P6" s="8">
        <f t="shared" si="4"/>
        <v>5.9505967249514296</v>
      </c>
      <c r="Q6" s="8">
        <f t="shared" si="5"/>
        <v>7.6915939275886941E-2</v>
      </c>
      <c r="R6" s="32">
        <v>0</v>
      </c>
      <c r="S6" s="32">
        <v>0</v>
      </c>
      <c r="T6" s="8">
        <f t="shared" si="6"/>
        <v>0</v>
      </c>
      <c r="U6" s="8">
        <f t="shared" si="7"/>
        <v>0</v>
      </c>
    </row>
    <row r="7" spans="1:21">
      <c r="A7" s="21" t="s">
        <v>78</v>
      </c>
      <c r="B7" s="21">
        <v>46.03</v>
      </c>
      <c r="D7" s="25">
        <v>3</v>
      </c>
      <c r="E7" s="37">
        <v>24.5</v>
      </c>
      <c r="F7" s="30">
        <v>0</v>
      </c>
      <c r="G7" s="30">
        <v>0</v>
      </c>
      <c r="H7" s="30">
        <f t="shared" si="0"/>
        <v>0</v>
      </c>
      <c r="I7" s="30">
        <f t="shared" si="1"/>
        <v>0</v>
      </c>
      <c r="J7" s="8">
        <v>56.5571343990527</v>
      </c>
      <c r="K7" s="8">
        <v>0.62417557179472027</v>
      </c>
      <c r="L7" s="8">
        <f t="shared" si="2"/>
        <v>56.5571343990527</v>
      </c>
      <c r="M7" s="8">
        <f t="shared" si="3"/>
        <v>0.62417557179472027</v>
      </c>
      <c r="N7" s="8">
        <v>6.3613655287260613</v>
      </c>
      <c r="O7" s="8">
        <v>5.7686954456915206E-2</v>
      </c>
      <c r="P7" s="8">
        <f t="shared" si="4"/>
        <v>6.3613655287260613</v>
      </c>
      <c r="Q7" s="8">
        <f t="shared" si="5"/>
        <v>5.7686954456915206E-2</v>
      </c>
      <c r="R7" s="30">
        <v>0</v>
      </c>
      <c r="S7" s="30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37">
        <v>48.5</v>
      </c>
      <c r="F8" s="32">
        <v>0</v>
      </c>
      <c r="G8" s="32">
        <v>0</v>
      </c>
      <c r="H8" s="30">
        <f t="shared" si="0"/>
        <v>0</v>
      </c>
      <c r="I8" s="30">
        <f t="shared" si="1"/>
        <v>0</v>
      </c>
      <c r="J8" s="8">
        <v>56.43872113676732</v>
      </c>
      <c r="K8" s="8">
        <v>0.40515736214242215</v>
      </c>
      <c r="L8" s="8">
        <f t="shared" si="2"/>
        <v>56.43872113676732</v>
      </c>
      <c r="M8" s="8">
        <f t="shared" si="3"/>
        <v>0.40515736214242215</v>
      </c>
      <c r="N8" s="8">
        <v>6.3835692478490147</v>
      </c>
      <c r="O8" s="8">
        <v>5.0875111795235572E-2</v>
      </c>
      <c r="P8" s="8">
        <f t="shared" si="4"/>
        <v>6.3835692478490147</v>
      </c>
      <c r="Q8" s="8">
        <f t="shared" si="5"/>
        <v>5.0875111795235572E-2</v>
      </c>
      <c r="R8" s="32">
        <v>0</v>
      </c>
      <c r="S8" s="32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37">
        <v>97</v>
      </c>
      <c r="F9" s="30">
        <v>0</v>
      </c>
      <c r="G9" s="30">
        <v>0</v>
      </c>
      <c r="H9" s="30">
        <f t="shared" si="0"/>
        <v>0</v>
      </c>
      <c r="I9" s="30">
        <f t="shared" si="1"/>
        <v>0</v>
      </c>
      <c r="J9" s="8">
        <v>56.786560094730611</v>
      </c>
      <c r="K9" s="8">
        <v>0.19398079369569415</v>
      </c>
      <c r="L9" s="8">
        <f t="shared" si="2"/>
        <v>56.786560094730611</v>
      </c>
      <c r="M9" s="8">
        <f t="shared" si="3"/>
        <v>0.19398079369569415</v>
      </c>
      <c r="N9" s="8">
        <v>6.5611990008326391</v>
      </c>
      <c r="O9" s="8">
        <v>5.7686954456915199E-2</v>
      </c>
      <c r="P9" s="8">
        <f t="shared" si="4"/>
        <v>6.5611990008326391</v>
      </c>
      <c r="Q9" s="8">
        <f>O9</f>
        <v>5.7686954456915199E-2</v>
      </c>
      <c r="R9" s="30">
        <v>0</v>
      </c>
      <c r="S9" s="30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5" t="s">
        <v>2</v>
      </c>
      <c r="E11" s="45" t="s">
        <v>27</v>
      </c>
      <c r="F11" s="41" t="s">
        <v>21</v>
      </c>
      <c r="G11" s="41"/>
      <c r="H11" s="41"/>
      <c r="I11" s="41"/>
      <c r="J11" s="41" t="s">
        <v>33</v>
      </c>
      <c r="K11" s="41"/>
      <c r="L11" s="41"/>
      <c r="M11" s="41"/>
      <c r="N11" s="46" t="s">
        <v>34</v>
      </c>
      <c r="O11" s="39"/>
      <c r="P11" s="39"/>
      <c r="Q11" s="47"/>
    </row>
    <row r="12" spans="1:21">
      <c r="A12" s="10" t="s">
        <v>21</v>
      </c>
      <c r="B12" s="10">
        <v>46.07</v>
      </c>
      <c r="D12" s="45"/>
      <c r="E12" s="45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37">
        <v>-0.5</v>
      </c>
      <c r="F13" s="30">
        <v>0</v>
      </c>
      <c r="G13" s="30">
        <v>0</v>
      </c>
      <c r="H13" s="8">
        <f>F13</f>
        <v>0</v>
      </c>
      <c r="I13" s="8">
        <f>G13</f>
        <v>0</v>
      </c>
      <c r="J13" s="30">
        <v>0</v>
      </c>
      <c r="K13" s="30">
        <v>0</v>
      </c>
      <c r="L13" s="8">
        <f>J13</f>
        <v>0</v>
      </c>
      <c r="M13" s="8">
        <f>K13</f>
        <v>0</v>
      </c>
      <c r="N13" s="30">
        <v>0</v>
      </c>
      <c r="O13" s="30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37">
        <v>0</v>
      </c>
      <c r="F14" s="32">
        <v>0</v>
      </c>
      <c r="G14" s="32">
        <v>0</v>
      </c>
      <c r="H14" s="8">
        <f t="shared" ref="H14:H19" si="8">F14</f>
        <v>0</v>
      </c>
      <c r="I14" s="8">
        <f t="shared" ref="I14:I19" si="9">G14</f>
        <v>0</v>
      </c>
      <c r="J14" s="32">
        <v>0</v>
      </c>
      <c r="K14" s="32">
        <v>0</v>
      </c>
      <c r="L14" s="8">
        <f t="shared" ref="L14:L18" si="10">J14</f>
        <v>0</v>
      </c>
      <c r="M14" s="8">
        <f t="shared" ref="M14:M19" si="11">K14</f>
        <v>0</v>
      </c>
      <c r="N14" s="32">
        <v>0</v>
      </c>
      <c r="O14" s="32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37">
        <v>6</v>
      </c>
      <c r="F15" s="30">
        <v>0</v>
      </c>
      <c r="G15" s="30">
        <v>0</v>
      </c>
      <c r="H15" s="8">
        <f t="shared" si="8"/>
        <v>0</v>
      </c>
      <c r="I15" s="8">
        <f t="shared" si="9"/>
        <v>0</v>
      </c>
      <c r="J15" s="30">
        <v>0</v>
      </c>
      <c r="K15" s="30">
        <v>0</v>
      </c>
      <c r="L15" s="8">
        <f t="shared" si="10"/>
        <v>0</v>
      </c>
      <c r="M15" s="8">
        <f t="shared" si="11"/>
        <v>0</v>
      </c>
      <c r="N15" s="30">
        <v>0</v>
      </c>
      <c r="O15" s="30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37">
        <v>12</v>
      </c>
      <c r="F16" s="32">
        <v>0</v>
      </c>
      <c r="G16" s="32">
        <v>0</v>
      </c>
      <c r="H16" s="8">
        <f t="shared" si="8"/>
        <v>0</v>
      </c>
      <c r="I16" s="8">
        <f t="shared" si="9"/>
        <v>0</v>
      </c>
      <c r="J16" s="32">
        <v>0</v>
      </c>
      <c r="K16" s="32">
        <v>0</v>
      </c>
      <c r="L16" s="8">
        <f t="shared" si="10"/>
        <v>0</v>
      </c>
      <c r="M16" s="8">
        <f t="shared" si="11"/>
        <v>0</v>
      </c>
      <c r="N16" s="32">
        <v>0</v>
      </c>
      <c r="O16" s="32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37">
        <v>24.5</v>
      </c>
      <c r="F17" s="30">
        <v>0</v>
      </c>
      <c r="G17" s="30">
        <v>0</v>
      </c>
      <c r="H17" s="8">
        <f t="shared" si="8"/>
        <v>0</v>
      </c>
      <c r="I17" s="8">
        <f t="shared" si="9"/>
        <v>0</v>
      </c>
      <c r="J17" s="30">
        <v>0</v>
      </c>
      <c r="K17" s="30">
        <v>0</v>
      </c>
      <c r="L17" s="8">
        <f t="shared" si="10"/>
        <v>0</v>
      </c>
      <c r="M17" s="8">
        <f t="shared" si="11"/>
        <v>0</v>
      </c>
      <c r="N17" s="30">
        <v>0</v>
      </c>
      <c r="O17" s="30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37">
        <v>48.5</v>
      </c>
      <c r="F18" s="32">
        <v>0</v>
      </c>
      <c r="G18" s="32">
        <v>0</v>
      </c>
      <c r="H18" s="8">
        <f t="shared" si="8"/>
        <v>0</v>
      </c>
      <c r="I18" s="8">
        <f t="shared" si="9"/>
        <v>0</v>
      </c>
      <c r="J18" s="32">
        <v>0</v>
      </c>
      <c r="K18" s="32">
        <v>0</v>
      </c>
      <c r="L18" s="8">
        <f t="shared" si="10"/>
        <v>0</v>
      </c>
      <c r="M18" s="8">
        <f t="shared" si="11"/>
        <v>0</v>
      </c>
      <c r="N18" s="32">
        <v>0</v>
      </c>
      <c r="O18" s="32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37">
        <v>97</v>
      </c>
      <c r="F19" s="30">
        <v>0</v>
      </c>
      <c r="G19" s="30">
        <v>0</v>
      </c>
      <c r="H19" s="8">
        <f t="shared" si="8"/>
        <v>0</v>
      </c>
      <c r="I19" s="8">
        <f t="shared" si="9"/>
        <v>0</v>
      </c>
      <c r="J19" s="30">
        <v>0</v>
      </c>
      <c r="K19" s="30">
        <v>0</v>
      </c>
      <c r="L19" s="8">
        <f>J19</f>
        <v>0</v>
      </c>
      <c r="M19" s="8">
        <f t="shared" si="11"/>
        <v>0</v>
      </c>
      <c r="N19" s="30">
        <v>0</v>
      </c>
      <c r="O19" s="30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77</v>
      </c>
      <c r="B2" s="12">
        <v>180.16</v>
      </c>
    </row>
    <row r="4" spans="1:8">
      <c r="A4" s="48" t="s">
        <v>77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3</v>
      </c>
      <c r="C6" s="19" t="s">
        <v>5</v>
      </c>
      <c r="D6" s="53"/>
      <c r="E6" s="53"/>
      <c r="F6" s="53"/>
      <c r="G6" s="55"/>
      <c r="H6" s="55"/>
    </row>
    <row r="7" spans="1:8">
      <c r="A7" s="25" t="s">
        <v>4</v>
      </c>
      <c r="B7" s="37">
        <v>-0.5</v>
      </c>
      <c r="C7" s="11">
        <v>2</v>
      </c>
      <c r="D7" s="11">
        <v>0</v>
      </c>
      <c r="E7" s="11">
        <v>0</v>
      </c>
      <c r="F7" s="11">
        <v>0</v>
      </c>
      <c r="G7" s="14">
        <f>(C7*1000*AVERAGE(D7:F7)/$B$2)</f>
        <v>0</v>
      </c>
      <c r="H7" s="14">
        <f>(C7*1000*STDEV(D7:F7))/$B$2</f>
        <v>0</v>
      </c>
    </row>
    <row r="8" spans="1:8">
      <c r="A8" s="25">
        <v>0</v>
      </c>
      <c r="B8" s="37">
        <v>0</v>
      </c>
      <c r="C8" s="11">
        <v>2</v>
      </c>
      <c r="D8" s="11">
        <v>0</v>
      </c>
      <c r="E8" s="11">
        <v>0</v>
      </c>
      <c r="F8" s="11">
        <v>0</v>
      </c>
      <c r="G8" s="14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25">
        <v>1</v>
      </c>
      <c r="B9" s="37">
        <v>6</v>
      </c>
      <c r="C9" s="11">
        <v>2</v>
      </c>
      <c r="D9" s="11">
        <v>0</v>
      </c>
      <c r="E9" s="11">
        <v>0</v>
      </c>
      <c r="F9" s="11">
        <v>0</v>
      </c>
      <c r="G9" s="14">
        <f t="shared" si="0"/>
        <v>0</v>
      </c>
      <c r="H9" s="14">
        <f t="shared" si="1"/>
        <v>0</v>
      </c>
    </row>
    <row r="10" spans="1:8">
      <c r="A10" s="25">
        <v>2</v>
      </c>
      <c r="B10" s="37">
        <v>12</v>
      </c>
      <c r="C10" s="11">
        <v>2</v>
      </c>
      <c r="D10" s="11">
        <v>0</v>
      </c>
      <c r="E10" s="11">
        <v>0</v>
      </c>
      <c r="F10" s="11">
        <v>0</v>
      </c>
      <c r="G10" s="14">
        <f t="shared" si="0"/>
        <v>0</v>
      </c>
      <c r="H10" s="14">
        <f t="shared" si="1"/>
        <v>0</v>
      </c>
    </row>
    <row r="11" spans="1:8">
      <c r="A11" s="25">
        <v>3</v>
      </c>
      <c r="B11" s="37">
        <v>24.5</v>
      </c>
      <c r="C11" s="11">
        <v>2</v>
      </c>
      <c r="D11" s="11">
        <v>0</v>
      </c>
      <c r="E11" s="11">
        <v>0</v>
      </c>
      <c r="F11" s="11">
        <v>0</v>
      </c>
      <c r="G11" s="14">
        <f t="shared" si="0"/>
        <v>0</v>
      </c>
      <c r="H11" s="14">
        <f t="shared" si="1"/>
        <v>0</v>
      </c>
    </row>
    <row r="12" spans="1:8">
      <c r="A12" s="25">
        <v>4</v>
      </c>
      <c r="B12" s="37">
        <v>48.5</v>
      </c>
      <c r="C12" s="11">
        <v>2</v>
      </c>
      <c r="D12" s="11">
        <v>0</v>
      </c>
      <c r="E12" s="11">
        <v>0</v>
      </c>
      <c r="F12" s="11">
        <v>0</v>
      </c>
      <c r="G12" s="14">
        <f t="shared" si="0"/>
        <v>0</v>
      </c>
      <c r="H12" s="14">
        <f t="shared" si="1"/>
        <v>0</v>
      </c>
    </row>
    <row r="13" spans="1:8">
      <c r="A13" s="25">
        <v>5</v>
      </c>
      <c r="B13" s="37">
        <v>97</v>
      </c>
      <c r="C13" s="11">
        <v>2</v>
      </c>
      <c r="D13" s="11">
        <v>0</v>
      </c>
      <c r="E13" s="11">
        <v>0</v>
      </c>
      <c r="F13" s="11">
        <v>0</v>
      </c>
      <c r="G13" s="14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48" t="s">
        <v>32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1">
        <v>0</v>
      </c>
      <c r="B8" s="37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48" t="s">
        <v>20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7" t="s">
        <v>2</v>
      </c>
      <c r="B6" s="17" t="s">
        <v>27</v>
      </c>
      <c r="C6" s="17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56">
        <v>3.6999999999999998E-2</v>
      </c>
      <c r="E7" s="56">
        <v>0.04</v>
      </c>
      <c r="F7" s="56">
        <v>3.9E-2</v>
      </c>
      <c r="G7" s="11">
        <f>(C7*1000*AVERAGE(D7:F7))/$B$2</f>
        <v>1.2878157091312794</v>
      </c>
      <c r="H7" s="14">
        <f>(C7*1000*STDEV(D7:F7))/$B$2</f>
        <v>5.0875111795235566E-2</v>
      </c>
    </row>
    <row r="8" spans="1:8">
      <c r="A8" s="31">
        <v>0</v>
      </c>
      <c r="B8" s="37">
        <v>0</v>
      </c>
      <c r="C8" s="11">
        <v>2</v>
      </c>
      <c r="D8" s="56">
        <v>5.3999999999999999E-2</v>
      </c>
      <c r="E8" s="56">
        <v>5.3999999999999999E-2</v>
      </c>
      <c r="F8" s="56">
        <v>5.5E-2</v>
      </c>
      <c r="G8" s="11">
        <f t="shared" ref="G8:G13" si="0">(C8*1000*AVERAGE(D8:F8))/$B$2</f>
        <v>1.8096031085206774</v>
      </c>
      <c r="H8" s="14">
        <f t="shared" ref="H8:H13" si="1">(C8*1000*STDEV(D8:F8))/$B$2</f>
        <v>1.9228984818971735E-2</v>
      </c>
    </row>
    <row r="9" spans="1:8">
      <c r="A9" s="31">
        <v>1</v>
      </c>
      <c r="B9" s="37">
        <v>6</v>
      </c>
      <c r="C9" s="11">
        <v>2</v>
      </c>
      <c r="D9" s="56">
        <v>9.0999999999999998E-2</v>
      </c>
      <c r="E9" s="56">
        <v>8.7999999999999995E-2</v>
      </c>
      <c r="F9" s="56">
        <v>9.2999999999999999E-2</v>
      </c>
      <c r="G9" s="11">
        <f t="shared" si="0"/>
        <v>3.0197058007216211</v>
      </c>
      <c r="H9" s="14">
        <f t="shared" si="1"/>
        <v>8.3817201612775533E-2</v>
      </c>
    </row>
    <row r="10" spans="1:8">
      <c r="A10" s="31">
        <v>2</v>
      </c>
      <c r="B10" s="37">
        <v>12</v>
      </c>
      <c r="C10" s="11">
        <v>2</v>
      </c>
      <c r="D10" s="56">
        <v>0.17599999999999999</v>
      </c>
      <c r="E10" s="56">
        <v>0.18</v>
      </c>
      <c r="F10" s="56">
        <v>0.18</v>
      </c>
      <c r="G10" s="11">
        <f t="shared" si="0"/>
        <v>5.9505967249514296</v>
      </c>
      <c r="H10" s="14">
        <f t="shared" si="1"/>
        <v>7.6915939275886941E-2</v>
      </c>
    </row>
    <row r="11" spans="1:8">
      <c r="A11" s="31">
        <v>3</v>
      </c>
      <c r="B11" s="37">
        <v>24.5</v>
      </c>
      <c r="C11" s="11">
        <v>2</v>
      </c>
      <c r="D11" s="56">
        <v>0.192</v>
      </c>
      <c r="E11" s="56">
        <v>0.189</v>
      </c>
      <c r="F11" s="56">
        <v>0.192</v>
      </c>
      <c r="G11" s="11">
        <f t="shared" si="0"/>
        <v>6.3613655287260613</v>
      </c>
      <c r="H11" s="14">
        <f t="shared" si="1"/>
        <v>5.7686954456915206E-2</v>
      </c>
    </row>
    <row r="12" spans="1:8">
      <c r="A12" s="31">
        <v>4</v>
      </c>
      <c r="B12" s="37">
        <v>48.5</v>
      </c>
      <c r="C12" s="11">
        <v>2</v>
      </c>
      <c r="D12" s="56">
        <v>0.19</v>
      </c>
      <c r="E12" s="56">
        <v>0.192</v>
      </c>
      <c r="F12" s="56">
        <v>0.193</v>
      </c>
      <c r="G12" s="11">
        <f t="shared" si="0"/>
        <v>6.3835692478490147</v>
      </c>
      <c r="H12" s="14">
        <f t="shared" si="1"/>
        <v>5.0875111795235572E-2</v>
      </c>
    </row>
    <row r="13" spans="1:8">
      <c r="A13" s="31">
        <v>5</v>
      </c>
      <c r="B13" s="37">
        <v>97</v>
      </c>
      <c r="C13" s="11">
        <v>2</v>
      </c>
      <c r="D13" s="56">
        <v>0.19600000000000001</v>
      </c>
      <c r="E13" s="56">
        <v>0.19600000000000001</v>
      </c>
      <c r="F13" s="56">
        <v>0.19900000000000001</v>
      </c>
      <c r="G13" s="11">
        <f t="shared" si="0"/>
        <v>6.5611990008326391</v>
      </c>
      <c r="H13" s="14">
        <f t="shared" si="1"/>
        <v>5.7686954456915199E-2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topLeftCell="A2"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48" t="s">
        <v>34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1">
        <v>0</v>
      </c>
      <c r="B8" s="37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1">
        <v>1</v>
      </c>
      <c r="B9" s="37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1">
        <v>2</v>
      </c>
      <c r="B10" s="37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1">
        <v>3</v>
      </c>
      <c r="B11" s="37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1">
        <v>4</v>
      </c>
      <c r="B12" s="37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1">
        <v>5</v>
      </c>
      <c r="B13" s="37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48" t="s">
        <v>33</v>
      </c>
      <c r="B4" s="49"/>
      <c r="C4" s="49"/>
      <c r="D4" s="49"/>
      <c r="E4" s="49"/>
      <c r="F4" s="49"/>
      <c r="G4" s="49"/>
      <c r="H4" s="50"/>
    </row>
    <row r="5" spans="1:8">
      <c r="A5" s="51" t="s">
        <v>29</v>
      </c>
      <c r="B5" s="49"/>
      <c r="C5" s="50"/>
      <c r="D5" s="52" t="s">
        <v>22</v>
      </c>
      <c r="E5" s="52" t="s">
        <v>23</v>
      </c>
      <c r="F5" s="52" t="s">
        <v>24</v>
      </c>
      <c r="G5" s="54" t="s">
        <v>30</v>
      </c>
      <c r="H5" s="54" t="s">
        <v>31</v>
      </c>
    </row>
    <row r="6" spans="1:8">
      <c r="A6" s="19" t="s">
        <v>2</v>
      </c>
      <c r="B6" s="19" t="s">
        <v>27</v>
      </c>
      <c r="C6" s="19" t="s">
        <v>5</v>
      </c>
      <c r="D6" s="53"/>
      <c r="E6" s="53"/>
      <c r="F6" s="53"/>
      <c r="G6" s="55"/>
      <c r="H6" s="55"/>
    </row>
    <row r="7" spans="1:8">
      <c r="A7" s="29" t="s">
        <v>4</v>
      </c>
      <c r="B7" s="37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(C7*1000*AVERAGE('D-Glucose'!D7:F7))/$B$2</f>
        <v>0</v>
      </c>
      <c r="H7" s="14">
        <f>(C7*1000*STDEV('D-Glucose'!D7:F7))/$B$2</f>
        <v>0</v>
      </c>
    </row>
    <row r="8" spans="1:8">
      <c r="A8" s="31">
        <v>0</v>
      </c>
      <c r="B8" s="37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1">
        <v>1</v>
      </c>
      <c r="B9" s="37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1">
        <v>2</v>
      </c>
      <c r="B10" s="37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1">
        <v>3</v>
      </c>
      <c r="B11" s="37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1">
        <v>4</v>
      </c>
      <c r="B12" s="37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1">
        <v>5</v>
      </c>
      <c r="B13" s="37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2014-12-02T14:13:26Z</dcterms:modified>
</cp:coreProperties>
</file>