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 + 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8" l="1"/>
  <c r="G7" i="19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J4" i="4"/>
  <c r="J5" i="4"/>
  <c r="J6" i="4"/>
  <c r="J7" i="4"/>
  <c r="J8" i="4"/>
  <c r="J9" i="4"/>
  <c r="J3" i="4"/>
  <c r="I3" i="4"/>
  <c r="H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<sst xmlns="http://schemas.openxmlformats.org/spreadsheetml/2006/main" count="257" uniqueCount="94">
  <si>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</si>
  <si>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</si>
  <si>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</si>
  <si>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</si>
  <si>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</si>
  <si>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</si>
  <si>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</si>
  <si>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</si>
  <si>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</si>
  <si>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</si>
  <si>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</si>
  <si>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</si>
  <si>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</si>
  <si>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</si>
  <si>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</si>
  <si>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</si>
  <si>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</si>
  <si>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</si>
  <si>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</si>
  <si>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</si>
  <si>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</si>
  <si>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</si>
  <si>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</si>
  <si>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</si>
  <si>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</si>
  <si>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</si>
  <si>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</si>
  <si>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</si>
  <si>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</si>
  <si>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</si>
  <si>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</si>
  <si>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</si>
  <si>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</si>
  <si>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</si>
  <si>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</si>
  <si>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</si>
  <si>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</si>
  <si>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</si>
  <si>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</si>
  <si>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</si>
  <si>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</si>
  <si>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</si>
  <si>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</si>
  <si>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</si>
  <si>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</si>
  <si>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</si>
  <si>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</si>
  <si>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</si>
  <si>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</si>
  <si>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</si>
  <si>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</si>
  <si>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</si>
  <si>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</si>
  <si>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</si>
  <si>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</si>
  <si>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</si>
  <si>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</si>
  <si>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</si>
  <si>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</si>
  <si>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</si>
  <si>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</si>
  <si>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</si>
  <si>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</si>
  <si>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</si>
  <si>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</si>
  <si>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</si>
  <si>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</si>
  <si>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</si>
  <si>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</si>
  <si>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</si>
  <si>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</si>
  <si>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</si>
  <si>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</si>
  <si>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</si>
  <si>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</si>
  <si>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</si>
  <si>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</si>
  <si>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</si>
  <si>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</si>
  <si>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</si>
  <si>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</si>
  <si>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</si>
  <si>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</si>
  <si>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</si>
  <si>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</si>
  <si>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</si>
  <si>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</si>
  <si>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</si>
  <si>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</si>
  <si>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9.0</t>
  </si>
  <si>
    <t>1.80 g in 100 ml MilliQ.H20 (2X)</t>
  </si>
  <si>
    <t>Oligofructose P95 (50 mM)</t>
  </si>
  <si>
    <t>Oligofructose P95 na hydrolyse</t>
  </si>
  <si>
    <t>OliGO P95 na hydrolyse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</si>
</sst>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5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0.044404973357016</c:v>
                  </c:pt>
                  <c:pt idx="2">
                    <c:v>0.0339148586068372</c:v>
                  </c:pt>
                  <c:pt idx="3">
                    <c:v>0.0462181616222497</c:v>
                  </c:pt>
                  <c:pt idx="4">
                    <c:v>0.179460563247219</c:v>
                  </c:pt>
                  <c:pt idx="5">
                    <c:v>0.088809946714032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0.044404973357016</c:v>
                  </c:pt>
                  <c:pt idx="2">
                    <c:v>0.0339148586068372</c:v>
                  </c:pt>
                  <c:pt idx="3">
                    <c:v>0.0462181616222497</c:v>
                  </c:pt>
                  <c:pt idx="4">
                    <c:v>0.179460563247219</c:v>
                  </c:pt>
                  <c:pt idx="5">
                    <c:v>0.088809946714032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0.658673771462404</c:v>
                </c:pt>
                <c:pt idx="1">
                  <c:v>1.22113676731794</c:v>
                </c:pt>
                <c:pt idx="2">
                  <c:v>1.613380698638247</c:v>
                </c:pt>
                <c:pt idx="3">
                  <c:v>1.539372409709888</c:v>
                </c:pt>
                <c:pt idx="4">
                  <c:v>1.561574896388396</c:v>
                </c:pt>
                <c:pt idx="5">
                  <c:v>1.465364120781528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0.0881182784700947</c:v>
                  </c:pt>
                  <c:pt idx="1">
                    <c:v>0.0961449240948586</c:v>
                  </c:pt>
                  <c:pt idx="2">
                    <c:v>0.0384579696379435</c:v>
                  </c:pt>
                  <c:pt idx="3">
                    <c:v>0.459488250603939</c:v>
                  </c:pt>
                  <c:pt idx="4">
                    <c:v>0.120084971705712</c:v>
                  </c:pt>
                  <c:pt idx="5">
                    <c:v>0.764095112187388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0.0881182784700947</c:v>
                  </c:pt>
                  <c:pt idx="1">
                    <c:v>0.0961449240948586</c:v>
                  </c:pt>
                  <c:pt idx="2">
                    <c:v>0.0384579696379435</c:v>
                  </c:pt>
                  <c:pt idx="3">
                    <c:v>0.459488250603939</c:v>
                  </c:pt>
                  <c:pt idx="4">
                    <c:v>0.120084971705712</c:v>
                  </c:pt>
                  <c:pt idx="5">
                    <c:v>0.764095112187388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2.098251457119067</c:v>
                </c:pt>
                <c:pt idx="1">
                  <c:v>5.972800444074382</c:v>
                </c:pt>
                <c:pt idx="2">
                  <c:v>8.78157091312795</c:v>
                </c:pt>
                <c:pt idx="3">
                  <c:v>10.01387732445185</c:v>
                </c:pt>
                <c:pt idx="4">
                  <c:v>13.28892589508743</c:v>
                </c:pt>
                <c:pt idx="5">
                  <c:v>12.97807382736609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OliGO P95 na hydrolyse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0.163531526006397</c:v>
                  </c:pt>
                  <c:pt idx="1">
                    <c:v>0.924007639728453</c:v>
                  </c:pt>
                  <c:pt idx="2">
                    <c:v>0.222394600374731</c:v>
                  </c:pt>
                  <c:pt idx="3">
                    <c:v>0.23400550257197</c:v>
                  </c:pt>
                  <c:pt idx="4">
                    <c:v>0.297118164093336</c:v>
                  </c:pt>
                  <c:pt idx="5">
                    <c:v>2.205108607278563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0.163531526006397</c:v>
                  </c:pt>
                  <c:pt idx="1">
                    <c:v>0.924007639728453</c:v>
                  </c:pt>
                  <c:pt idx="2">
                    <c:v>0.222394600374731</c:v>
                  </c:pt>
                  <c:pt idx="3">
                    <c:v>0.23400550257197</c:v>
                  </c:pt>
                  <c:pt idx="4">
                    <c:v>0.297118164093336</c:v>
                  </c:pt>
                  <c:pt idx="5">
                    <c:v>2.205108607278563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Metabolites!$H$4:$H$9</c:f>
              <c:numCache>
                <c:formatCode>0</c:formatCode>
                <c:ptCount val="6"/>
                <c:pt idx="0">
                  <c:v>49.57815275310834</c:v>
                </c:pt>
                <c:pt idx="1">
                  <c:v>47.42451154529306</c:v>
                </c:pt>
                <c:pt idx="2">
                  <c:v>46.09976317347543</c:v>
                </c:pt>
                <c:pt idx="3">
                  <c:v>44.68620485494375</c:v>
                </c:pt>
                <c:pt idx="4">
                  <c:v>42.91000592066312</c:v>
                </c:pt>
                <c:pt idx="5">
                  <c:v>34.48416222616933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93208"/>
        <c:axId val="2071894088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0.2138987</c:v>
                </c:pt>
                <c:pt idx="1">
                  <c:v>0.874434</c:v>
                </c:pt>
                <c:pt idx="2">
                  <c:v>0.949133333333333</c:v>
                </c:pt>
                <c:pt idx="3">
                  <c:v>0.346203</c:v>
                </c:pt>
                <c:pt idx="4">
                  <c:v>0.5100282</c:v>
                </c:pt>
                <c:pt idx="5">
                  <c:v>0.4427988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90024"/>
        <c:axId val="2076555592"/>
      </c:scatterChart>
      <c:valAx>
        <c:axId val="20758932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1894088"/>
        <c:crosses val="autoZero"/>
        <c:crossBetween val="midCat"/>
        <c:majorUnit val="10.0"/>
      </c:valAx>
      <c:valAx>
        <c:axId val="20718940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5893208"/>
        <c:crosses val="autoZero"/>
        <c:crossBetween val="midCat"/>
      </c:valAx>
      <c:valAx>
        <c:axId val="2076555592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0990024"/>
        <c:crosses val="max"/>
        <c:crossBetween val="midCat"/>
        <c:majorUnit val="1.0"/>
        <c:minorUnit val="0.2"/>
      </c:valAx>
      <c:valAx>
        <c:axId val="207099002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765555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3" sqref="C33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1" t="s">
        <v>0</v>
      </c>
      <c r="B1" s="42"/>
      <c r="C1" s="23">
        <v>41927</v>
      </c>
    </row>
    <row r="2" spans="1:3" ht="16">
      <c r="A2" s="41" t="s">
        <v>1</v>
      </c>
      <c r="B2" s="43"/>
      <c r="C2" s="21" t="s">
        <v>79</v>
      </c>
    </row>
    <row r="3" spans="1:3">
      <c r="A3" s="7"/>
      <c r="B3" s="7"/>
      <c r="C3" s="6"/>
    </row>
    <row r="4" spans="1:3">
      <c r="A4" s="44" t="s">
        <v>26</v>
      </c>
      <c r="B4" s="44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88</v>
      </c>
      <c r="B11" s="24" t="s">
        <v>87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91</v>
      </c>
      <c r="B29" s="20" t="s">
        <v>89</v>
      </c>
      <c r="C29" s="20" t="s">
        <v>90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1" t="s">
        <v>19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27">
        <v>0.03</v>
      </c>
      <c r="E7" s="27">
        <v>2.9000000000000001E-2</v>
      </c>
      <c r="F7" s="27">
        <v>2.9000000000000001E-2</v>
      </c>
      <c r="G7" s="11">
        <f>(C7*1000*AVERAGE(D7:F7))/$B$2</f>
        <v>0.6512729425695678</v>
      </c>
      <c r="H7" s="14">
        <f>(C7*1000*STDEV(D7:F7))/$B$2</f>
        <v>1.2818611660515638E-2</v>
      </c>
    </row>
    <row r="8" spans="1:8">
      <c r="A8" s="34">
        <v>0</v>
      </c>
      <c r="B8" s="40">
        <v>0</v>
      </c>
      <c r="C8" s="11">
        <v>2</v>
      </c>
      <c r="D8" s="27">
        <v>0.03</v>
      </c>
      <c r="E8" s="27">
        <v>3.1E-2</v>
      </c>
      <c r="F8" s="27">
        <v>2.8000000000000001E-2</v>
      </c>
      <c r="G8" s="11">
        <f t="shared" ref="G8:G13" si="0">(C8*1000*AVERAGE(D8:F8))/$B$2</f>
        <v>0.6586737714624038</v>
      </c>
      <c r="H8" s="14">
        <f t="shared" ref="H8:H13" si="1">(C8*1000*STDEV(D8:F8))/$B$2</f>
        <v>3.391485860683717E-2</v>
      </c>
    </row>
    <row r="9" spans="1:8">
      <c r="A9" s="34">
        <v>1</v>
      </c>
      <c r="B9" s="40">
        <v>6</v>
      </c>
      <c r="C9" s="11">
        <v>2</v>
      </c>
      <c r="D9" s="27">
        <v>5.5E-2</v>
      </c>
      <c r="E9" s="27">
        <v>5.7000000000000002E-2</v>
      </c>
      <c r="F9" s="27">
        <v>5.2999999999999999E-2</v>
      </c>
      <c r="G9" s="11">
        <f t="shared" si="0"/>
        <v>1.2211367673179396</v>
      </c>
      <c r="H9" s="14">
        <f t="shared" si="1"/>
        <v>4.4404973357016028E-2</v>
      </c>
    </row>
    <row r="10" spans="1:8">
      <c r="A10" s="34">
        <v>2</v>
      </c>
      <c r="B10" s="40">
        <v>12</v>
      </c>
      <c r="C10" s="11">
        <v>2</v>
      </c>
      <c r="D10" s="27">
        <v>7.0999999999999994E-2</v>
      </c>
      <c r="E10" s="27">
        <v>7.2999999999999995E-2</v>
      </c>
      <c r="F10" s="27">
        <v>7.3999999999999996E-2</v>
      </c>
      <c r="G10" s="11">
        <f t="shared" si="0"/>
        <v>1.6133806986382473</v>
      </c>
      <c r="H10" s="14">
        <f t="shared" si="1"/>
        <v>3.3914858606837212E-2</v>
      </c>
    </row>
    <row r="11" spans="1:8">
      <c r="A11" s="34">
        <v>3</v>
      </c>
      <c r="B11" s="40">
        <v>24.5</v>
      </c>
      <c r="C11" s="11">
        <v>2</v>
      </c>
      <c r="D11" s="27">
        <v>7.0999999999999994E-2</v>
      </c>
      <c r="E11" s="27">
        <v>6.7000000000000004E-2</v>
      </c>
      <c r="F11" s="27">
        <v>7.0000000000000007E-2</v>
      </c>
      <c r="G11" s="11">
        <f t="shared" si="0"/>
        <v>1.5393724097098878</v>
      </c>
      <c r="H11" s="14">
        <f t="shared" si="1"/>
        <v>4.6218161622249759E-2</v>
      </c>
    </row>
    <row r="12" spans="1:8">
      <c r="A12" s="34">
        <v>4</v>
      </c>
      <c r="B12" s="40">
        <v>48.5</v>
      </c>
      <c r="C12" s="11">
        <v>2</v>
      </c>
      <c r="D12" s="31">
        <v>6.0999999999999999E-2</v>
      </c>
      <c r="E12" s="28">
        <v>7.4999999999999997E-2</v>
      </c>
      <c r="F12" s="28">
        <v>7.4999999999999997E-2</v>
      </c>
      <c r="G12" s="11">
        <f t="shared" si="0"/>
        <v>1.5615748963883958</v>
      </c>
      <c r="H12" s="14">
        <f t="shared" si="1"/>
        <v>0.1794605632472194</v>
      </c>
    </row>
    <row r="13" spans="1:8">
      <c r="A13" s="34">
        <v>5</v>
      </c>
      <c r="B13" s="40">
        <v>97</v>
      </c>
      <c r="C13" s="11">
        <v>2</v>
      </c>
      <c r="D13" s="28">
        <v>6.6000000000000003E-2</v>
      </c>
      <c r="E13" s="28">
        <v>6.2E-2</v>
      </c>
      <c r="F13" s="28">
        <v>7.0000000000000007E-2</v>
      </c>
      <c r="G13" s="11">
        <f t="shared" si="0"/>
        <v>1.4653641207815276</v>
      </c>
      <c r="H13" s="14">
        <f t="shared" si="1"/>
        <v>8.8809946714032056E-2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1" t="s">
        <v>21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6" t="s">
        <v>2</v>
      </c>
      <c r="B1" s="46" t="s">
        <v>78</v>
      </c>
      <c r="C1" s="46" t="s">
        <v>78</v>
      </c>
      <c r="D1" s="46" t="s">
        <v>3</v>
      </c>
    </row>
    <row r="2" spans="1:4">
      <c r="A2" s="47"/>
      <c r="B2" s="47"/>
      <c r="C2" s="47"/>
      <c r="D2" s="47"/>
    </row>
    <row r="3" spans="1:4">
      <c r="A3" s="22" t="s">
        <v>4</v>
      </c>
      <c r="B3" s="32">
        <v>-30</v>
      </c>
      <c r="C3" s="33">
        <v>-30</v>
      </c>
      <c r="D3" s="40">
        <v>-0.5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360</v>
      </c>
      <c r="C5" s="35">
        <v>360</v>
      </c>
      <c r="D5" s="40">
        <v>6</v>
      </c>
    </row>
    <row r="6" spans="1:4">
      <c r="A6" s="1">
        <v>2</v>
      </c>
      <c r="B6" s="34">
        <v>360</v>
      </c>
      <c r="C6" s="35">
        <v>720</v>
      </c>
      <c r="D6" s="40">
        <v>12</v>
      </c>
    </row>
    <row r="7" spans="1:4">
      <c r="A7" s="1">
        <v>3</v>
      </c>
      <c r="B7" s="34">
        <v>750</v>
      </c>
      <c r="C7" s="35">
        <v>1470</v>
      </c>
      <c r="D7" s="40">
        <v>24.5</v>
      </c>
    </row>
    <row r="8" spans="1:4">
      <c r="A8" s="1">
        <v>4</v>
      </c>
      <c r="B8" s="34">
        <v>1440</v>
      </c>
      <c r="C8" s="35">
        <v>2910</v>
      </c>
      <c r="D8" s="40">
        <v>48.5</v>
      </c>
    </row>
    <row r="9" spans="1:4">
      <c r="A9" s="1">
        <v>5</v>
      </c>
      <c r="B9" s="34">
        <v>2910</v>
      </c>
      <c r="C9" s="35">
        <v>5820</v>
      </c>
      <c r="D9" s="40">
        <v>97</v>
      </c>
    </row>
    <row r="16" spans="1:4">
      <c r="A16" s="45" t="s">
        <v>80</v>
      </c>
      <c r="B16" s="45"/>
      <c r="C16" s="45"/>
    </row>
    <row r="18" spans="1:7">
      <c r="A18" s="45" t="s">
        <v>81</v>
      </c>
      <c r="B18" s="45"/>
      <c r="C18" s="45"/>
      <c r="D18" s="45" t="s">
        <v>82</v>
      </c>
      <c r="E18" s="45"/>
      <c r="F18" s="45"/>
      <c r="G18" s="45"/>
    </row>
    <row r="21" spans="1:7">
      <c r="A21" s="45" t="s">
        <v>83</v>
      </c>
      <c r="B21" s="45"/>
      <c r="C21" s="45"/>
      <c r="D21" s="2" t="s">
        <v>86</v>
      </c>
      <c r="E21" s="2" t="s">
        <v>25</v>
      </c>
    </row>
    <row r="22" spans="1:7">
      <c r="A22" s="45" t="s">
        <v>84</v>
      </c>
      <c r="B22" s="45"/>
      <c r="C22" s="45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8" sqref="F8:H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6" t="s">
        <v>2</v>
      </c>
      <c r="B1" s="46" t="s">
        <v>78</v>
      </c>
      <c r="C1" s="46" t="s">
        <v>78</v>
      </c>
      <c r="D1" s="46" t="s">
        <v>3</v>
      </c>
      <c r="E1" s="46" t="s">
        <v>5</v>
      </c>
      <c r="F1" s="46" t="s">
        <v>7</v>
      </c>
      <c r="G1" s="44" t="s">
        <v>8</v>
      </c>
      <c r="H1" s="41" t="s">
        <v>9</v>
      </c>
      <c r="I1" s="3" t="s">
        <v>10</v>
      </c>
      <c r="J1" s="36" t="s">
        <v>10</v>
      </c>
    </row>
    <row r="2" spans="1:10">
      <c r="A2" s="47"/>
      <c r="B2" s="47"/>
      <c r="C2" s="47"/>
      <c r="D2" s="47"/>
      <c r="E2" s="47"/>
      <c r="F2" s="47"/>
      <c r="G2" s="44"/>
      <c r="H2" s="41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v>-0.5</v>
      </c>
      <c r="E3" s="25">
        <v>1</v>
      </c>
      <c r="F3" s="29">
        <v>0.1</v>
      </c>
      <c r="G3" s="29">
        <v>0.1</v>
      </c>
      <c r="H3" s="29">
        <v>0.1</v>
      </c>
      <c r="I3" s="30">
        <f>E3*(AVERAGE(F3:H3)*1.6007-0.0118)</f>
        <v>0.14827000000000004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0.14099999999999999</v>
      </c>
      <c r="G4" s="29">
        <v>0.14099999999999999</v>
      </c>
      <c r="H4" s="29">
        <v>0.14099999999999999</v>
      </c>
      <c r="I4" s="30">
        <f t="shared" ref="I4:I9" si="0">E4*(AVERAGE(F4:H4)*1.6007-0.0118)</f>
        <v>0.21389869999999997</v>
      </c>
      <c r="J4" s="38">
        <f t="shared" ref="J4:J9" si="1">E4*(STDEV(F4:H4)*1.6007)</f>
        <v>0</v>
      </c>
    </row>
    <row r="5" spans="1:10">
      <c r="A5" s="25">
        <v>1</v>
      </c>
      <c r="B5" s="34">
        <v>360</v>
      </c>
      <c r="C5" s="35">
        <v>360</v>
      </c>
      <c r="D5" s="40">
        <v>6</v>
      </c>
      <c r="E5" s="25">
        <v>10</v>
      </c>
      <c r="F5" s="29">
        <v>6.2E-2</v>
      </c>
      <c r="G5" s="29">
        <v>6.2E-2</v>
      </c>
      <c r="H5" s="29">
        <v>6.2E-2</v>
      </c>
      <c r="I5" s="30">
        <f t="shared" si="0"/>
        <v>0.87443399999999993</v>
      </c>
      <c r="J5" s="38">
        <f t="shared" si="1"/>
        <v>0</v>
      </c>
    </row>
    <row r="6" spans="1:10">
      <c r="A6" s="25">
        <v>2</v>
      </c>
      <c r="B6" s="34">
        <v>360</v>
      </c>
      <c r="C6" s="35">
        <v>720</v>
      </c>
      <c r="D6" s="40">
        <v>12</v>
      </c>
      <c r="E6" s="25">
        <v>10</v>
      </c>
      <c r="F6" s="29">
        <v>6.6000000000000003E-2</v>
      </c>
      <c r="G6" s="29">
        <v>6.7000000000000004E-2</v>
      </c>
      <c r="H6" s="29">
        <v>6.7000000000000004E-2</v>
      </c>
      <c r="I6" s="30">
        <f t="shared" si="0"/>
        <v>0.94913333333333316</v>
      </c>
      <c r="J6" s="38">
        <f t="shared" si="1"/>
        <v>9.241645758918348E-3</v>
      </c>
    </row>
    <row r="7" spans="1:10">
      <c r="A7" s="25">
        <v>3</v>
      </c>
      <c r="B7" s="34">
        <v>750</v>
      </c>
      <c r="C7" s="35">
        <v>1470</v>
      </c>
      <c r="D7" s="40">
        <v>24.5</v>
      </c>
      <c r="E7" s="25">
        <v>10</v>
      </c>
      <c r="F7" s="29">
        <v>2.9000000000000001E-2</v>
      </c>
      <c r="G7" s="29">
        <v>2.9000000000000001E-2</v>
      </c>
      <c r="H7" s="29">
        <v>2.9000000000000001E-2</v>
      </c>
      <c r="I7" s="30">
        <f t="shared" si="0"/>
        <v>0.34620300000000004</v>
      </c>
      <c r="J7" s="38">
        <f t="shared" si="1"/>
        <v>0</v>
      </c>
    </row>
    <row r="8" spans="1:10">
      <c r="A8" s="25">
        <v>4</v>
      </c>
      <c r="B8" s="34">
        <v>1440</v>
      </c>
      <c r="C8" s="35">
        <v>2910</v>
      </c>
      <c r="D8" s="40">
        <v>48.5</v>
      </c>
      <c r="E8" s="25">
        <v>1</v>
      </c>
      <c r="F8" s="29">
        <v>0.32600000000000001</v>
      </c>
      <c r="G8" s="29">
        <v>0.32600000000000001</v>
      </c>
      <c r="H8" s="29">
        <v>0.32600000000000001</v>
      </c>
      <c r="I8" s="30">
        <f t="shared" si="0"/>
        <v>0.51002820000000004</v>
      </c>
      <c r="J8" s="38">
        <f t="shared" si="1"/>
        <v>0</v>
      </c>
    </row>
    <row r="9" spans="1:10">
      <c r="A9" s="25">
        <v>5</v>
      </c>
      <c r="B9" s="34">
        <v>2910</v>
      </c>
      <c r="C9" s="35">
        <v>5820</v>
      </c>
      <c r="D9" s="40">
        <v>97</v>
      </c>
      <c r="E9" s="25">
        <v>1</v>
      </c>
      <c r="F9" s="29">
        <v>0.28399999999999997</v>
      </c>
      <c r="G9" s="29">
        <v>0.28399999999999997</v>
      </c>
      <c r="H9" s="29">
        <v>0.28399999999999997</v>
      </c>
      <c r="I9" s="30">
        <f t="shared" si="0"/>
        <v>0.44279879999999999</v>
      </c>
      <c r="J9" s="38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4" t="s">
        <v>18</v>
      </c>
      <c r="B1" s="44"/>
      <c r="D1" s="50" t="s">
        <v>2</v>
      </c>
      <c r="E1" s="46" t="s">
        <v>3</v>
      </c>
      <c r="F1" s="44" t="s">
        <v>93</v>
      </c>
      <c r="G1" s="44"/>
      <c r="H1" s="44"/>
      <c r="I1" s="44"/>
      <c r="J1" s="44" t="s">
        <v>19</v>
      </c>
      <c r="K1" s="44"/>
      <c r="L1" s="44"/>
      <c r="M1" s="44"/>
      <c r="N1" s="48" t="s">
        <v>20</v>
      </c>
      <c r="O1" s="42"/>
      <c r="P1" s="42"/>
      <c r="Q1" s="49"/>
      <c r="R1" s="44" t="s">
        <v>32</v>
      </c>
      <c r="S1" s="44"/>
      <c r="T1" s="44"/>
      <c r="U1" s="44"/>
    </row>
    <row r="2" spans="1:21">
      <c r="A2" s="44" t="s">
        <v>12</v>
      </c>
      <c r="B2" s="44"/>
      <c r="D2" s="50"/>
      <c r="E2" s="47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4" t="s">
        <v>13</v>
      </c>
      <c r="B3" s="9" t="s">
        <v>15</v>
      </c>
      <c r="D3" s="25" t="s">
        <v>4</v>
      </c>
      <c r="E3" s="40">
        <v>-0.5</v>
      </c>
      <c r="F3" s="40">
        <v>55.265689757252808</v>
      </c>
      <c r="G3" s="40">
        <v>0.63581476804402082</v>
      </c>
      <c r="H3" s="40">
        <f>F3</f>
        <v>55.265689757252808</v>
      </c>
      <c r="I3" s="40">
        <f>G3</f>
        <v>0.63581476804402082</v>
      </c>
      <c r="J3" s="8">
        <v>0.6512729425695678</v>
      </c>
      <c r="K3" s="8">
        <v>1.2818611660515638E-2</v>
      </c>
      <c r="L3" s="8">
        <f>J3</f>
        <v>0.6512729425695678</v>
      </c>
      <c r="M3" s="8">
        <f>K3</f>
        <v>1.2818611660515638E-2</v>
      </c>
      <c r="N3" s="8">
        <v>1.2656119900083265</v>
      </c>
      <c r="O3" s="8">
        <v>6.661115736885935E-2</v>
      </c>
      <c r="P3" s="8">
        <f>N3</f>
        <v>1.2656119900083265</v>
      </c>
      <c r="Q3" s="8">
        <f>O3</f>
        <v>6.661115736885935E-2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4"/>
      <c r="B4" s="9" t="s">
        <v>16</v>
      </c>
      <c r="D4" s="25">
        <v>0</v>
      </c>
      <c r="E4" s="40">
        <v>0</v>
      </c>
      <c r="F4" s="60">
        <v>49.578152753108348</v>
      </c>
      <c r="G4" s="60">
        <v>0.1635315260063967</v>
      </c>
      <c r="H4" s="40">
        <f t="shared" ref="H4:H9" si="0">F4</f>
        <v>49.578152753108348</v>
      </c>
      <c r="I4" s="40">
        <f t="shared" ref="I4:I9" si="1">G4</f>
        <v>0.1635315260063967</v>
      </c>
      <c r="J4" s="8">
        <v>0.6586737714624038</v>
      </c>
      <c r="K4" s="8">
        <v>3.391485860683717E-2</v>
      </c>
      <c r="L4" s="8">
        <f t="shared" ref="L4:L9" si="2">J4</f>
        <v>0.6586737714624038</v>
      </c>
      <c r="M4" s="8">
        <f t="shared" ref="M4:M9" si="3">K4</f>
        <v>3.391485860683717E-2</v>
      </c>
      <c r="N4" s="8">
        <v>2.0982514571190674</v>
      </c>
      <c r="O4" s="8">
        <v>8.8118278470094694E-2</v>
      </c>
      <c r="P4" s="8">
        <f t="shared" ref="P4:P9" si="4">N4</f>
        <v>2.0982514571190674</v>
      </c>
      <c r="Q4" s="8">
        <f t="shared" ref="Q4:Q8" si="5">O4</f>
        <v>8.8118278470094694E-2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40">
        <v>47.424511545293065</v>
      </c>
      <c r="G5" s="40">
        <v>0.92400763972845312</v>
      </c>
      <c r="H5" s="40">
        <f t="shared" si="0"/>
        <v>47.424511545293065</v>
      </c>
      <c r="I5" s="40">
        <f t="shared" si="1"/>
        <v>0.92400763972845312</v>
      </c>
      <c r="J5" s="8">
        <v>1.2211367673179396</v>
      </c>
      <c r="K5" s="8">
        <v>4.4404973357016028E-2</v>
      </c>
      <c r="L5" s="8">
        <f t="shared" si="2"/>
        <v>1.2211367673179396</v>
      </c>
      <c r="M5" s="8">
        <f t="shared" si="3"/>
        <v>4.4404973357016028E-2</v>
      </c>
      <c r="N5" s="8">
        <v>5.9728004440743829</v>
      </c>
      <c r="O5" s="8">
        <v>9.6144924094858669E-2</v>
      </c>
      <c r="P5" s="8">
        <f t="shared" si="4"/>
        <v>5.9728004440743829</v>
      </c>
      <c r="Q5" s="8">
        <f t="shared" si="5"/>
        <v>9.6144924094858669E-2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60">
        <v>46.099763173475431</v>
      </c>
      <c r="G6" s="60">
        <v>0.22239460037473099</v>
      </c>
      <c r="H6" s="40">
        <f t="shared" si="0"/>
        <v>46.099763173475431</v>
      </c>
      <c r="I6" s="40">
        <f t="shared" si="1"/>
        <v>0.22239460037473099</v>
      </c>
      <c r="J6" s="8">
        <v>1.6133806986382473</v>
      </c>
      <c r="K6" s="8">
        <v>3.3914858606837212E-2</v>
      </c>
      <c r="L6" s="8">
        <f t="shared" si="2"/>
        <v>1.6133806986382473</v>
      </c>
      <c r="M6" s="8">
        <f t="shared" si="3"/>
        <v>3.3914858606837212E-2</v>
      </c>
      <c r="N6" s="8">
        <v>8.7815709131279505</v>
      </c>
      <c r="O6" s="8">
        <v>3.845796963794347E-2</v>
      </c>
      <c r="P6" s="8">
        <f t="shared" si="4"/>
        <v>8.7815709131279505</v>
      </c>
      <c r="Q6" s="8">
        <f t="shared" si="5"/>
        <v>3.845796963794347E-2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24.5</v>
      </c>
      <c r="F7" s="40">
        <v>44.686204854943753</v>
      </c>
      <c r="G7" s="40">
        <v>0.2340055025719697</v>
      </c>
      <c r="H7" s="40">
        <f t="shared" si="0"/>
        <v>44.686204854943753</v>
      </c>
      <c r="I7" s="40">
        <f t="shared" si="1"/>
        <v>0.2340055025719697</v>
      </c>
      <c r="J7" s="8">
        <v>1.5393724097098878</v>
      </c>
      <c r="K7" s="8">
        <v>4.6218161622249759E-2</v>
      </c>
      <c r="L7" s="8">
        <f t="shared" si="2"/>
        <v>1.5393724097098878</v>
      </c>
      <c r="M7" s="8">
        <f t="shared" si="3"/>
        <v>4.6218161622249759E-2</v>
      </c>
      <c r="N7" s="8">
        <v>10.013877324451846</v>
      </c>
      <c r="O7" s="8">
        <v>0.45948825060393883</v>
      </c>
      <c r="P7" s="8">
        <f t="shared" si="4"/>
        <v>10.013877324451846</v>
      </c>
      <c r="Q7" s="8">
        <f t="shared" si="5"/>
        <v>0.45948825060393883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60">
        <v>42.910005920663117</v>
      </c>
      <c r="G8" s="60">
        <v>0.2971181640933363</v>
      </c>
      <c r="H8" s="40">
        <f t="shared" si="0"/>
        <v>42.910005920663117</v>
      </c>
      <c r="I8" s="40">
        <f t="shared" si="1"/>
        <v>0.2971181640933363</v>
      </c>
      <c r="J8" s="8">
        <v>1.5615748963883958</v>
      </c>
      <c r="K8" s="8">
        <v>0.1794605632472194</v>
      </c>
      <c r="L8" s="8">
        <f t="shared" si="2"/>
        <v>1.5615748963883958</v>
      </c>
      <c r="M8" s="8">
        <f t="shared" si="3"/>
        <v>0.1794605632472194</v>
      </c>
      <c r="N8" s="8">
        <v>13.288925895087427</v>
      </c>
      <c r="O8" s="8">
        <v>0.12008497170571167</v>
      </c>
      <c r="P8" s="8">
        <f t="shared" si="4"/>
        <v>13.288925895087427</v>
      </c>
      <c r="Q8" s="8">
        <f t="shared" si="5"/>
        <v>0.12008497170571167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40">
        <v>34.484162226169332</v>
      </c>
      <c r="G9" s="40">
        <v>2.2051086072785626</v>
      </c>
      <c r="H9" s="40">
        <f t="shared" si="0"/>
        <v>34.484162226169332</v>
      </c>
      <c r="I9" s="40">
        <f t="shared" si="1"/>
        <v>2.2051086072785626</v>
      </c>
      <c r="J9" s="8">
        <v>1.4653641207815276</v>
      </c>
      <c r="K9" s="8">
        <v>8.8809946714032056E-2</v>
      </c>
      <c r="L9" s="8">
        <f t="shared" si="2"/>
        <v>1.4653641207815276</v>
      </c>
      <c r="M9" s="8">
        <f t="shared" si="3"/>
        <v>8.8809946714032056E-2</v>
      </c>
      <c r="N9" s="8">
        <v>12.978073827366085</v>
      </c>
      <c r="O9" s="8">
        <v>0.76409511218738846</v>
      </c>
      <c r="P9" s="8">
        <f t="shared" si="4"/>
        <v>12.978073827366085</v>
      </c>
      <c r="Q9" s="8">
        <f>O9</f>
        <v>0.76409511218738846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  <c r="H10" s="61"/>
      <c r="I10" s="61"/>
    </row>
    <row r="11" spans="1:21">
      <c r="A11" s="10" t="s">
        <v>19</v>
      </c>
      <c r="B11" s="10">
        <v>90.08</v>
      </c>
      <c r="D11" s="50" t="s">
        <v>2</v>
      </c>
      <c r="E11" s="50" t="s">
        <v>27</v>
      </c>
      <c r="F11" s="44" t="s">
        <v>21</v>
      </c>
      <c r="G11" s="44"/>
      <c r="H11" s="44"/>
      <c r="I11" s="44"/>
      <c r="J11" s="44" t="s">
        <v>33</v>
      </c>
      <c r="K11" s="44"/>
      <c r="L11" s="44"/>
      <c r="M11" s="44"/>
      <c r="N11" s="48" t="s">
        <v>34</v>
      </c>
      <c r="O11" s="42"/>
      <c r="P11" s="42"/>
      <c r="Q11" s="49"/>
    </row>
    <row r="12" spans="1:21">
      <c r="A12" s="10" t="s">
        <v>21</v>
      </c>
      <c r="B12" s="10">
        <v>46.07</v>
      </c>
      <c r="D12" s="50"/>
      <c r="E12" s="50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23.33203125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92</v>
      </c>
      <c r="B2" s="12">
        <v>180.16</v>
      </c>
    </row>
    <row r="4" spans="1:8">
      <c r="A4" s="51" t="s">
        <v>92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3</v>
      </c>
      <c r="C6" s="19" t="s">
        <v>5</v>
      </c>
      <c r="D6" s="56"/>
      <c r="E6" s="56"/>
      <c r="F6" s="56"/>
      <c r="G6" s="58"/>
      <c r="H6" s="58"/>
    </row>
    <row r="7" spans="1:8">
      <c r="A7" s="25" t="s">
        <v>4</v>
      </c>
      <c r="B7" s="40">
        <v>-0.5</v>
      </c>
      <c r="C7" s="11">
        <v>2</v>
      </c>
      <c r="D7" s="11">
        <v>4.9580000000000002</v>
      </c>
      <c r="E7" s="11">
        <v>4.9340000000000002</v>
      </c>
      <c r="F7" s="11">
        <v>5.0430000000000001</v>
      </c>
      <c r="G7" s="14">
        <f>(C7*1000*AVERAGE(D7:F7)/$B$2)</f>
        <v>55.265689757252808</v>
      </c>
      <c r="H7" s="14">
        <f>(C7*1000*STDEV(D7:F7))/$B$2</f>
        <v>0.63581476804402082</v>
      </c>
    </row>
    <row r="8" spans="1:8">
      <c r="A8" s="25">
        <v>0</v>
      </c>
      <c r="B8" s="40">
        <v>0</v>
      </c>
      <c r="C8" s="11">
        <v>2</v>
      </c>
      <c r="D8" s="11">
        <v>4.45</v>
      </c>
      <c r="E8" s="11">
        <v>4.4690000000000003</v>
      </c>
      <c r="F8" s="11">
        <v>4.4790000000000001</v>
      </c>
      <c r="G8" s="14">
        <f t="shared" ref="G8:G13" si="0">(C8*1000*AVERAGE(D8:F8))/$B$2</f>
        <v>49.578152753108348</v>
      </c>
      <c r="H8" s="14">
        <f t="shared" ref="H8:H13" si="1">(C8*1000*STDEV(D8:F8))/$B$2</f>
        <v>0.1635315260063967</v>
      </c>
    </row>
    <row r="9" spans="1:8">
      <c r="A9" s="25">
        <v>1</v>
      </c>
      <c r="B9" s="40">
        <v>6</v>
      </c>
      <c r="C9" s="11">
        <v>2</v>
      </c>
      <c r="D9" s="11">
        <v>4.1760000000000002</v>
      </c>
      <c r="E9" s="11">
        <v>4.3239999999999998</v>
      </c>
      <c r="F9" s="11">
        <v>4.3159999999999998</v>
      </c>
      <c r="G9" s="14">
        <f t="shared" si="0"/>
        <v>47.424511545293065</v>
      </c>
      <c r="H9" s="14">
        <f t="shared" si="1"/>
        <v>0.92400763972845312</v>
      </c>
    </row>
    <row r="10" spans="1:8">
      <c r="A10" s="25">
        <v>2</v>
      </c>
      <c r="B10" s="40">
        <v>12</v>
      </c>
      <c r="C10" s="11">
        <v>2</v>
      </c>
      <c r="D10" s="11">
        <v>4.13</v>
      </c>
      <c r="E10" s="11">
        <v>4.1680000000000001</v>
      </c>
      <c r="F10" s="11">
        <v>4.16</v>
      </c>
      <c r="G10" s="14">
        <f t="shared" si="0"/>
        <v>46.099763173475431</v>
      </c>
      <c r="H10" s="14">
        <f t="shared" si="1"/>
        <v>0.22239460037473099</v>
      </c>
    </row>
    <row r="11" spans="1:8">
      <c r="A11" s="25">
        <v>3</v>
      </c>
      <c r="B11" s="40">
        <v>24.5</v>
      </c>
      <c r="C11" s="11">
        <v>2</v>
      </c>
      <c r="D11" s="11">
        <v>4.0010000000000003</v>
      </c>
      <c r="E11" s="11">
        <v>4.0380000000000003</v>
      </c>
      <c r="F11" s="11">
        <v>4.0369999999999999</v>
      </c>
      <c r="G11" s="14">
        <f t="shared" si="0"/>
        <v>44.686204854943753</v>
      </c>
      <c r="H11" s="14">
        <f t="shared" si="1"/>
        <v>0.2340055025719697</v>
      </c>
    </row>
    <row r="12" spans="1:8">
      <c r="A12" s="25">
        <v>4</v>
      </c>
      <c r="B12" s="40">
        <v>48.5</v>
      </c>
      <c r="C12" s="11">
        <v>2</v>
      </c>
      <c r="D12" s="11">
        <v>3.8410000000000002</v>
      </c>
      <c r="E12" s="11">
        <v>3.8940000000000001</v>
      </c>
      <c r="F12" s="11">
        <v>3.8610000000000002</v>
      </c>
      <c r="G12" s="14">
        <f t="shared" si="0"/>
        <v>42.910005920663117</v>
      </c>
      <c r="H12" s="14">
        <f t="shared" si="1"/>
        <v>0.2971181640933363</v>
      </c>
    </row>
    <row r="13" spans="1:8">
      <c r="A13" s="25">
        <v>5</v>
      </c>
      <c r="B13" s="40">
        <v>97</v>
      </c>
      <c r="C13" s="11">
        <v>2</v>
      </c>
      <c r="D13" s="11">
        <v>2.9540000000000002</v>
      </c>
      <c r="E13" s="11">
        <v>3.0339999999999998</v>
      </c>
      <c r="F13" s="11">
        <v>3.331</v>
      </c>
      <c r="G13" s="14">
        <f t="shared" si="0"/>
        <v>34.484162226169332</v>
      </c>
      <c r="H13" s="14">
        <f t="shared" si="1"/>
        <v>2.2051086072785626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1" t="s">
        <v>32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E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1" t="s">
        <v>20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7" t="s">
        <v>2</v>
      </c>
      <c r="B6" s="17" t="s">
        <v>27</v>
      </c>
      <c r="C6" s="17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59">
        <v>0.04</v>
      </c>
      <c r="E7" s="59">
        <v>3.7999999999999999E-2</v>
      </c>
      <c r="F7" s="59">
        <v>3.5999999999999997E-2</v>
      </c>
      <c r="G7" s="11">
        <f>(C7*1000*AVERAGE(D7:F7))/$B$2</f>
        <v>1.2656119900083265</v>
      </c>
      <c r="H7" s="14">
        <f>(C7*1000*STDEV(D7:F7))/$B$2</f>
        <v>6.661115736885935E-2</v>
      </c>
    </row>
    <row r="8" spans="1:8">
      <c r="A8" s="34">
        <v>0</v>
      </c>
      <c r="B8" s="40">
        <v>0</v>
      </c>
      <c r="C8" s="11">
        <v>2</v>
      </c>
      <c r="D8" s="59">
        <v>0.06</v>
      </c>
      <c r="E8" s="59">
        <v>6.5000000000000002E-2</v>
      </c>
      <c r="F8" s="59">
        <v>6.4000000000000001E-2</v>
      </c>
      <c r="G8" s="11">
        <f t="shared" ref="G8:G13" si="0">(C8*1000*AVERAGE(D8:F8))/$B$2</f>
        <v>2.0982514571190674</v>
      </c>
      <c r="H8" s="14">
        <f t="shared" ref="H8:H13" si="1">(C8*1000*STDEV(D8:F8))/$B$2</f>
        <v>8.8118278470094694E-2</v>
      </c>
    </row>
    <row r="9" spans="1:8">
      <c r="A9" s="34">
        <v>1</v>
      </c>
      <c r="B9" s="40">
        <v>6</v>
      </c>
      <c r="C9" s="11">
        <v>2</v>
      </c>
      <c r="D9" s="59">
        <v>0.17599999999999999</v>
      </c>
      <c r="E9" s="59">
        <v>0.18099999999999999</v>
      </c>
      <c r="F9" s="59">
        <v>0.18099999999999999</v>
      </c>
      <c r="G9" s="11">
        <f t="shared" si="0"/>
        <v>5.9728004440743829</v>
      </c>
      <c r="H9" s="14">
        <f t="shared" si="1"/>
        <v>9.6144924094858669E-2</v>
      </c>
    </row>
    <row r="10" spans="1:8">
      <c r="A10" s="34">
        <v>2</v>
      </c>
      <c r="B10" s="40">
        <v>12</v>
      </c>
      <c r="C10" s="11">
        <v>2</v>
      </c>
      <c r="D10" s="59">
        <v>0.26300000000000001</v>
      </c>
      <c r="E10" s="59">
        <v>0.26500000000000001</v>
      </c>
      <c r="F10" s="59">
        <v>0.26300000000000001</v>
      </c>
      <c r="G10" s="11">
        <f t="shared" si="0"/>
        <v>8.7815709131279505</v>
      </c>
      <c r="H10" s="14">
        <f t="shared" si="1"/>
        <v>3.845796963794347E-2</v>
      </c>
    </row>
    <row r="11" spans="1:8">
      <c r="A11" s="34">
        <v>3</v>
      </c>
      <c r="B11" s="40">
        <v>24.5</v>
      </c>
      <c r="C11" s="11">
        <v>2</v>
      </c>
      <c r="D11" s="59">
        <v>0.28499999999999998</v>
      </c>
      <c r="E11" s="59">
        <v>0.30599999999999999</v>
      </c>
      <c r="F11" s="59">
        <v>0.311</v>
      </c>
      <c r="G11" s="11">
        <f t="shared" si="0"/>
        <v>10.013877324451846</v>
      </c>
      <c r="H11" s="14">
        <f t="shared" si="1"/>
        <v>0.45948825060393883</v>
      </c>
    </row>
    <row r="12" spans="1:8">
      <c r="A12" s="34">
        <v>4</v>
      </c>
      <c r="B12" s="40">
        <v>48.5</v>
      </c>
      <c r="C12" s="11">
        <v>2</v>
      </c>
      <c r="D12" s="59">
        <v>0.39800000000000002</v>
      </c>
      <c r="E12" s="59">
        <v>0.40300000000000002</v>
      </c>
      <c r="F12" s="59">
        <v>0.39600000000000002</v>
      </c>
      <c r="G12" s="11">
        <f t="shared" si="0"/>
        <v>13.288925895087427</v>
      </c>
      <c r="H12" s="14">
        <f t="shared" si="1"/>
        <v>0.12008497170571167</v>
      </c>
    </row>
    <row r="13" spans="1:8">
      <c r="A13" s="34">
        <v>5</v>
      </c>
      <c r="B13" s="40">
        <v>97</v>
      </c>
      <c r="C13" s="11">
        <v>2</v>
      </c>
      <c r="D13" s="59">
        <v>0.374</v>
      </c>
      <c r="E13" s="59">
        <v>0.379</v>
      </c>
      <c r="F13" s="59">
        <v>0.41599999999999998</v>
      </c>
      <c r="G13" s="11">
        <f t="shared" si="0"/>
        <v>12.978073827366085</v>
      </c>
      <c r="H13" s="14">
        <f t="shared" si="1"/>
        <v>0.76409511218738846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1" t="s">
        <v>34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1" t="s">
        <v>33</v>
      </c>
      <c r="B4" s="52"/>
      <c r="C4" s="52"/>
      <c r="D4" s="52"/>
      <c r="E4" s="52"/>
      <c r="F4" s="52"/>
      <c r="G4" s="52"/>
      <c r="H4" s="53"/>
    </row>
    <row r="5" spans="1:8">
      <c r="A5" s="54" t="s">
        <v>29</v>
      </c>
      <c r="B5" s="52"/>
      <c r="C5" s="53"/>
      <c r="D5" s="55" t="s">
        <v>22</v>
      </c>
      <c r="E5" s="55" t="s">
        <v>23</v>
      </c>
      <c r="F5" s="55" t="s">
        <v>24</v>
      </c>
      <c r="G5" s="57" t="s">
        <v>30</v>
      </c>
      <c r="H5" s="57" t="s">
        <v>31</v>
      </c>
    </row>
    <row r="6" spans="1:8">
      <c r="A6" s="19" t="s">
        <v>2</v>
      </c>
      <c r="B6" s="19" t="s">
        <v>27</v>
      </c>
      <c r="C6" s="19" t="s">
        <v>5</v>
      </c>
      <c r="D6" s="56"/>
      <c r="E6" s="56"/>
      <c r="F6" s="56"/>
      <c r="G6" s="58"/>
      <c r="H6" s="58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 + Fructose'!D7:F7))/$B$2</f>
        <v>113.0026860363939</v>
      </c>
      <c r="H7" s="14">
        <f>(C7*1000*STDEV('D-Glucose + Fructose'!D7:F7))/$B$2</f>
        <v>1.3000611577665508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 + 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2014-12-02T14:30:24Z</dcterms:modified>
</cp:coreProperties>
</file>