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iverProject\dataAnalysis\dFBA\COBRA\data\"/>
    </mc:Choice>
  </mc:AlternateContent>
  <bookViews>
    <workbookView xWindow="0" yWindow="0" windowWidth="28800" windowHeight="10635" activeTab="1"/>
  </bookViews>
  <sheets>
    <sheet name="Sheet1" sheetId="1" r:id="rId1"/>
    <sheet name="FCS" sheetId="2" r:id="rId2"/>
    <sheet name="HEPG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3" l="1"/>
  <c r="H27" i="3"/>
  <c r="J24" i="2"/>
  <c r="G23" i="3"/>
  <c r="R5" i="2" l="1"/>
  <c r="P5" i="2" l="1"/>
  <c r="H28" i="1"/>
  <c r="H29" i="1" s="1"/>
  <c r="R8" i="2" s="1"/>
  <c r="R4" i="2"/>
  <c r="R3" i="2"/>
  <c r="D32" i="1" l="1"/>
  <c r="E32" i="1" s="1"/>
  <c r="D31" i="1"/>
  <c r="E31" i="1" s="1"/>
  <c r="G28" i="1"/>
  <c r="G29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  <c r="H24" i="2"/>
  <c r="K28" i="1" l="1"/>
  <c r="L28" i="1"/>
  <c r="M28" i="1"/>
  <c r="N28" i="1"/>
  <c r="O28" i="1"/>
  <c r="J28" i="1"/>
  <c r="Q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R8" i="1"/>
</calcChain>
</file>

<file path=xl/sharedStrings.xml><?xml version="1.0" encoding="utf-8"?>
<sst xmlns="http://schemas.openxmlformats.org/spreadsheetml/2006/main" count="100" uniqueCount="72">
  <si>
    <t>Taurine</t>
  </si>
  <si>
    <t>Aspartic acid</t>
  </si>
  <si>
    <t>Threonine</t>
  </si>
  <si>
    <t>Serine</t>
  </si>
  <si>
    <t>Asparagine</t>
  </si>
  <si>
    <t>Glutamic acid</t>
  </si>
  <si>
    <t>Glutamine</t>
  </si>
  <si>
    <t>Glycine</t>
  </si>
  <si>
    <t>Alanine</t>
  </si>
  <si>
    <t>Valine</t>
  </si>
  <si>
    <t>Cystine</t>
  </si>
  <si>
    <t>Methionine</t>
  </si>
  <si>
    <t>iso-leucine</t>
  </si>
  <si>
    <t>leucine</t>
  </si>
  <si>
    <t>Tyrosine</t>
  </si>
  <si>
    <t>Phenylalanine</t>
  </si>
  <si>
    <t>Ornithine</t>
  </si>
  <si>
    <t>Lysine</t>
  </si>
  <si>
    <t>Histidine</t>
  </si>
  <si>
    <t>Arginine</t>
  </si>
  <si>
    <t>Trypto</t>
  </si>
  <si>
    <t>hepg2</t>
  </si>
  <si>
    <t>Fatty acid</t>
  </si>
  <si>
    <t>Human serum</t>
  </si>
  <si>
    <t>Fetal calf serum</t>
  </si>
  <si>
    <t>n.d.</t>
  </si>
  <si>
    <t>α-Tocopherol</t>
  </si>
  <si>
    <t>20:3n-9</t>
  </si>
  <si>
    <t>20:3n-6</t>
  </si>
  <si>
    <t>22:5n-6</t>
  </si>
  <si>
    <t>22:5n-3</t>
  </si>
  <si>
    <t>n-6</t>
  </si>
  <si>
    <t>n-3</t>
  </si>
  <si>
    <t>16:0</t>
  </si>
  <si>
    <t>18:0</t>
  </si>
  <si>
    <t>16:1</t>
  </si>
  <si>
    <t>18:1</t>
  </si>
  <si>
    <t>24:1</t>
  </si>
  <si>
    <t>18:2</t>
  </si>
  <si>
    <t>20:4</t>
  </si>
  <si>
    <t>22:4</t>
  </si>
  <si>
    <t>18:3</t>
  </si>
  <si>
    <t>20:5</t>
  </si>
  <si>
    <t>22:6</t>
  </si>
  <si>
    <t>std</t>
  </si>
  <si>
    <t>con</t>
  </si>
  <si>
    <t>http://www.sciencedirect.com/science/article/pii/S0014579300013612</t>
  </si>
  <si>
    <t>FCS</t>
  </si>
  <si>
    <t>http://lait.dairy-journal.org/articles/lait/abs/1990/04/lait_70_1990_4_24/lait_70_1990_4_24.html</t>
  </si>
  <si>
    <t>Amino-butyric</t>
  </si>
  <si>
    <t>Citrulline</t>
  </si>
  <si>
    <t>Hydroxyproline</t>
  </si>
  <si>
    <t>proline</t>
  </si>
  <si>
    <t>FCS+DMEM</t>
  </si>
  <si>
    <t>DMEM</t>
  </si>
  <si>
    <t>Messured</t>
  </si>
  <si>
    <t>Glucose</t>
  </si>
  <si>
    <t xml:space="preserve">Lactate </t>
  </si>
  <si>
    <t>Content FCS</t>
  </si>
  <si>
    <t>µmol</t>
  </si>
  <si>
    <t>In medium</t>
  </si>
  <si>
    <t>Cholesterol</t>
  </si>
  <si>
    <t>mg/l</t>
  </si>
  <si>
    <t>Triglycerides</t>
  </si>
  <si>
    <t>g/l</t>
  </si>
  <si>
    <t>Protein to fat ratio</t>
  </si>
  <si>
    <t>HEPG2</t>
  </si>
  <si>
    <t>18:1(n–9)</t>
  </si>
  <si>
    <t>18:1(n–7)</t>
  </si>
  <si>
    <t>Totl ftty ids</t>
  </si>
  <si>
    <t>Hep G2</t>
  </si>
  <si>
    <t>Sum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</si>
</sst>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1" fontId="0" fillId="0" borderId="0" xfId="0" applyNumberFormat="1" applyBorder="1"/>
    <xf numFmtId="1" fontId="0" fillId="0" borderId="1" xfId="0" applyNumberFormat="1" applyBorder="1"/>
    <xf numFmtId="0" fontId="0" fillId="2" borderId="0" xfId="0" applyFill="1"/>
    <xf numFmtId="0" fontId="0" fillId="3" borderId="0" xfId="0" applyFill="1"/>
    <xf numFmtId="1" fontId="0" fillId="0" borderId="0" xfId="0" applyNumberFormat="1"/>
    <xf numFmtId="49" fontId="0" fillId="0" borderId="0" xfId="0" applyNumberFormat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Messured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Sheet1!$R$8:$R$27</c:f>
                <c:numCache>
                  <c:formatCode>General</c:formatCode>
                  <c:ptCount val="20"/>
                  <c:pt idx="0">
                    <c:v>0.51260091559288734</c:v>
                  </c:pt>
                  <c:pt idx="1">
                    <c:v>5.6360766907486246</c:v>
                  </c:pt>
                  <c:pt idx="2">
                    <c:v>24.936859036808674</c:v>
                  </c:pt>
                  <c:pt idx="3">
                    <c:v>14.250008765669827</c:v>
                  </c:pt>
                  <c:pt idx="4">
                    <c:v>0.21506343637789002</c:v>
                  </c:pt>
                  <c:pt idx="5">
                    <c:v>8.3595677686708161</c:v>
                  </c:pt>
                  <c:pt idx="6">
                    <c:v>74.921340168446008</c:v>
                  </c:pt>
                  <c:pt idx="7">
                    <c:v>18.971314987501518</c:v>
                  </c:pt>
                  <c:pt idx="8">
                    <c:v>4.5286929728859571</c:v>
                  </c:pt>
                  <c:pt idx="9">
                    <c:v>26.235659694621731</c:v>
                  </c:pt>
                  <c:pt idx="10">
                    <c:v>6.394072023809759</c:v>
                  </c:pt>
                  <c:pt idx="11">
                    <c:v>5.8948898037763815</c:v>
                  </c:pt>
                  <c:pt idx="12">
                    <c:v>23.351812140274404</c:v>
                  </c:pt>
                  <c:pt idx="13">
                    <c:v>20.586199889966718</c:v>
                  </c:pt>
                  <c:pt idx="14">
                    <c:v>10.944762323169311</c:v>
                  </c:pt>
                  <c:pt idx="15">
                    <c:v>13.203609755126326</c:v>
                  </c:pt>
                  <c:pt idx="16">
                    <c:v>1.2798382007113245</c:v>
                  </c:pt>
                  <c:pt idx="17">
                    <c:v>24.338366305547289</c:v>
                  </c:pt>
                  <c:pt idx="18">
                    <c:v>5.8867258345365467</c:v>
                  </c:pt>
                  <c:pt idx="19">
                    <c:v>13.828174352193674</c:v>
                  </c:pt>
                </c:numCache>
              </c:numRef>
            </c:plus>
            <c:minus>
              <c:numRef>
                <c:f>Sheet1!$R$8:$R$27</c:f>
                <c:numCache>
                  <c:formatCode>General</c:formatCode>
                  <c:ptCount val="20"/>
                  <c:pt idx="0">
                    <c:v>0.51260091559288734</c:v>
                  </c:pt>
                  <c:pt idx="1">
                    <c:v>5.6360766907486246</c:v>
                  </c:pt>
                  <c:pt idx="2">
                    <c:v>24.936859036808674</c:v>
                  </c:pt>
                  <c:pt idx="3">
                    <c:v>14.250008765669827</c:v>
                  </c:pt>
                  <c:pt idx="4">
                    <c:v>0.21506343637789002</c:v>
                  </c:pt>
                  <c:pt idx="5">
                    <c:v>8.3595677686708161</c:v>
                  </c:pt>
                  <c:pt idx="6">
                    <c:v>74.921340168446008</c:v>
                  </c:pt>
                  <c:pt idx="7">
                    <c:v>18.971314987501518</c:v>
                  </c:pt>
                  <c:pt idx="8">
                    <c:v>4.5286929728859571</c:v>
                  </c:pt>
                  <c:pt idx="9">
                    <c:v>26.235659694621731</c:v>
                  </c:pt>
                  <c:pt idx="10">
                    <c:v>6.394072023809759</c:v>
                  </c:pt>
                  <c:pt idx="11">
                    <c:v>5.8948898037763815</c:v>
                  </c:pt>
                  <c:pt idx="12">
                    <c:v>23.351812140274404</c:v>
                  </c:pt>
                  <c:pt idx="13">
                    <c:v>20.586199889966718</c:v>
                  </c:pt>
                  <c:pt idx="14">
                    <c:v>10.944762323169311</c:v>
                  </c:pt>
                  <c:pt idx="15">
                    <c:v>13.203609755126326</c:v>
                  </c:pt>
                  <c:pt idx="16">
                    <c:v>1.2798382007113245</c:v>
                  </c:pt>
                  <c:pt idx="17">
                    <c:v>24.338366305547289</c:v>
                  </c:pt>
                  <c:pt idx="18">
                    <c:v>5.8867258345365467</c:v>
                  </c:pt>
                  <c:pt idx="19">
                    <c:v>13.828174352193674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Sheet1!$I$8:$I$27</c:f>
              <c:strCache>
                <c:ptCount val="20"/>
                <c:pt idx="0">
                  <c:v>Taurine</c:v>
                </c:pt>
                <c:pt idx="1">
                  <c:v>Aspartic acid</c:v>
                </c:pt>
                <c:pt idx="2">
                  <c:v>Threonine</c:v>
                </c:pt>
                <c:pt idx="3">
                  <c:v>Serine</c:v>
                </c:pt>
                <c:pt idx="4">
                  <c:v>Asparagine</c:v>
                </c:pt>
                <c:pt idx="5">
                  <c:v>Glutamic acid</c:v>
                </c:pt>
                <c:pt idx="6">
                  <c:v>Glutamine</c:v>
                </c:pt>
                <c:pt idx="7">
                  <c:v>Glycine</c:v>
                </c:pt>
                <c:pt idx="8">
                  <c:v>Alanine</c:v>
                </c:pt>
                <c:pt idx="9">
                  <c:v>Valine</c:v>
                </c:pt>
                <c:pt idx="10">
                  <c:v>Cystine</c:v>
                </c:pt>
                <c:pt idx="11">
                  <c:v>Methionine</c:v>
                </c:pt>
                <c:pt idx="12">
                  <c:v>iso-leucine</c:v>
                </c:pt>
                <c:pt idx="13">
                  <c:v>leucine</c:v>
                </c:pt>
                <c:pt idx="14">
                  <c:v>Tyrosine</c:v>
                </c:pt>
                <c:pt idx="15">
                  <c:v>Phenylalanine</c:v>
                </c:pt>
                <c:pt idx="16">
                  <c:v>Ornithine</c:v>
                </c:pt>
                <c:pt idx="17">
                  <c:v>Lysine</c:v>
                </c:pt>
                <c:pt idx="18">
                  <c:v>Histidine</c:v>
                </c:pt>
                <c:pt idx="19">
                  <c:v>Arginine</c:v>
                </c:pt>
              </c:strCache>
            </c:strRef>
          </c:cat>
          <c:val>
            <c:numRef>
              <c:f>Sheet1!$Q$8:$Q$27</c:f>
              <c:numCache>
                <c:formatCode>0</c:formatCode>
                <c:ptCount val="20"/>
                <c:pt idx="0">
                  <c:v>10.135033333333334</c:v>
                </c:pt>
                <c:pt idx="1">
                  <c:v>11.488900000000001</c:v>
                </c:pt>
                <c:pt idx="2">
                  <c:v>735.74158333333332</c:v>
                </c:pt>
                <c:pt idx="3">
                  <c:v>382.7921833333333</c:v>
                </c:pt>
                <c:pt idx="4">
                  <c:v>0.44978333333333326</c:v>
                </c:pt>
                <c:pt idx="5">
                  <c:v>95.512349999999984</c:v>
                </c:pt>
                <c:pt idx="6">
                  <c:v>1667.3638000000001</c:v>
                </c:pt>
                <c:pt idx="7">
                  <c:v>400.21624999999995</c:v>
                </c:pt>
                <c:pt idx="8">
                  <c:v>102.54826666666666</c:v>
                </c:pt>
                <c:pt idx="9">
                  <c:v>692.18780000000004</c:v>
                </c:pt>
                <c:pt idx="10">
                  <c:v>163.23151666666666</c:v>
                </c:pt>
                <c:pt idx="11">
                  <c:v>152.5221333333333</c:v>
                </c:pt>
                <c:pt idx="12">
                  <c:v>705.76513333333332</c:v>
                </c:pt>
                <c:pt idx="13">
                  <c:v>678.21438333333333</c:v>
                </c:pt>
                <c:pt idx="14">
                  <c:v>343.66433333333333</c:v>
                </c:pt>
                <c:pt idx="15">
                  <c:v>367.60198333333329</c:v>
                </c:pt>
                <c:pt idx="16">
                  <c:v>19.224999999999998</c:v>
                </c:pt>
                <c:pt idx="17">
                  <c:v>697.91874999999993</c:v>
                </c:pt>
                <c:pt idx="18">
                  <c:v>179.23204999999999</c:v>
                </c:pt>
                <c:pt idx="19">
                  <c:v>337.8450666666667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DMEM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Sheet1!$H$8:$H$27</c:f>
              <c:numCache>
                <c:formatCode>General</c:formatCode>
                <c:ptCount val="20"/>
                <c:pt idx="1">
                  <c:v>0</c:v>
                </c:pt>
                <c:pt idx="2">
                  <c:v>798.31934000000001</c:v>
                </c:pt>
                <c:pt idx="3">
                  <c:v>400</c:v>
                </c:pt>
                <c:pt idx="4">
                  <c:v>0</c:v>
                </c:pt>
                <c:pt idx="5">
                  <c:v>0</c:v>
                </c:pt>
                <c:pt idx="6">
                  <c:v>2000</c:v>
                </c:pt>
                <c:pt idx="7">
                  <c:v>400</c:v>
                </c:pt>
                <c:pt idx="8">
                  <c:v>0</c:v>
                </c:pt>
                <c:pt idx="9">
                  <c:v>803.41880000000003</c:v>
                </c:pt>
                <c:pt idx="10">
                  <c:v>201.27796000000001</c:v>
                </c:pt>
                <c:pt idx="11">
                  <c:v>201.34228000000002</c:v>
                </c:pt>
                <c:pt idx="12">
                  <c:v>801.52670000000001</c:v>
                </c:pt>
                <c:pt idx="13">
                  <c:v>801.52670000000001</c:v>
                </c:pt>
                <c:pt idx="14">
                  <c:v>398.46742</c:v>
                </c:pt>
                <c:pt idx="15">
                  <c:v>400</c:v>
                </c:pt>
                <c:pt idx="16">
                  <c:v>0</c:v>
                </c:pt>
                <c:pt idx="17">
                  <c:v>797.81420000000003</c:v>
                </c:pt>
                <c:pt idx="18">
                  <c:v>200</c:v>
                </c:pt>
                <c:pt idx="19">
                  <c:v>398.10428000000002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FCS+DMEM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Sheet1!$D$8:$D$27</c:f>
              <c:numCache>
                <c:formatCode>General</c:formatCode>
                <c:ptCount val="20"/>
                <c:pt idx="0">
                  <c:v>16.5</c:v>
                </c:pt>
                <c:pt idx="1">
                  <c:v>8.6</c:v>
                </c:pt>
                <c:pt idx="2">
                  <c:v>730.28740600000003</c:v>
                </c:pt>
                <c:pt idx="3">
                  <c:v>376.8</c:v>
                </c:pt>
                <c:pt idx="4">
                  <c:v>0</c:v>
                </c:pt>
                <c:pt idx="5">
                  <c:v>66.2</c:v>
                </c:pt>
                <c:pt idx="6">
                  <c:v>1800</c:v>
                </c:pt>
                <c:pt idx="7">
                  <c:v>429.3</c:v>
                </c:pt>
                <c:pt idx="8">
                  <c:v>93.800000000000011</c:v>
                </c:pt>
                <c:pt idx="9">
                  <c:v>749.67692000000011</c:v>
                </c:pt>
                <c:pt idx="10">
                  <c:v>181.15016400000002</c:v>
                </c:pt>
                <c:pt idx="11">
                  <c:v>184.50805200000002</c:v>
                </c:pt>
                <c:pt idx="12">
                  <c:v>732.37403000000006</c:v>
                </c:pt>
                <c:pt idx="13">
                  <c:v>745.97403000000008</c:v>
                </c:pt>
                <c:pt idx="14">
                  <c:v>364.52067799999998</c:v>
                </c:pt>
                <c:pt idx="15">
                  <c:v>372.1</c:v>
                </c:pt>
                <c:pt idx="16">
                  <c:v>2.16</c:v>
                </c:pt>
                <c:pt idx="17">
                  <c:v>739.53278</c:v>
                </c:pt>
                <c:pt idx="18">
                  <c:v>181</c:v>
                </c:pt>
                <c:pt idx="19">
                  <c:v>360.39385200000004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6282384"/>
        <c:axId val="296282776"/>
      </c:barChart>
      <c:catAx>
        <c:axId val="29628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82776"/>
        <c:crosses val="autoZero"/>
        <c:auto val="1"/>
        <c:lblAlgn val="ctr"/>
        <c:lblOffset val="100"/>
        <c:noMultiLvlLbl val="0"/>
      </c:catAx>
      <c:valAx>
        <c:axId val="296282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8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Sheet1!$J$28:$O$28</c:f>
              <c:numCache>
                <c:formatCode>0</c:formatCode>
                <c:ptCount val="6"/>
                <c:pt idx="0">
                  <c:v>7728.3734999999988</c:v>
                </c:pt>
                <c:pt idx="1">
                  <c:v>7710.826399999999</c:v>
                </c:pt>
                <c:pt idx="2">
                  <c:v>7351.8091999999979</c:v>
                </c:pt>
                <c:pt idx="3">
                  <c:v>8157.1639000000005</c:v>
                </c:pt>
                <c:pt idx="4">
                  <c:v>7627.6961999999994</c:v>
                </c:pt>
                <c:pt idx="5">
                  <c:v>7886.0686000000005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283560"/>
        <c:axId val="296283952"/>
      </c:barChart>
      <c:catAx>
        <c:axId val="2962835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96283952"/>
        <c:crosses val="autoZero"/>
        <c:auto val="1"/>
        <c:lblAlgn val="ctr"/>
        <c:lblOffset val="100"/>
        <c:noMultiLvlLbl val="0"/>
      </c:catAx>
      <c:valAx>
        <c:axId val="296283952"/>
        <c:scaling>
          <c:orientation val="minMax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29628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FCS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Sheet1!$I$3:$I$27</c:f>
              <c:strCache>
                <c:ptCount val="25"/>
                <c:pt idx="0">
                  <c:v>Hydroxyproline</c:v>
                </c:pt>
                <c:pt idx="1">
                  <c:v>Citrulline</c:v>
                </c:pt>
                <c:pt idx="2">
                  <c:v>Amino-butyric</c:v>
                </c:pt>
                <c:pt idx="3">
                  <c:v>proline</c:v>
                </c:pt>
                <c:pt idx="4">
                  <c:v>Trypto</c:v>
                </c:pt>
                <c:pt idx="5">
                  <c:v>Taurine</c:v>
                </c:pt>
                <c:pt idx="6">
                  <c:v>Aspartic acid</c:v>
                </c:pt>
                <c:pt idx="7">
                  <c:v>Threonine</c:v>
                </c:pt>
                <c:pt idx="8">
                  <c:v>Serine</c:v>
                </c:pt>
                <c:pt idx="9">
                  <c:v>Asparagine</c:v>
                </c:pt>
                <c:pt idx="10">
                  <c:v>Glutamic acid</c:v>
                </c:pt>
                <c:pt idx="11">
                  <c:v>Glutamine</c:v>
                </c:pt>
                <c:pt idx="12">
                  <c:v>Glycine</c:v>
                </c:pt>
                <c:pt idx="13">
                  <c:v>Alanine</c:v>
                </c:pt>
                <c:pt idx="14">
                  <c:v>Valine</c:v>
                </c:pt>
                <c:pt idx="15">
                  <c:v>Cystine</c:v>
                </c:pt>
                <c:pt idx="16">
                  <c:v>Methionine</c:v>
                </c:pt>
                <c:pt idx="17">
                  <c:v>iso-leucine</c:v>
                </c:pt>
                <c:pt idx="18">
                  <c:v>leucine</c:v>
                </c:pt>
                <c:pt idx="19">
                  <c:v>Tyrosine</c:v>
                </c:pt>
                <c:pt idx="20">
                  <c:v>Phenylalanine</c:v>
                </c:pt>
                <c:pt idx="21">
                  <c:v>Ornithine</c:v>
                </c:pt>
                <c:pt idx="22">
                  <c:v>Lysine</c:v>
                </c:pt>
                <c:pt idx="23">
                  <c:v>Histidine</c:v>
                </c:pt>
                <c:pt idx="24">
                  <c:v>Arginine</c:v>
                </c:pt>
              </c:strCache>
            </c:strRef>
          </c:cat>
          <c:val>
            <c:numRef>
              <c:f>Sheet1!$G$3:$G$27</c:f>
              <c:numCache>
                <c:formatCode>General</c:formatCode>
                <c:ptCount val="25"/>
                <c:pt idx="0">
                  <c:v>133</c:v>
                </c:pt>
                <c:pt idx="1">
                  <c:v>81</c:v>
                </c:pt>
                <c:pt idx="2">
                  <c:v>73</c:v>
                </c:pt>
                <c:pt idx="3">
                  <c:v>226</c:v>
                </c:pt>
                <c:pt idx="5">
                  <c:v>165</c:v>
                </c:pt>
                <c:pt idx="6">
                  <c:v>86</c:v>
                </c:pt>
                <c:pt idx="7">
                  <c:v>118</c:v>
                </c:pt>
                <c:pt idx="8">
                  <c:v>168</c:v>
                </c:pt>
                <c:pt idx="10">
                  <c:v>662</c:v>
                </c:pt>
                <c:pt idx="11">
                  <c:v>0</c:v>
                </c:pt>
                <c:pt idx="12">
                  <c:v>693</c:v>
                </c:pt>
                <c:pt idx="13">
                  <c:v>938</c:v>
                </c:pt>
                <c:pt idx="14">
                  <c:v>266</c:v>
                </c:pt>
                <c:pt idx="16">
                  <c:v>33</c:v>
                </c:pt>
                <c:pt idx="17">
                  <c:v>110</c:v>
                </c:pt>
                <c:pt idx="18">
                  <c:v>246</c:v>
                </c:pt>
                <c:pt idx="19">
                  <c:v>59</c:v>
                </c:pt>
                <c:pt idx="20">
                  <c:v>121</c:v>
                </c:pt>
                <c:pt idx="21">
                  <c:v>21.6</c:v>
                </c:pt>
                <c:pt idx="22">
                  <c:v>215</c:v>
                </c:pt>
                <c:pt idx="23">
                  <c:v>10</c:v>
                </c:pt>
                <c:pt idx="24">
                  <c:v>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6284736"/>
        <c:axId val="296285128"/>
      </c:barChart>
      <c:catAx>
        <c:axId val="29628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85128"/>
        <c:crosses val="autoZero"/>
        <c:auto val="1"/>
        <c:lblAlgn val="ctr"/>
        <c:lblOffset val="100"/>
        <c:noMultiLvlLbl val="0"/>
      </c:catAx>
      <c:valAx>
        <c:axId val="29628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8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51B69854-29F2-4057-B7B2-65C6BF7DE8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1C5E5092-B415-4AB0-ACA5-937B5A825E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1C09F9F9-11DA-4614-AE5C-8C4AEF4B2B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BDFC9D0-7B29-4A5F-AACD-B6D0AD6EB1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69FDC3B0-B0C9-48C4-9DCB-891C3B2335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4AD7DC27-6852-42CD-BDF5-F51129EBDF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HEPG2!$G$7:$G$22</c:f>
              <c:numCache>
                <c:formatCode>General</c:formatCode>
                <c:ptCount val="16"/>
                <c:pt idx="0">
                  <c:v>30.1</c:v>
                </c:pt>
                <c:pt idx="1">
                  <c:v>24.4</c:v>
                </c:pt>
                <c:pt idx="2">
                  <c:v>2.5</c:v>
                </c:pt>
                <c:pt idx="3">
                  <c:v>19.399999999999999</c:v>
                </c:pt>
                <c:pt idx="5">
                  <c:v>1.9</c:v>
                </c:pt>
                <c:pt idx="6">
                  <c:v>0.3</c:v>
                </c:pt>
                <c:pt idx="7">
                  <c:v>5.8</c:v>
                </c:pt>
                <c:pt idx="8">
                  <c:v>2.1</c:v>
                </c:pt>
                <c:pt idx="9">
                  <c:v>6.4</c:v>
                </c:pt>
                <c:pt idx="10">
                  <c:v>0.2</c:v>
                </c:pt>
                <c:pt idx="11">
                  <c:v>0.1</c:v>
                </c:pt>
                <c:pt idx="12">
                  <c:v>0.4</c:v>
                </c:pt>
                <c:pt idx="13">
                  <c:v>0.9</c:v>
                </c:pt>
                <c:pt idx="14">
                  <c:v>2.2999999999999998</c:v>
                </c:pt>
                <c:pt idx="15">
                  <c:v>3</c:v>
                </c:pt>
              </c:numCache>
            </c:numRef>
          </c:xVal>
          <c:yVal>
            <c:numRef>
              <c:f>HEPG2!$H$7:$H$22</c:f>
              <c:numCache>
                <c:formatCode>General</c:formatCode>
                <c:ptCount val="16"/>
                <c:pt idx="0">
                  <c:v>30.126668948990073</c:v>
                </c:pt>
                <c:pt idx="1">
                  <c:v>6.4703868538171863</c:v>
                </c:pt>
                <c:pt idx="2">
                  <c:v>14.344402601848682</c:v>
                </c:pt>
                <c:pt idx="3">
                  <c:v>25.47072920232797</c:v>
                </c:pt>
                <c:pt idx="4">
                  <c:v>19.000342348510785</c:v>
                </c:pt>
                <c:pt idx="7">
                  <c:v>1.0955152345087298</c:v>
                </c:pt>
                <c:pt idx="9">
                  <c:v>1.7117425539198905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HEPG2!$F$7:$F$22</c15:f>
                <c15:dlblRangeCache>
                  <c:ptCount val="16"/>
                  <c:pt idx="0">
                    <c:v>16:0</c:v>
                  </c:pt>
                  <c:pt idx="1">
                    <c:v>18:0</c:v>
                  </c:pt>
                  <c:pt idx="2">
                    <c:v>16:1</c:v>
                  </c:pt>
                  <c:pt idx="3">
                    <c:v>18:1</c:v>
                  </c:pt>
                  <c:pt idx="5">
                    <c:v>24:1</c:v>
                  </c:pt>
                  <c:pt idx="6">
                    <c:v>20:3n-9</c:v>
                  </c:pt>
                  <c:pt idx="7">
                    <c:v>18:2</c:v>
                  </c:pt>
                  <c:pt idx="8">
                    <c:v>20:3n-6</c:v>
                  </c:pt>
                  <c:pt idx="9">
                    <c:v>20:4</c:v>
                  </c:pt>
                  <c:pt idx="10">
                    <c:v>22:4</c:v>
                  </c:pt>
                  <c:pt idx="11">
                    <c:v>22:5n-6</c:v>
                  </c:pt>
                  <c:pt idx="12">
                    <c:v>18:3</c:v>
                  </c:pt>
                  <c:pt idx="13">
                    <c:v>20:5</c:v>
                  </c:pt>
                  <c:pt idx="14">
                    <c:v>22:5n-3</c:v>
                  </c:pt>
                  <c:pt idx="15">
                    <c:v>22:6</c:v>
                  </c:pt>
                </c15:dlblRangeCache>
              </c15:datalabelsRange>
            </c:ext>
          </c:extLst>
        </c:ser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HEPG2!$D$24:$D$25</c:f>
              <c:numCache>
                <c:formatCode>General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xVal>
          <c:yVal>
            <c:numRef>
              <c:f>HEPG2!$D$24:$D$25</c:f>
              <c:numCache>
                <c:formatCode>General</c:formatCode>
                <c:ptCount val="2"/>
                <c:pt idx="0">
                  <c:v>0</c:v>
                </c:pt>
                <c:pt idx="1">
                  <c:v>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85912"/>
        <c:axId val="296286304"/>
      </c:scatterChart>
      <c:valAx>
        <c:axId val="296285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86304"/>
        <c:crosses val="autoZero"/>
        <c:crossBetween val="midCat"/>
      </c:valAx>
      <c:valAx>
        <c:axId val="2962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85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1</xdr:row>
      <xdr:rowOff>166686</xdr:rowOff>
    </xdr:from>
    <xdr:to>
      <xdr:col>26</xdr:col>
      <xdr:colOff>323850</xdr:colOff>
      <xdr:row>26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28</xdr:row>
      <xdr:rowOff>100012</xdr:rowOff>
    </xdr:from>
    <xdr:to>
      <xdr:col>15</xdr:col>
      <xdr:colOff>28575</xdr:colOff>
      <xdr:row>37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26</xdr:col>
      <xdr:colOff>304800</xdr:colOff>
      <xdr:row>53</xdr:row>
      <xdr:rowOff>119063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10</xdr:row>
      <xdr:rowOff>90487</xdr:rowOff>
    </xdr:from>
    <xdr:to>
      <xdr:col>17</xdr:col>
      <xdr:colOff>400050</xdr:colOff>
      <xdr:row>31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lait.dairy-journal.org/articles/lait/abs/1990/04/lait_70_1990_4_24/lait_70_1990_4_24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iencedirect.com/science/article/pii/S001457930001361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workbookViewId="0">
      <selection activeCell="F14" sqref="F14"/>
    </sheetView>
  </sheetViews>
  <sheetFormatPr defaultRowHeight="15" x14ac:dyDescent="0.25"/>
  <sheetData>
    <row r="1" spans="2:18" x14ac:dyDescent="0.25">
      <c r="B1" s="7" t="s">
        <v>48</v>
      </c>
    </row>
    <row r="2" spans="2:18" x14ac:dyDescent="0.25">
      <c r="D2" t="s">
        <v>53</v>
      </c>
      <c r="G2" t="s">
        <v>47</v>
      </c>
      <c r="H2" t="s">
        <v>54</v>
      </c>
      <c r="I2" t="s">
        <v>55</v>
      </c>
      <c r="J2" t="s">
        <v>21</v>
      </c>
      <c r="M2" t="s">
        <v>21</v>
      </c>
    </row>
    <row r="3" spans="2:18" x14ac:dyDescent="0.25">
      <c r="D3">
        <f>G3*0.1+0.9*H3</f>
        <v>13.3</v>
      </c>
      <c r="G3">
        <v>133</v>
      </c>
      <c r="I3" t="s">
        <v>51</v>
      </c>
    </row>
    <row r="4" spans="2:18" x14ac:dyDescent="0.25">
      <c r="D4">
        <f t="shared" ref="D4:D27" si="0">G4*0.1+0.9*H4</f>
        <v>8.1</v>
      </c>
      <c r="G4">
        <v>81</v>
      </c>
      <c r="I4" t="s">
        <v>50</v>
      </c>
    </row>
    <row r="5" spans="2:18" x14ac:dyDescent="0.25">
      <c r="D5">
        <f t="shared" si="0"/>
        <v>7.3000000000000007</v>
      </c>
      <c r="G5">
        <v>73</v>
      </c>
      <c r="I5" t="s">
        <v>49</v>
      </c>
      <c r="J5">
        <v>0</v>
      </c>
      <c r="K5">
        <v>6</v>
      </c>
      <c r="L5">
        <v>22</v>
      </c>
      <c r="M5">
        <v>0</v>
      </c>
      <c r="N5">
        <v>6</v>
      </c>
      <c r="O5">
        <v>22</v>
      </c>
    </row>
    <row r="6" spans="2:18" x14ac:dyDescent="0.25">
      <c r="D6">
        <f t="shared" si="0"/>
        <v>22.6</v>
      </c>
      <c r="G6">
        <v>226</v>
      </c>
      <c r="I6" t="s">
        <v>52</v>
      </c>
    </row>
    <row r="7" spans="2:18" x14ac:dyDescent="0.25">
      <c r="D7">
        <f t="shared" si="0"/>
        <v>70.588237500000005</v>
      </c>
      <c r="H7">
        <v>78.431375000000003</v>
      </c>
      <c r="I7" t="s">
        <v>20</v>
      </c>
    </row>
    <row r="8" spans="2:18" ht="15.75" thickBot="1" x14ac:dyDescent="0.3">
      <c r="D8">
        <f t="shared" si="0"/>
        <v>16.5</v>
      </c>
      <c r="G8">
        <v>165</v>
      </c>
      <c r="I8" s="3" t="s">
        <v>0</v>
      </c>
      <c r="J8" s="2">
        <v>10.1807</v>
      </c>
      <c r="K8" s="2">
        <v>9.8632000000000009</v>
      </c>
      <c r="L8" s="2">
        <v>9.2642000000000007</v>
      </c>
      <c r="M8" s="2">
        <v>10.689500000000001</v>
      </c>
      <c r="N8" s="2">
        <v>10.2948</v>
      </c>
      <c r="O8" s="2">
        <v>10.517799999999999</v>
      </c>
      <c r="Q8" s="5">
        <f t="shared" ref="Q8:Q27" si="1">AVERAGE(J8:O8)</f>
        <v>10.135033333333334</v>
      </c>
      <c r="R8">
        <f t="shared" ref="R8:R27" si="2">STDEV(J8:O8)</f>
        <v>0.51260091559288734</v>
      </c>
    </row>
    <row r="9" spans="2:18" x14ac:dyDescent="0.25">
      <c r="D9">
        <f t="shared" si="0"/>
        <v>8.6</v>
      </c>
      <c r="G9">
        <v>86</v>
      </c>
      <c r="H9">
        <v>0</v>
      </c>
      <c r="I9" s="3" t="s">
        <v>1</v>
      </c>
      <c r="J9" s="1">
        <v>13.619400000000001</v>
      </c>
      <c r="K9" s="1">
        <v>13.4369</v>
      </c>
      <c r="L9" s="1">
        <v>0</v>
      </c>
      <c r="M9" s="1">
        <v>14.317399999999999</v>
      </c>
      <c r="N9" s="1">
        <v>13.801399999999999</v>
      </c>
      <c r="O9" s="1">
        <v>13.7583</v>
      </c>
      <c r="Q9" s="5">
        <f t="shared" si="1"/>
        <v>11.488900000000001</v>
      </c>
      <c r="R9">
        <f t="shared" si="2"/>
        <v>5.6360766907486246</v>
      </c>
    </row>
    <row r="10" spans="2:18" x14ac:dyDescent="0.25">
      <c r="D10">
        <f t="shared" si="0"/>
        <v>730.28740600000003</v>
      </c>
      <c r="G10">
        <v>118</v>
      </c>
      <c r="H10">
        <v>798.31934000000001</v>
      </c>
      <c r="I10" t="s">
        <v>2</v>
      </c>
      <c r="J10" s="1">
        <v>732.97559999999999</v>
      </c>
      <c r="K10" s="1">
        <v>727.86810000000003</v>
      </c>
      <c r="L10" s="1">
        <v>696.76559999999995</v>
      </c>
      <c r="M10" s="1">
        <v>771.51469999999995</v>
      </c>
      <c r="N10" s="1">
        <v>734.14970000000005</v>
      </c>
      <c r="O10" s="1">
        <v>751.17579999999998</v>
      </c>
      <c r="Q10" s="5">
        <f t="shared" si="1"/>
        <v>735.74158333333332</v>
      </c>
      <c r="R10">
        <f t="shared" si="2"/>
        <v>24.936859036808674</v>
      </c>
    </row>
    <row r="11" spans="2:18" x14ac:dyDescent="0.25">
      <c r="D11">
        <f t="shared" si="0"/>
        <v>376.8</v>
      </c>
      <c r="G11">
        <v>168</v>
      </c>
      <c r="H11">
        <v>400</v>
      </c>
      <c r="I11" t="s">
        <v>3</v>
      </c>
      <c r="J11" s="1">
        <v>380.6859</v>
      </c>
      <c r="K11" s="1">
        <v>378.47559999999999</v>
      </c>
      <c r="L11" s="1">
        <v>359.60719999999998</v>
      </c>
      <c r="M11" s="1">
        <v>402.21510000000001</v>
      </c>
      <c r="N11" s="1">
        <v>384.30799999999999</v>
      </c>
      <c r="O11" s="1">
        <v>391.46129999999999</v>
      </c>
      <c r="Q11" s="5">
        <f t="shared" si="1"/>
        <v>382.7921833333333</v>
      </c>
      <c r="R11">
        <f t="shared" si="2"/>
        <v>14.250008765669827</v>
      </c>
    </row>
    <row r="12" spans="2:18" x14ac:dyDescent="0.25">
      <c r="D12">
        <f t="shared" si="0"/>
        <v>0</v>
      </c>
      <c r="H12">
        <v>0</v>
      </c>
      <c r="I12" s="3" t="s">
        <v>4</v>
      </c>
      <c r="J12" s="1">
        <v>0.56769999999999998</v>
      </c>
      <c r="K12" s="1">
        <v>0.38069999999999998</v>
      </c>
      <c r="L12" s="1">
        <v>0.1958</v>
      </c>
      <c r="M12" s="1">
        <v>0.81710000000000005</v>
      </c>
      <c r="N12" s="1">
        <v>0.3669</v>
      </c>
      <c r="O12" s="1">
        <v>0.3705</v>
      </c>
      <c r="Q12" s="5">
        <f t="shared" si="1"/>
        <v>0.44978333333333326</v>
      </c>
      <c r="R12">
        <f t="shared" si="2"/>
        <v>0.21506343637789002</v>
      </c>
    </row>
    <row r="13" spans="2:18" x14ac:dyDescent="0.25">
      <c r="D13">
        <f>G13*0.1+0.9*H13</f>
        <v>66.2</v>
      </c>
      <c r="G13">
        <v>662</v>
      </c>
      <c r="H13">
        <v>0</v>
      </c>
      <c r="I13" s="3" t="s">
        <v>5</v>
      </c>
      <c r="J13" s="1">
        <v>89.503200000000007</v>
      </c>
      <c r="K13" s="1">
        <v>88.930999999999997</v>
      </c>
      <c r="L13" s="1">
        <v>85.835800000000006</v>
      </c>
      <c r="M13" s="1">
        <v>104.73690000000001</v>
      </c>
      <c r="N13" s="1">
        <v>100.27200000000001</v>
      </c>
      <c r="O13" s="1">
        <v>103.79519999999999</v>
      </c>
      <c r="Q13" s="5">
        <f t="shared" si="1"/>
        <v>95.512349999999984</v>
      </c>
      <c r="R13">
        <f t="shared" si="2"/>
        <v>8.3595677686708161</v>
      </c>
    </row>
    <row r="14" spans="2:18" x14ac:dyDescent="0.25">
      <c r="D14">
        <f>G14*0.1+0.9*H14</f>
        <v>1800</v>
      </c>
      <c r="G14">
        <v>0</v>
      </c>
      <c r="H14">
        <v>2000</v>
      </c>
      <c r="I14" s="4" t="s">
        <v>6</v>
      </c>
      <c r="J14" s="1">
        <v>1684.4296999999999</v>
      </c>
      <c r="K14" s="1">
        <v>1710.6993</v>
      </c>
      <c r="L14" s="1">
        <v>1627.6312</v>
      </c>
      <c r="M14" s="1">
        <v>1761.9549999999999</v>
      </c>
      <c r="N14" s="1">
        <v>1543.6723999999999</v>
      </c>
      <c r="O14" s="1">
        <v>1675.7952</v>
      </c>
      <c r="Q14" s="5">
        <f t="shared" si="1"/>
        <v>1667.3638000000001</v>
      </c>
      <c r="R14">
        <f t="shared" si="2"/>
        <v>74.921340168446008</v>
      </c>
    </row>
    <row r="15" spans="2:18" x14ac:dyDescent="0.25">
      <c r="D15">
        <f t="shared" si="0"/>
        <v>429.3</v>
      </c>
      <c r="G15">
        <v>693</v>
      </c>
      <c r="H15">
        <v>400</v>
      </c>
      <c r="I15" t="s">
        <v>7</v>
      </c>
      <c r="J15" s="1">
        <v>396.23899999999998</v>
      </c>
      <c r="K15" s="1">
        <v>393.95609999999999</v>
      </c>
      <c r="L15" s="1">
        <v>375.24250000000001</v>
      </c>
      <c r="M15" s="1">
        <v>432.90269999999998</v>
      </c>
      <c r="N15" s="1">
        <v>396.5154</v>
      </c>
      <c r="O15" s="1">
        <v>406.4418</v>
      </c>
      <c r="Q15" s="5">
        <f t="shared" si="1"/>
        <v>400.21624999999995</v>
      </c>
      <c r="R15">
        <f t="shared" si="2"/>
        <v>18.971314987501518</v>
      </c>
    </row>
    <row r="16" spans="2:18" x14ac:dyDescent="0.25">
      <c r="D16">
        <f t="shared" si="0"/>
        <v>93.800000000000011</v>
      </c>
      <c r="G16">
        <v>938</v>
      </c>
      <c r="H16">
        <v>0</v>
      </c>
      <c r="I16" s="3" t="s">
        <v>8</v>
      </c>
      <c r="J16" s="1">
        <v>99.611000000000004</v>
      </c>
      <c r="K16" s="1">
        <v>101.51430000000001</v>
      </c>
      <c r="L16" s="1">
        <v>95.803100000000001</v>
      </c>
      <c r="M16" s="1">
        <v>108.30159999999999</v>
      </c>
      <c r="N16" s="1">
        <v>104.0463</v>
      </c>
      <c r="O16" s="1">
        <v>106.0133</v>
      </c>
      <c r="Q16" s="5">
        <f t="shared" si="1"/>
        <v>102.54826666666666</v>
      </c>
      <c r="R16">
        <f t="shared" si="2"/>
        <v>4.5286929728859571</v>
      </c>
    </row>
    <row r="17" spans="2:18" x14ac:dyDescent="0.25">
      <c r="D17">
        <f t="shared" si="0"/>
        <v>749.67692000000011</v>
      </c>
      <c r="G17">
        <v>266</v>
      </c>
      <c r="H17">
        <v>803.41880000000003</v>
      </c>
      <c r="I17" t="s">
        <v>9</v>
      </c>
      <c r="J17" s="1">
        <v>687.65049999999997</v>
      </c>
      <c r="K17" s="1">
        <v>682.60699999999997</v>
      </c>
      <c r="L17" s="1">
        <v>651.96280000000002</v>
      </c>
      <c r="M17" s="1">
        <v>729.11329999999998</v>
      </c>
      <c r="N17" s="1">
        <v>690.99860000000001</v>
      </c>
      <c r="O17" s="1">
        <v>710.79459999999995</v>
      </c>
      <c r="Q17" s="5">
        <f t="shared" si="1"/>
        <v>692.18780000000004</v>
      </c>
      <c r="R17">
        <f t="shared" si="2"/>
        <v>26.235659694621731</v>
      </c>
    </row>
    <row r="18" spans="2:18" x14ac:dyDescent="0.25">
      <c r="D18">
        <f t="shared" si="0"/>
        <v>181.15016400000002</v>
      </c>
      <c r="H18">
        <v>201.27796000000001</v>
      </c>
      <c r="I18" t="s">
        <v>10</v>
      </c>
      <c r="J18" s="1">
        <v>162.97790000000001</v>
      </c>
      <c r="K18" s="1">
        <v>160.20930000000001</v>
      </c>
      <c r="L18" s="1">
        <v>153.07640000000001</v>
      </c>
      <c r="M18" s="1">
        <v>171.29140000000001</v>
      </c>
      <c r="N18" s="1">
        <v>163.39609999999999</v>
      </c>
      <c r="O18" s="1">
        <v>168.43799999999999</v>
      </c>
      <c r="Q18" s="5">
        <f t="shared" si="1"/>
        <v>163.23151666666666</v>
      </c>
      <c r="R18">
        <f t="shared" si="2"/>
        <v>6.394072023809759</v>
      </c>
    </row>
    <row r="19" spans="2:18" x14ac:dyDescent="0.25">
      <c r="D19">
        <f t="shared" si="0"/>
        <v>184.50805200000002</v>
      </c>
      <c r="G19">
        <v>33</v>
      </c>
      <c r="H19">
        <v>201.34228000000002</v>
      </c>
      <c r="I19" t="s">
        <v>11</v>
      </c>
      <c r="J19" s="1">
        <v>150.98679999999999</v>
      </c>
      <c r="K19" s="1">
        <v>149.88560000000001</v>
      </c>
      <c r="L19" s="1">
        <v>143.74619999999999</v>
      </c>
      <c r="M19" s="1">
        <v>160.09370000000001</v>
      </c>
      <c r="N19" s="1">
        <v>152.4136</v>
      </c>
      <c r="O19" s="1">
        <v>158.0069</v>
      </c>
      <c r="Q19" s="5">
        <f t="shared" si="1"/>
        <v>152.5221333333333</v>
      </c>
      <c r="R19">
        <f t="shared" si="2"/>
        <v>5.8948898037763815</v>
      </c>
    </row>
    <row r="20" spans="2:18" x14ac:dyDescent="0.25">
      <c r="D20">
        <f t="shared" si="0"/>
        <v>732.37403000000006</v>
      </c>
      <c r="G20">
        <v>110</v>
      </c>
      <c r="H20">
        <v>801.52670000000001</v>
      </c>
      <c r="I20" t="s">
        <v>12</v>
      </c>
      <c r="J20" s="1">
        <v>703.74</v>
      </c>
      <c r="K20" s="1">
        <v>697.91669999999999</v>
      </c>
      <c r="L20" s="1">
        <v>667.83489999999995</v>
      </c>
      <c r="M20" s="1">
        <v>738.06489999999997</v>
      </c>
      <c r="N20" s="1">
        <v>708.10090000000002</v>
      </c>
      <c r="O20" s="1">
        <v>718.93340000000001</v>
      </c>
      <c r="Q20" s="5">
        <f t="shared" si="1"/>
        <v>705.76513333333332</v>
      </c>
      <c r="R20">
        <f t="shared" si="2"/>
        <v>23.351812140274404</v>
      </c>
    </row>
    <row r="21" spans="2:18" x14ac:dyDescent="0.25">
      <c r="D21">
        <f t="shared" si="0"/>
        <v>745.97403000000008</v>
      </c>
      <c r="G21">
        <v>246</v>
      </c>
      <c r="H21">
        <v>801.52670000000001</v>
      </c>
      <c r="I21" t="s">
        <v>13</v>
      </c>
      <c r="J21" s="1">
        <v>675.87900000000002</v>
      </c>
      <c r="K21" s="1">
        <v>673.85860000000002</v>
      </c>
      <c r="L21" s="1">
        <v>644.58040000000005</v>
      </c>
      <c r="M21" s="1">
        <v>708.14409999999998</v>
      </c>
      <c r="N21" s="1">
        <v>680.81730000000005</v>
      </c>
      <c r="O21" s="1">
        <v>686.00689999999997</v>
      </c>
      <c r="Q21" s="5">
        <f t="shared" si="1"/>
        <v>678.21438333333333</v>
      </c>
      <c r="R21">
        <f t="shared" si="2"/>
        <v>20.586199889966718</v>
      </c>
    </row>
    <row r="22" spans="2:18" x14ac:dyDescent="0.25">
      <c r="D22">
        <f t="shared" si="0"/>
        <v>364.52067799999998</v>
      </c>
      <c r="G22">
        <v>59</v>
      </c>
      <c r="H22">
        <v>398.46742</v>
      </c>
      <c r="I22" t="s">
        <v>14</v>
      </c>
      <c r="J22" s="1">
        <v>341.11169999999998</v>
      </c>
      <c r="K22" s="1">
        <v>341.04579999999999</v>
      </c>
      <c r="L22" s="1">
        <v>326.05520000000001</v>
      </c>
      <c r="M22" s="1">
        <v>358.65199999999999</v>
      </c>
      <c r="N22" s="1">
        <v>344.35969999999998</v>
      </c>
      <c r="O22" s="1">
        <v>350.76159999999999</v>
      </c>
      <c r="Q22" s="5">
        <f t="shared" si="1"/>
        <v>343.66433333333333</v>
      </c>
      <c r="R22">
        <f t="shared" si="2"/>
        <v>10.944762323169311</v>
      </c>
    </row>
    <row r="23" spans="2:18" x14ac:dyDescent="0.25">
      <c r="D23">
        <f t="shared" si="0"/>
        <v>372.1</v>
      </c>
      <c r="G23">
        <v>121</v>
      </c>
      <c r="H23">
        <v>400</v>
      </c>
      <c r="I23" t="s">
        <v>15</v>
      </c>
      <c r="J23" s="1">
        <v>365.22379999999998</v>
      </c>
      <c r="K23" s="1">
        <v>362.14749999999998</v>
      </c>
      <c r="L23" s="1">
        <v>348.04809999999998</v>
      </c>
      <c r="M23" s="1">
        <v>387.58620000000002</v>
      </c>
      <c r="N23" s="1">
        <v>367.61880000000002</v>
      </c>
      <c r="O23" s="1">
        <v>374.98750000000001</v>
      </c>
      <c r="Q23" s="5">
        <f t="shared" si="1"/>
        <v>367.60198333333329</v>
      </c>
      <c r="R23">
        <f t="shared" si="2"/>
        <v>13.203609755126326</v>
      </c>
    </row>
    <row r="24" spans="2:18" x14ac:dyDescent="0.25">
      <c r="D24">
        <f t="shared" si="0"/>
        <v>2.16</v>
      </c>
      <c r="G24">
        <v>21.6</v>
      </c>
      <c r="H24">
        <v>0</v>
      </c>
      <c r="I24" s="3" t="s">
        <v>16</v>
      </c>
      <c r="J24" s="1">
        <v>21.2333</v>
      </c>
      <c r="K24" s="1">
        <v>20.235199999999999</v>
      </c>
      <c r="L24" s="1">
        <v>19.212499999999999</v>
      </c>
      <c r="M24" s="1">
        <v>18.486999999999998</v>
      </c>
      <c r="N24" s="1">
        <v>17.9924</v>
      </c>
      <c r="O24" s="1">
        <v>18.189599999999999</v>
      </c>
      <c r="Q24" s="5">
        <f t="shared" si="1"/>
        <v>19.224999999999998</v>
      </c>
      <c r="R24">
        <f t="shared" si="2"/>
        <v>1.2798382007113245</v>
      </c>
    </row>
    <row r="25" spans="2:18" x14ac:dyDescent="0.25">
      <c r="D25">
        <f t="shared" si="0"/>
        <v>739.53278</v>
      </c>
      <c r="G25">
        <v>215</v>
      </c>
      <c r="H25">
        <v>797.81420000000003</v>
      </c>
      <c r="I25" t="s">
        <v>17</v>
      </c>
      <c r="J25" s="1">
        <v>696.28480000000002</v>
      </c>
      <c r="K25" s="1">
        <v>690.14949999999999</v>
      </c>
      <c r="L25" s="1">
        <v>658.89800000000002</v>
      </c>
      <c r="M25" s="1">
        <v>732</v>
      </c>
      <c r="N25" s="1">
        <v>697.61540000000002</v>
      </c>
      <c r="O25" s="1">
        <v>712.56479999999999</v>
      </c>
      <c r="Q25" s="5">
        <f t="shared" si="1"/>
        <v>697.91874999999993</v>
      </c>
      <c r="R25">
        <f t="shared" si="2"/>
        <v>24.338366305547289</v>
      </c>
    </row>
    <row r="26" spans="2:18" x14ac:dyDescent="0.25">
      <c r="D26">
        <f t="shared" si="0"/>
        <v>181</v>
      </c>
      <c r="G26">
        <v>10</v>
      </c>
      <c r="H26">
        <v>200</v>
      </c>
      <c r="I26" t="s">
        <v>18</v>
      </c>
      <c r="J26" s="1">
        <v>180.46019999999999</v>
      </c>
      <c r="K26" s="1">
        <v>177.3049</v>
      </c>
      <c r="L26" s="1">
        <v>169.71709999999999</v>
      </c>
      <c r="M26" s="1">
        <v>187.90299999999999</v>
      </c>
      <c r="N26" s="1">
        <v>179.2501</v>
      </c>
      <c r="O26" s="1">
        <v>180.75700000000001</v>
      </c>
      <c r="Q26" s="5">
        <f t="shared" si="1"/>
        <v>179.23204999999999</v>
      </c>
      <c r="R26">
        <f t="shared" si="2"/>
        <v>5.8867258345365467</v>
      </c>
    </row>
    <row r="27" spans="2:18" x14ac:dyDescent="0.25">
      <c r="D27">
        <f t="shared" si="0"/>
        <v>360.39385200000004</v>
      </c>
      <c r="G27">
        <v>21</v>
      </c>
      <c r="H27">
        <v>398.10428000000002</v>
      </c>
      <c r="I27" t="s">
        <v>19</v>
      </c>
      <c r="J27" s="1">
        <v>335.01330000000002</v>
      </c>
      <c r="K27" s="1">
        <v>330.34109999999998</v>
      </c>
      <c r="L27" s="1">
        <v>318.3322</v>
      </c>
      <c r="M27" s="1">
        <v>358.37830000000002</v>
      </c>
      <c r="N27" s="1">
        <v>337.70639999999997</v>
      </c>
      <c r="O27" s="1">
        <v>347.29910000000001</v>
      </c>
      <c r="Q27" s="5">
        <f t="shared" si="1"/>
        <v>337.8450666666667</v>
      </c>
      <c r="R27">
        <f t="shared" si="2"/>
        <v>13.828174352193674</v>
      </c>
    </row>
    <row r="28" spans="2:18" x14ac:dyDescent="0.25">
      <c r="G28">
        <f>SUM(G3:G27)</f>
        <v>4445.6000000000004</v>
      </c>
      <c r="H28">
        <f>SUM(H3:H27)</f>
        <v>8680.2290549999998</v>
      </c>
      <c r="J28" s="5">
        <f>SUM(J8:J27)</f>
        <v>7728.3734999999988</v>
      </c>
      <c r="K28" s="5">
        <f t="shared" ref="K28:O28" si="3">SUM(K8:K27)</f>
        <v>7710.826399999999</v>
      </c>
      <c r="L28" s="5">
        <f t="shared" si="3"/>
        <v>7351.8091999999979</v>
      </c>
      <c r="M28" s="5">
        <f t="shared" si="3"/>
        <v>8157.1639000000005</v>
      </c>
      <c r="N28" s="5">
        <f t="shared" si="3"/>
        <v>7627.6961999999994</v>
      </c>
      <c r="O28" s="5">
        <f t="shared" si="3"/>
        <v>7886.0686000000005</v>
      </c>
    </row>
    <row r="29" spans="2:18" x14ac:dyDescent="0.25">
      <c r="G29">
        <f>120*G28/1000/1000</f>
        <v>0.53347199999999995</v>
      </c>
      <c r="H29">
        <f>120*H28/1000/1000</f>
        <v>1.0416274865999999</v>
      </c>
      <c r="I29" t="s">
        <v>64</v>
      </c>
    </row>
    <row r="30" spans="2:18" x14ac:dyDescent="0.25">
      <c r="B30" t="s">
        <v>58</v>
      </c>
      <c r="D30" t="s">
        <v>59</v>
      </c>
      <c r="E30" t="s">
        <v>60</v>
      </c>
    </row>
    <row r="31" spans="2:18" x14ac:dyDescent="0.25">
      <c r="B31" t="s">
        <v>56</v>
      </c>
      <c r="C31">
        <v>860</v>
      </c>
      <c r="D31">
        <f>C31/0.18</f>
        <v>4777.7777777777783</v>
      </c>
      <c r="E31">
        <f>D31/10</f>
        <v>477.77777777777783</v>
      </c>
    </row>
    <row r="32" spans="2:18" x14ac:dyDescent="0.25">
      <c r="B32" t="s">
        <v>57</v>
      </c>
      <c r="C32">
        <v>190</v>
      </c>
      <c r="D32">
        <f>C32/0.089</f>
        <v>2134.8314606741574</v>
      </c>
      <c r="E32">
        <f>D32/10</f>
        <v>213.48314606741573</v>
      </c>
    </row>
  </sheetData>
  <sortState ref="E6:F19">
    <sortCondition ref="E6:E19"/>
  </sortState>
  <hyperlinks>
    <hyperlink ref="B1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S24"/>
  <sheetViews>
    <sheetView tabSelected="1" workbookViewId="0">
      <selection activeCell="M15" sqref="M15"/>
    </sheetView>
  </sheetViews>
  <sheetFormatPr defaultRowHeight="15" x14ac:dyDescent="0.25"/>
  <sheetData>
    <row r="1" spans="7:19" x14ac:dyDescent="0.25">
      <c r="G1" s="7" t="s">
        <v>46</v>
      </c>
      <c r="O1" t="s">
        <v>48</v>
      </c>
    </row>
    <row r="2" spans="7:19" x14ac:dyDescent="0.25">
      <c r="G2" s="6" t="s">
        <v>22</v>
      </c>
      <c r="H2" t="s">
        <v>23</v>
      </c>
      <c r="J2" t="s">
        <v>24</v>
      </c>
      <c r="R2" t="s">
        <v>60</v>
      </c>
    </row>
    <row r="3" spans="7:19" x14ac:dyDescent="0.25">
      <c r="H3" t="s">
        <v>45</v>
      </c>
      <c r="I3" t="s">
        <v>44</v>
      </c>
      <c r="J3" t="s">
        <v>45</v>
      </c>
      <c r="K3" t="s">
        <v>44</v>
      </c>
      <c r="O3" t="s">
        <v>61</v>
      </c>
      <c r="P3">
        <v>360</v>
      </c>
      <c r="Q3" t="s">
        <v>62</v>
      </c>
      <c r="R3">
        <f>P3/10</f>
        <v>36</v>
      </c>
    </row>
    <row r="4" spans="7:19" x14ac:dyDescent="0.25">
      <c r="G4" s="6" t="s">
        <v>33</v>
      </c>
      <c r="H4">
        <v>25.9</v>
      </c>
      <c r="I4">
        <v>1.78</v>
      </c>
      <c r="J4">
        <v>30.1</v>
      </c>
      <c r="K4">
        <v>1.87</v>
      </c>
      <c r="O4" t="s">
        <v>63</v>
      </c>
      <c r="P4">
        <v>900</v>
      </c>
      <c r="Q4" t="s">
        <v>62</v>
      </c>
      <c r="R4">
        <f>P4/10</f>
        <v>90</v>
      </c>
    </row>
    <row r="5" spans="7:19" x14ac:dyDescent="0.25">
      <c r="G5" s="6" t="s">
        <v>34</v>
      </c>
      <c r="H5">
        <v>6.5</v>
      </c>
      <c r="I5">
        <v>0.98</v>
      </c>
      <c r="J5">
        <v>24.4</v>
      </c>
      <c r="K5">
        <v>2.1</v>
      </c>
      <c r="P5">
        <f>SUM(P3:P4)</f>
        <v>1260</v>
      </c>
      <c r="Q5" t="s">
        <v>62</v>
      </c>
      <c r="R5">
        <f>SUM(R3:R4)/1000</f>
        <v>0.126</v>
      </c>
      <c r="S5" t="s">
        <v>64</v>
      </c>
    </row>
    <row r="6" spans="7:19" x14ac:dyDescent="0.25">
      <c r="G6" s="6" t="s">
        <v>35</v>
      </c>
      <c r="H6">
        <v>1.6</v>
      </c>
      <c r="I6">
        <v>0.77</v>
      </c>
      <c r="J6">
        <v>2.5</v>
      </c>
      <c r="K6">
        <v>0.76</v>
      </c>
    </row>
    <row r="7" spans="7:19" x14ac:dyDescent="0.25">
      <c r="G7" s="6" t="s">
        <v>36</v>
      </c>
      <c r="H7">
        <v>21.6</v>
      </c>
      <c r="I7">
        <v>1.24</v>
      </c>
      <c r="J7">
        <v>19.399999999999999</v>
      </c>
      <c r="K7">
        <v>1.23</v>
      </c>
    </row>
    <row r="8" spans="7:19" x14ac:dyDescent="0.25">
      <c r="G8" s="6" t="s">
        <v>37</v>
      </c>
      <c r="H8">
        <v>0.7</v>
      </c>
      <c r="I8">
        <v>0.3</v>
      </c>
      <c r="J8">
        <v>1.9</v>
      </c>
      <c r="K8">
        <v>0.5</v>
      </c>
      <c r="P8" t="s">
        <v>65</v>
      </c>
      <c r="R8">
        <f>R5/Sheet1!H29</f>
        <v>0.12096454982316134</v>
      </c>
    </row>
    <row r="9" spans="7:19" x14ac:dyDescent="0.25">
      <c r="G9" s="6" t="s">
        <v>27</v>
      </c>
      <c r="H9" t="s">
        <v>25</v>
      </c>
      <c r="J9">
        <v>0.3</v>
      </c>
      <c r="K9">
        <v>0.2</v>
      </c>
    </row>
    <row r="10" spans="7:19" x14ac:dyDescent="0.25">
      <c r="G10" s="6" t="s">
        <v>38</v>
      </c>
      <c r="H10">
        <v>33.5</v>
      </c>
      <c r="I10">
        <v>2.2999999999999998</v>
      </c>
      <c r="J10">
        <v>5.8</v>
      </c>
      <c r="K10">
        <v>1.1100000000000001</v>
      </c>
    </row>
    <row r="11" spans="7:19" x14ac:dyDescent="0.25">
      <c r="G11" s="6" t="s">
        <v>28</v>
      </c>
      <c r="H11">
        <v>1.5</v>
      </c>
      <c r="I11">
        <v>0.76</v>
      </c>
      <c r="J11">
        <v>2.1</v>
      </c>
      <c r="K11">
        <v>1.21</v>
      </c>
      <c r="O11" t="s">
        <v>66</v>
      </c>
    </row>
    <row r="12" spans="7:19" x14ac:dyDescent="0.25">
      <c r="G12" s="6" t="s">
        <v>39</v>
      </c>
      <c r="H12">
        <v>6.1</v>
      </c>
      <c r="I12">
        <v>1.21</v>
      </c>
      <c r="J12">
        <v>6.4</v>
      </c>
      <c r="K12">
        <v>1.1100000000000001</v>
      </c>
    </row>
    <row r="13" spans="7:19" x14ac:dyDescent="0.25">
      <c r="G13" s="6" t="s">
        <v>40</v>
      </c>
      <c r="H13">
        <v>0.2</v>
      </c>
      <c r="I13">
        <v>0.2</v>
      </c>
      <c r="J13">
        <v>0.2</v>
      </c>
      <c r="K13">
        <v>0.15</v>
      </c>
    </row>
    <row r="14" spans="7:19" x14ac:dyDescent="0.25">
      <c r="G14" s="6" t="s">
        <v>29</v>
      </c>
      <c r="H14">
        <v>0.1</v>
      </c>
      <c r="I14">
        <v>0.2</v>
      </c>
      <c r="J14">
        <v>0.1</v>
      </c>
      <c r="K14">
        <v>0.12</v>
      </c>
    </row>
    <row r="15" spans="7:19" x14ac:dyDescent="0.25">
      <c r="G15" s="6" t="s">
        <v>41</v>
      </c>
      <c r="H15" t="s">
        <v>25</v>
      </c>
      <c r="J15">
        <v>0.4</v>
      </c>
      <c r="K15">
        <v>0.3</v>
      </c>
    </row>
    <row r="16" spans="7:19" x14ac:dyDescent="0.25">
      <c r="G16" s="6" t="s">
        <v>42</v>
      </c>
      <c r="H16">
        <v>0.8</v>
      </c>
      <c r="I16">
        <v>0.4</v>
      </c>
      <c r="J16">
        <v>0.9</v>
      </c>
      <c r="K16">
        <v>0.7</v>
      </c>
    </row>
    <row r="17" spans="7:19" x14ac:dyDescent="0.25">
      <c r="G17" s="6" t="s">
        <v>30</v>
      </c>
      <c r="H17">
        <v>0.2</v>
      </c>
      <c r="I17">
        <v>0.1</v>
      </c>
      <c r="J17">
        <v>2.2999999999999998</v>
      </c>
      <c r="K17">
        <v>0.93</v>
      </c>
    </row>
    <row r="18" spans="7:19" x14ac:dyDescent="0.25">
      <c r="G18" s="6" t="s">
        <v>43</v>
      </c>
      <c r="H18">
        <v>1.3</v>
      </c>
      <c r="I18">
        <v>0.7</v>
      </c>
      <c r="J18">
        <v>3</v>
      </c>
      <c r="K18">
        <v>0.91</v>
      </c>
      <c r="S18" s="8"/>
    </row>
    <row r="19" spans="7:19" x14ac:dyDescent="0.25">
      <c r="G19" s="6" t="s">
        <v>31</v>
      </c>
      <c r="H19">
        <v>41.4</v>
      </c>
      <c r="I19">
        <v>1.45</v>
      </c>
      <c r="J19">
        <v>14.6</v>
      </c>
      <c r="K19">
        <v>1.23</v>
      </c>
      <c r="S19" s="8"/>
    </row>
    <row r="20" spans="7:19" x14ac:dyDescent="0.25">
      <c r="G20" s="6" t="s">
        <v>32</v>
      </c>
      <c r="H20">
        <v>2.2999999999999998</v>
      </c>
      <c r="I20">
        <v>0.42</v>
      </c>
      <c r="J20">
        <v>6.6</v>
      </c>
      <c r="K20">
        <v>1.1100000000000001</v>
      </c>
      <c r="S20" s="8"/>
    </row>
    <row r="21" spans="7:19" x14ac:dyDescent="0.25">
      <c r="G21" s="6"/>
    </row>
    <row r="22" spans="7:19" x14ac:dyDescent="0.25">
      <c r="G22" s="6"/>
    </row>
    <row r="23" spans="7:19" x14ac:dyDescent="0.25">
      <c r="G23" s="6" t="s">
        <v>26</v>
      </c>
      <c r="H23">
        <v>21.67</v>
      </c>
      <c r="I23">
        <v>3.78</v>
      </c>
      <c r="J23">
        <v>3.89</v>
      </c>
      <c r="K23">
        <v>1.23</v>
      </c>
    </row>
    <row r="24" spans="7:19" x14ac:dyDescent="0.25">
      <c r="H24">
        <f>SUM(H4:H18)</f>
        <v>100</v>
      </c>
      <c r="J24">
        <f>SUM(J4:J18)</f>
        <v>99.800000000000011</v>
      </c>
    </row>
  </sheetData>
  <hyperlinks>
    <hyperlink ref="G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H31"/>
  <sheetViews>
    <sheetView topLeftCell="A4" workbookViewId="0">
      <selection activeCell="G14" sqref="G14"/>
    </sheetView>
  </sheetViews>
  <sheetFormatPr defaultRowHeight="15" x14ac:dyDescent="0.25"/>
  <sheetData>
    <row r="5" spans="5:8" x14ac:dyDescent="0.25">
      <c r="F5" s="6" t="s">
        <v>22</v>
      </c>
      <c r="G5" t="s">
        <v>24</v>
      </c>
      <c r="H5" t="s">
        <v>70</v>
      </c>
    </row>
    <row r="6" spans="5:8" x14ac:dyDescent="0.25">
      <c r="G6" t="s">
        <v>45</v>
      </c>
    </row>
    <row r="7" spans="5:8" x14ac:dyDescent="0.25">
      <c r="F7" s="6" t="s">
        <v>33</v>
      </c>
      <c r="G7">
        <v>30.1</v>
      </c>
      <c r="H7">
        <v>30.126668948990073</v>
      </c>
    </row>
    <row r="8" spans="5:8" x14ac:dyDescent="0.25">
      <c r="F8" s="6" t="s">
        <v>34</v>
      </c>
      <c r="G8">
        <v>24.4</v>
      </c>
      <c r="H8">
        <v>6.4703868538171863</v>
      </c>
    </row>
    <row r="9" spans="5:8" x14ac:dyDescent="0.25">
      <c r="F9" s="6" t="s">
        <v>35</v>
      </c>
      <c r="G9">
        <v>2.5</v>
      </c>
      <c r="H9">
        <v>14.344402601848682</v>
      </c>
    </row>
    <row r="10" spans="5:8" x14ac:dyDescent="0.25">
      <c r="E10" t="s">
        <v>67</v>
      </c>
      <c r="F10" s="6" t="s">
        <v>36</v>
      </c>
      <c r="G10">
        <v>19.399999999999999</v>
      </c>
      <c r="H10">
        <v>25.47072920232797</v>
      </c>
    </row>
    <row r="11" spans="5:8" x14ac:dyDescent="0.25">
      <c r="E11" t="s">
        <v>68</v>
      </c>
      <c r="H11">
        <v>19.000342348510785</v>
      </c>
    </row>
    <row r="12" spans="5:8" x14ac:dyDescent="0.25">
      <c r="F12" s="6" t="s">
        <v>37</v>
      </c>
      <c r="G12">
        <v>1.9</v>
      </c>
    </row>
    <row r="13" spans="5:8" x14ac:dyDescent="0.25">
      <c r="F13" s="6" t="s">
        <v>27</v>
      </c>
      <c r="G13">
        <v>0.3</v>
      </c>
    </row>
    <row r="14" spans="5:8" x14ac:dyDescent="0.25">
      <c r="F14" s="6" t="s">
        <v>38</v>
      </c>
      <c r="G14">
        <v>5.8</v>
      </c>
      <c r="H14">
        <v>1.0955152345087298</v>
      </c>
    </row>
    <row r="15" spans="5:8" x14ac:dyDescent="0.25">
      <c r="F15" s="6" t="s">
        <v>28</v>
      </c>
      <c r="G15">
        <v>2.1</v>
      </c>
    </row>
    <row r="16" spans="5:8" x14ac:dyDescent="0.25">
      <c r="F16" s="6" t="s">
        <v>39</v>
      </c>
      <c r="G16">
        <v>6.4</v>
      </c>
      <c r="H16">
        <v>1.7117425539198905</v>
      </c>
    </row>
    <row r="17" spans="4:8" x14ac:dyDescent="0.25">
      <c r="F17" s="6" t="s">
        <v>40</v>
      </c>
      <c r="G17">
        <v>0.2</v>
      </c>
    </row>
    <row r="18" spans="4:8" x14ac:dyDescent="0.25">
      <c r="F18" s="6" t="s">
        <v>29</v>
      </c>
      <c r="G18">
        <v>0.1</v>
      </c>
    </row>
    <row r="19" spans="4:8" x14ac:dyDescent="0.25">
      <c r="F19" s="6" t="s">
        <v>41</v>
      </c>
      <c r="G19">
        <v>0.4</v>
      </c>
    </row>
    <row r="20" spans="4:8" x14ac:dyDescent="0.25">
      <c r="F20" s="6" t="s">
        <v>42</v>
      </c>
      <c r="G20">
        <v>0.9</v>
      </c>
    </row>
    <row r="21" spans="4:8" x14ac:dyDescent="0.25">
      <c r="F21" s="6" t="s">
        <v>30</v>
      </c>
      <c r="G21">
        <v>2.2999999999999998</v>
      </c>
    </row>
    <row r="22" spans="4:8" x14ac:dyDescent="0.25">
      <c r="F22" s="6" t="s">
        <v>43</v>
      </c>
      <c r="G22">
        <v>3</v>
      </c>
    </row>
    <row r="23" spans="4:8" x14ac:dyDescent="0.25">
      <c r="E23" t="s">
        <v>69</v>
      </c>
      <c r="F23" s="6"/>
      <c r="G23">
        <f>SUM(G7:G22)</f>
        <v>99.800000000000011</v>
      </c>
    </row>
    <row r="24" spans="4:8" x14ac:dyDescent="0.25">
      <c r="D24">
        <v>0</v>
      </c>
      <c r="F24" s="6"/>
    </row>
    <row r="25" spans="4:8" x14ac:dyDescent="0.25">
      <c r="D25">
        <v>35</v>
      </c>
      <c r="F25" s="6"/>
    </row>
    <row r="26" spans="4:8" x14ac:dyDescent="0.25">
      <c r="F26" s="6"/>
    </row>
    <row r="27" spans="4:8" x14ac:dyDescent="0.25">
      <c r="F27" s="6"/>
      <c r="G27" t="s">
        <v>71</v>
      </c>
      <c r="H27">
        <f>SUM(G17:G22,G15,G13,G12)</f>
        <v>11.200000000000001</v>
      </c>
    </row>
    <row r="28" spans="4:8" x14ac:dyDescent="0.25">
      <c r="F28" s="6"/>
      <c r="G28" t="s">
        <v>71</v>
      </c>
      <c r="H28">
        <f>100-SUM(H7:H16)</f>
        <v>1.7802122560766804</v>
      </c>
    </row>
    <row r="29" spans="4:8" x14ac:dyDescent="0.25">
      <c r="F29" s="6"/>
    </row>
    <row r="30" spans="4:8" x14ac:dyDescent="0.25">
      <c r="F30" s="6"/>
    </row>
    <row r="31" spans="4:8" x14ac:dyDescent="0.25">
      <c r="F31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FCS</vt:lpstr>
      <vt:lpstr>HEPG2</vt:lpstr>
    </vt:vector>
  </TitlesOfParts>
  <Company>Chalmers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Avlant Nilsson</dc:creator>
  <cp:lastModifiedBy>Avlant Nilsson</cp:lastModifiedBy>
  <dcterms:created xsi:type="dcterms:W3CDTF">2016-11-24T08:45:30Z</dcterms:created>
  <dcterms:modified xsi:type="dcterms:W3CDTF">2017-03-14T10:32:26Z</dcterms:modified>
</cp:coreProperties>
</file>