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ChildEnergyProject\STIG-met\fbaModel\"/>
    </mc:Choice>
  </mc:AlternateContent>
  <bookViews>
    <workbookView xWindow="480" yWindow="375" windowWidth="20010" windowHeight="627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0" i="1" l="1"/>
  <c r="J18" i="1" s="1"/>
  <c r="K3" i="1" s="1"/>
  <c r="M3" i="1" s="1"/>
  <c r="M28" i="1" l="1"/>
  <c r="M26" i="1" l="1"/>
  <c r="M24" i="1"/>
  <c r="K5" i="1"/>
  <c r="M5" i="1" s="1"/>
  <c r="M17" i="1"/>
  <c r="M16" i="1"/>
  <c r="M15" i="1"/>
  <c r="M14" i="1"/>
  <c r="M13" i="1"/>
  <c r="M12" i="1"/>
  <c r="M11" i="1"/>
  <c r="K8" i="1" l="1"/>
  <c r="M8" i="1" s="1"/>
  <c r="K16" i="1"/>
  <c r="K12" i="1"/>
  <c r="K7" i="1"/>
  <c r="M7" i="1" s="1"/>
  <c r="K4" i="1"/>
  <c r="M4" i="1" s="1"/>
  <c r="K14" i="1"/>
  <c r="K10" i="1"/>
  <c r="M10" i="1" s="1"/>
  <c r="K6" i="1"/>
  <c r="M6" i="1" s="1"/>
  <c r="K15" i="1"/>
  <c r="K11" i="1"/>
  <c r="K17" i="1"/>
  <c r="K13" i="1"/>
  <c r="K9" i="1"/>
  <c r="M9" i="1" s="1"/>
  <c r="M18" i="1" l="1"/>
  <c r="N3" i="1" s="1"/>
  <c r="N16" i="1"/>
  <c r="N8" i="1"/>
  <c r="N14" i="1"/>
  <c r="N11" i="1"/>
  <c r="N9" i="1"/>
  <c r="N17" i="1"/>
  <c r="N5" i="1"/>
  <c r="N10" i="1"/>
  <c r="N13" i="1" l="1"/>
  <c r="N4" i="1"/>
  <c r="N18" i="1" s="1"/>
  <c r="M19" i="1"/>
  <c r="M20" i="1" s="1"/>
  <c r="M22" i="1" s="1"/>
  <c r="N15" i="1"/>
  <c r="N12" i="1"/>
  <c r="N6" i="1"/>
  <c r="N7" i="1"/>
  <c r="N24" i="1"/>
  <c r="H45" i="1" l="1"/>
</calcChain>
</file>

<file path=xl/sharedStrings.xml><?xml version="1.0" encoding="utf-8"?>
<sst xmlns="http://schemas.openxmlformats.org/spreadsheetml/2006/main" count="66" uniqueCount="45">
  <si>
    <t>myristic acid[c]</t>
  </si>
  <si>
    <t>C1410</t>
  </si>
  <si>
    <t>palmitate[c]</t>
  </si>
  <si>
    <t>C1610</t>
  </si>
  <si>
    <t>stearate[c]</t>
  </si>
  <si>
    <t>C1810</t>
  </si>
  <si>
    <t>palmitolate[c]</t>
  </si>
  <si>
    <t>C1611 w7</t>
  </si>
  <si>
    <t>oleate[c]</t>
  </si>
  <si>
    <t>C1811 W9</t>
  </si>
  <si>
    <t>dihomo-gamma-linolenate[c]</t>
  </si>
  <si>
    <t>C2013w6</t>
  </si>
  <si>
    <t>arachidonate[c]</t>
  </si>
  <si>
    <t>C2014w6</t>
  </si>
  <si>
    <t>DHA[c]</t>
  </si>
  <si>
    <t>C2216w3</t>
  </si>
  <si>
    <t>Approx ATP exp for growth</t>
  </si>
  <si>
    <t>kcal/g</t>
  </si>
  <si>
    <t>kcal/mol ATP</t>
  </si>
  <si>
    <t>ATP approx</t>
  </si>
  <si>
    <t>Lipid</t>
  </si>
  <si>
    <t>TG</t>
  </si>
  <si>
    <t>WeightPercent</t>
  </si>
  <si>
    <t>Normalized</t>
  </si>
  <si>
    <t>MolWeight</t>
  </si>
  <si>
    <t>Normalized Mol ratio</t>
  </si>
  <si>
    <t>pentadecylic acid[c]</t>
  </si>
  <si>
    <t>C1510</t>
  </si>
  <si>
    <t>margaric acid[c]</t>
  </si>
  <si>
    <t>C1710</t>
  </si>
  <si>
    <t>linoleate[c]</t>
  </si>
  <si>
    <t>C1812w6</t>
  </si>
  <si>
    <t>linolenate[c]</t>
  </si>
  <si>
    <t>C1813w3</t>
  </si>
  <si>
    <t>EPA[c]</t>
  </si>
  <si>
    <t>C2015w3</t>
  </si>
  <si>
    <t>DPA[c]</t>
  </si>
  <si>
    <t>C2215w3</t>
  </si>
  <si>
    <t>AverageMolWeight</t>
  </si>
  <si>
    <t>Mol Fat</t>
  </si>
  <si>
    <t>Fat compromise</t>
  </si>
  <si>
    <t>Biomass equation factor</t>
  </si>
  <si>
    <t>Value to use:</t>
  </si>
  <si>
    <t>lauric acid[c]</t>
  </si>
  <si>
    <t>C1210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</si>
</sst>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000000"/>
      <name val="Helvetica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  <xf numFmtId="0" fontId="4" fillId="0" borderId="0" xfId="0" applyFont="1"/>
    <xf numFmtId="164" fontId="5" fillId="0" borderId="1" xfId="0" applyNumberFormat="1" applyFont="1" applyBorder="1" applyAlignment="1">
      <alignment horizontal="left" vertical="top" wrapText="1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Z67"/>
  <sheetViews>
    <sheetView tabSelected="1" topLeftCell="D22" workbookViewId="0">
      <selection activeCell="O17" sqref="N3:O17"/>
    </sheetView>
  </sheetViews>
  <sheetFormatPr defaultRowHeight="15" x14ac:dyDescent="0.25"/>
  <cols>
    <col min="6" max="6" width="12.7109375" bestFit="1" customWidth="1"/>
    <col min="7" max="7" width="16.7109375" customWidth="1"/>
    <col min="9" max="9" width="15.140625" customWidth="1"/>
    <col min="10" max="10" width="21" customWidth="1"/>
    <col min="12" max="12" width="16.42578125" customWidth="1"/>
  </cols>
  <sheetData>
    <row r="1" spans="8:26" x14ac:dyDescent="0.25">
      <c r="H1" t="s">
        <v>20</v>
      </c>
    </row>
    <row r="2" spans="8:26" x14ac:dyDescent="0.25">
      <c r="H2" t="s">
        <v>21</v>
      </c>
      <c r="J2" t="s">
        <v>22</v>
      </c>
      <c r="K2" t="s">
        <v>23</v>
      </c>
      <c r="L2" t="s">
        <v>24</v>
      </c>
      <c r="N2" t="s">
        <v>25</v>
      </c>
    </row>
    <row r="3" spans="8:26" x14ac:dyDescent="0.25">
      <c r="H3" t="s">
        <v>43</v>
      </c>
      <c r="I3" t="s">
        <v>44</v>
      </c>
      <c r="J3">
        <v>2</v>
      </c>
      <c r="K3">
        <f>J3/($J$18/100)</f>
        <v>2.1414216255745702</v>
      </c>
      <c r="L3">
        <v>200.31780000000001</v>
      </c>
      <c r="M3">
        <f>K3/L3</f>
        <v>1.0690121524769992E-2</v>
      </c>
      <c r="N3" s="10">
        <f>M3/M$18</f>
        <v>2.9069855640871736E-2</v>
      </c>
      <c r="O3" t="s">
        <v>43</v>
      </c>
    </row>
    <row r="4" spans="8:26" x14ac:dyDescent="0.25">
      <c r="H4" s="4" t="s">
        <v>0</v>
      </c>
      <c r="I4" t="s">
        <v>1</v>
      </c>
      <c r="J4">
        <v>3.8</v>
      </c>
      <c r="K4">
        <f t="shared" ref="K3:K17" si="0">J4/($J$18/100)</f>
        <v>4.0687010885916832</v>
      </c>
      <c r="L4" s="4">
        <v>228.2089</v>
      </c>
      <c r="M4">
        <f>K4/L4</f>
        <v>1.782884492494238E-2</v>
      </c>
      <c r="N4" s="10">
        <f t="shared" ref="N3:N17" si="1">M4/M$18</f>
        <v>4.8482325201884453E-2</v>
      </c>
      <c r="O4" s="4" t="s">
        <v>0</v>
      </c>
    </row>
    <row r="5" spans="8:26" x14ac:dyDescent="0.25">
      <c r="H5" s="6" t="s">
        <v>26</v>
      </c>
      <c r="I5" t="s">
        <v>27</v>
      </c>
      <c r="J5">
        <v>0</v>
      </c>
      <c r="K5">
        <f t="shared" si="0"/>
        <v>0</v>
      </c>
      <c r="L5" s="5">
        <v>242.22460000000001</v>
      </c>
      <c r="M5">
        <f t="shared" ref="M5:M10" si="2">K5/L5</f>
        <v>0</v>
      </c>
      <c r="N5" s="10">
        <f t="shared" si="1"/>
        <v>0</v>
      </c>
      <c r="O5" s="6" t="s">
        <v>26</v>
      </c>
    </row>
    <row r="6" spans="8:26" x14ac:dyDescent="0.25">
      <c r="H6" t="s">
        <v>2</v>
      </c>
      <c r="I6" t="s">
        <v>3</v>
      </c>
      <c r="J6">
        <v>23.4</v>
      </c>
      <c r="K6">
        <f t="shared" si="0"/>
        <v>25.054633019222472</v>
      </c>
      <c r="L6" s="5">
        <v>256.24020000000002</v>
      </c>
      <c r="M6">
        <f t="shared" si="2"/>
        <v>9.7777917045110296E-2</v>
      </c>
      <c r="N6" s="10">
        <f t="shared" si="1"/>
        <v>0.26588939394004174</v>
      </c>
      <c r="O6" t="s">
        <v>2</v>
      </c>
      <c r="Z6" s="9"/>
    </row>
    <row r="7" spans="8:26" x14ac:dyDescent="0.25">
      <c r="H7" s="6" t="s">
        <v>28</v>
      </c>
      <c r="I7" t="s">
        <v>29</v>
      </c>
      <c r="J7">
        <v>0</v>
      </c>
      <c r="K7">
        <f t="shared" si="0"/>
        <v>0</v>
      </c>
      <c r="L7" s="5">
        <v>270.2559</v>
      </c>
      <c r="M7">
        <f t="shared" si="2"/>
        <v>0</v>
      </c>
      <c r="N7" s="10">
        <f t="shared" si="1"/>
        <v>0</v>
      </c>
      <c r="O7" s="6" t="s">
        <v>28</v>
      </c>
    </row>
    <row r="8" spans="8:26" x14ac:dyDescent="0.25">
      <c r="H8" s="4" t="s">
        <v>4</v>
      </c>
      <c r="I8" t="s">
        <v>5</v>
      </c>
      <c r="J8">
        <v>3.9</v>
      </c>
      <c r="K8">
        <f t="shared" si="0"/>
        <v>4.1757721698704122</v>
      </c>
      <c r="L8" s="4">
        <v>284.2715</v>
      </c>
      <c r="M8">
        <f t="shared" si="2"/>
        <v>1.46893802926794E-2</v>
      </c>
      <c r="N8" s="10">
        <f t="shared" si="1"/>
        <v>3.9945117889690601E-2</v>
      </c>
      <c r="O8" s="4" t="s">
        <v>4</v>
      </c>
      <c r="X8" s="3"/>
    </row>
    <row r="9" spans="8:26" x14ac:dyDescent="0.25">
      <c r="H9" t="s">
        <v>6</v>
      </c>
      <c r="I9" t="s">
        <v>7</v>
      </c>
      <c r="J9">
        <v>3.5</v>
      </c>
      <c r="K9">
        <f t="shared" si="0"/>
        <v>3.747487844755498</v>
      </c>
      <c r="L9" s="5">
        <v>254.22460000000001</v>
      </c>
      <c r="M9">
        <f t="shared" si="2"/>
        <v>1.474085452295135E-2</v>
      </c>
      <c r="N9" s="10">
        <f t="shared" si="1"/>
        <v>4.0085092766474123E-2</v>
      </c>
      <c r="O9" t="s">
        <v>6</v>
      </c>
      <c r="X9" s="3"/>
      <c r="Y9" s="3"/>
    </row>
    <row r="10" spans="8:26" x14ac:dyDescent="0.25">
      <c r="H10" s="4" t="s">
        <v>8</v>
      </c>
      <c r="I10" t="s">
        <v>9</v>
      </c>
      <c r="J10">
        <f>41.9+0.58</f>
        <v>42.48</v>
      </c>
      <c r="K10">
        <f t="shared" si="0"/>
        <v>45.483795327203872</v>
      </c>
      <c r="L10" s="4">
        <v>282.2559</v>
      </c>
      <c r="M10">
        <f t="shared" si="2"/>
        <v>0.16114382490216811</v>
      </c>
      <c r="N10" s="10">
        <f t="shared" si="1"/>
        <v>0.43820154115831988</v>
      </c>
      <c r="O10" s="4" t="s">
        <v>8</v>
      </c>
      <c r="X10" s="3"/>
      <c r="Y10" s="3"/>
    </row>
    <row r="11" spans="8:26" x14ac:dyDescent="0.25">
      <c r="H11" s="7" t="s">
        <v>30</v>
      </c>
      <c r="I11" t="s">
        <v>31</v>
      </c>
      <c r="J11">
        <v>13.1</v>
      </c>
      <c r="K11">
        <f t="shared" si="0"/>
        <v>14.026311647513435</v>
      </c>
      <c r="L11">
        <v>280.24020000000002</v>
      </c>
      <c r="M11">
        <f t="shared" ref="M11:M17" si="3">J11/L11</f>
        <v>4.6745613227509822E-2</v>
      </c>
      <c r="N11" s="10">
        <f t="shared" si="1"/>
        <v>0.12711625636987064</v>
      </c>
      <c r="O11" s="7" t="s">
        <v>30</v>
      </c>
      <c r="X11" s="3"/>
      <c r="Y11" s="3"/>
    </row>
    <row r="12" spans="8:26" x14ac:dyDescent="0.25">
      <c r="H12" s="7" t="s">
        <v>32</v>
      </c>
      <c r="I12" t="s">
        <v>33</v>
      </c>
      <c r="J12">
        <v>0.57999999999999996</v>
      </c>
      <c r="K12">
        <f t="shared" si="0"/>
        <v>0.62101227141662529</v>
      </c>
      <c r="L12" s="4">
        <v>278.22460000000001</v>
      </c>
      <c r="M12">
        <f t="shared" si="3"/>
        <v>2.0846467206709972E-3</v>
      </c>
      <c r="N12" s="10">
        <f t="shared" si="1"/>
        <v>5.6688204237628093E-3</v>
      </c>
      <c r="O12" s="7" t="s">
        <v>32</v>
      </c>
      <c r="X12" s="3"/>
      <c r="Y12" s="3"/>
    </row>
    <row r="13" spans="8:26" x14ac:dyDescent="0.25">
      <c r="H13" s="4" t="s">
        <v>10</v>
      </c>
      <c r="I13" t="s">
        <v>11</v>
      </c>
      <c r="J13">
        <v>0.19</v>
      </c>
      <c r="K13">
        <f t="shared" si="0"/>
        <v>0.20343505442958418</v>
      </c>
      <c r="L13" s="4">
        <v>306.2559</v>
      </c>
      <c r="M13">
        <f t="shared" si="3"/>
        <v>6.203962111423813E-4</v>
      </c>
      <c r="N13" s="10">
        <f t="shared" si="1"/>
        <v>1.6870554985052746E-3</v>
      </c>
      <c r="O13" s="4" t="s">
        <v>10</v>
      </c>
      <c r="X13" s="3"/>
      <c r="Y13" s="3"/>
    </row>
    <row r="14" spans="8:26" x14ac:dyDescent="0.25">
      <c r="H14" s="4" t="s">
        <v>12</v>
      </c>
      <c r="I14" t="s">
        <v>13</v>
      </c>
      <c r="J14">
        <v>0.23</v>
      </c>
      <c r="K14">
        <f t="shared" si="0"/>
        <v>0.24626348694107558</v>
      </c>
      <c r="L14" s="4">
        <v>304.24020000000002</v>
      </c>
      <c r="M14">
        <f t="shared" si="3"/>
        <v>7.5598162241544674E-4</v>
      </c>
      <c r="N14" s="10">
        <f t="shared" si="1"/>
        <v>2.0557555477594891E-3</v>
      </c>
      <c r="O14" s="4" t="s">
        <v>12</v>
      </c>
      <c r="X14" s="3"/>
    </row>
    <row r="15" spans="8:26" x14ac:dyDescent="0.25">
      <c r="H15" s="4" t="s">
        <v>34</v>
      </c>
      <c r="I15" t="s">
        <v>35</v>
      </c>
      <c r="J15">
        <v>2.7E-2</v>
      </c>
      <c r="K15">
        <f t="shared" si="0"/>
        <v>2.8909191945256697E-2</v>
      </c>
      <c r="L15" s="4">
        <v>302.22460000000001</v>
      </c>
      <c r="M15">
        <f t="shared" si="3"/>
        <v>8.9337532417943475E-5</v>
      </c>
      <c r="N15" s="10">
        <f t="shared" si="1"/>
        <v>2.4293729165601727E-4</v>
      </c>
      <c r="O15" s="4" t="s">
        <v>34</v>
      </c>
      <c r="X15" s="3"/>
    </row>
    <row r="16" spans="8:26" x14ac:dyDescent="0.25">
      <c r="H16" s="4" t="s">
        <v>36</v>
      </c>
      <c r="I16" t="s">
        <v>37</v>
      </c>
      <c r="J16">
        <v>0.18</v>
      </c>
      <c r="K16">
        <f t="shared" si="0"/>
        <v>0.19272794630171131</v>
      </c>
      <c r="L16" s="4">
        <v>330.2559</v>
      </c>
      <c r="M16">
        <f t="shared" si="3"/>
        <v>5.4503189799182995E-4</v>
      </c>
      <c r="N16" s="10">
        <f t="shared" si="1"/>
        <v>1.4821158541164221E-3</v>
      </c>
      <c r="O16" s="4" t="s">
        <v>36</v>
      </c>
    </row>
    <row r="17" spans="8:15" x14ac:dyDescent="0.25">
      <c r="H17" s="4" t="s">
        <v>14</v>
      </c>
      <c r="I17" t="s">
        <v>15</v>
      </c>
      <c r="J17">
        <v>8.8999999999999999E-3</v>
      </c>
      <c r="K17">
        <f t="shared" si="0"/>
        <v>9.5293262338068379E-3</v>
      </c>
      <c r="L17" s="4">
        <v>328.24020000000002</v>
      </c>
      <c r="M17">
        <f t="shared" si="3"/>
        <v>2.7114290083908065E-5</v>
      </c>
      <c r="N17" s="10">
        <f t="shared" si="1"/>
        <v>7.3732417046670234E-5</v>
      </c>
      <c r="O17" s="4" t="s">
        <v>14</v>
      </c>
    </row>
    <row r="18" spans="8:15" x14ac:dyDescent="0.25">
      <c r="J18">
        <f>SUM(J3:J17)</f>
        <v>93.395899999999997</v>
      </c>
      <c r="M18">
        <f>SUM(M3:M17)</f>
        <v>0.3677390647148539</v>
      </c>
      <c r="N18">
        <f>SUM(N4:N17)</f>
        <v>0.97093014435912806</v>
      </c>
    </row>
    <row r="19" spans="8:15" x14ac:dyDescent="0.25">
      <c r="L19" t="s">
        <v>38</v>
      </c>
      <c r="M19">
        <f>100/M18</f>
        <v>271.93194739193763</v>
      </c>
    </row>
    <row r="20" spans="8:15" x14ac:dyDescent="0.25">
      <c r="L20" t="s">
        <v>39</v>
      </c>
      <c r="M20" s="1">
        <f>1000/M19</f>
        <v>3.6773906471485391</v>
      </c>
    </row>
    <row r="21" spans="8:15" x14ac:dyDescent="0.25">
      <c r="L21" t="s">
        <v>41</v>
      </c>
      <c r="M21">
        <v>0.95</v>
      </c>
    </row>
    <row r="22" spans="8:15" x14ac:dyDescent="0.25">
      <c r="L22" t="s">
        <v>42</v>
      </c>
      <c r="M22" s="11">
        <f>M21*M20</f>
        <v>3.493521114791112</v>
      </c>
    </row>
    <row r="23" spans="8:15" x14ac:dyDescent="0.25">
      <c r="H23" t="s">
        <v>40</v>
      </c>
    </row>
    <row r="24" spans="8:15" x14ac:dyDescent="0.25">
      <c r="H24" t="s">
        <v>2</v>
      </c>
      <c r="I24" t="s">
        <v>3</v>
      </c>
      <c r="K24">
        <v>100</v>
      </c>
      <c r="L24" s="5">
        <v>256.24020000000002</v>
      </c>
      <c r="M24">
        <f t="shared" ref="M24" si="4">K24/L24</f>
        <v>0.39025882745954771</v>
      </c>
      <c r="N24">
        <f>M24/M$18</f>
        <v>1.0612384293796899</v>
      </c>
      <c r="O24" t="s">
        <v>2</v>
      </c>
    </row>
    <row r="26" spans="8:15" x14ac:dyDescent="0.25">
      <c r="L26" t="s">
        <v>39</v>
      </c>
      <c r="M26" s="1">
        <f>1000/L24</f>
        <v>3.9025882745954772</v>
      </c>
    </row>
    <row r="27" spans="8:15" x14ac:dyDescent="0.25">
      <c r="L27" t="s">
        <v>41</v>
      </c>
      <c r="M27">
        <v>0.95</v>
      </c>
    </row>
    <row r="28" spans="8:15" x14ac:dyDescent="0.25">
      <c r="L28" t="s">
        <v>42</v>
      </c>
      <c r="M28" s="11">
        <f>M27*M26</f>
        <v>3.7074588608657031</v>
      </c>
    </row>
    <row r="42" spans="7:9" x14ac:dyDescent="0.25">
      <c r="H42" t="s">
        <v>16</v>
      </c>
    </row>
    <row r="43" spans="7:9" x14ac:dyDescent="0.25">
      <c r="H43">
        <v>2.46</v>
      </c>
      <c r="I43" t="s">
        <v>17</v>
      </c>
    </row>
    <row r="44" spans="7:9" x14ac:dyDescent="0.25">
      <c r="H44">
        <v>28.125</v>
      </c>
      <c r="I44" t="s">
        <v>18</v>
      </c>
    </row>
    <row r="45" spans="7:9" x14ac:dyDescent="0.25">
      <c r="G45" t="s">
        <v>19</v>
      </c>
      <c r="H45">
        <f>H43*1000/H44</f>
        <v>87.466666666666669</v>
      </c>
    </row>
    <row r="51" spans="5:17" x14ac:dyDescent="0.25">
      <c r="E51" s="4"/>
    </row>
    <row r="52" spans="5:17" x14ac:dyDescent="0.25">
      <c r="E52" s="6"/>
      <c r="I52" s="5"/>
      <c r="M52" s="2"/>
      <c r="Q52" s="6"/>
    </row>
    <row r="53" spans="5:17" x14ac:dyDescent="0.25">
      <c r="I53" s="5"/>
    </row>
    <row r="54" spans="5:17" x14ac:dyDescent="0.25">
      <c r="E54" s="6"/>
      <c r="I54" s="5"/>
      <c r="Q54" s="6"/>
    </row>
    <row r="55" spans="5:17" x14ac:dyDescent="0.25">
      <c r="E55" s="4"/>
      <c r="I55" s="4"/>
      <c r="Q55" s="4"/>
    </row>
    <row r="56" spans="5:17" x14ac:dyDescent="0.25">
      <c r="I56" s="5"/>
    </row>
    <row r="57" spans="5:17" x14ac:dyDescent="0.25">
      <c r="E57" s="4"/>
      <c r="I57" s="4"/>
      <c r="Q57" s="4"/>
    </row>
    <row r="58" spans="5:17" x14ac:dyDescent="0.25">
      <c r="E58" s="7"/>
      <c r="Q58" s="7"/>
    </row>
    <row r="59" spans="5:17" x14ac:dyDescent="0.25">
      <c r="E59" s="7"/>
      <c r="I59" s="4"/>
      <c r="Q59" s="7"/>
    </row>
    <row r="60" spans="5:17" x14ac:dyDescent="0.25">
      <c r="E60" s="4"/>
      <c r="I60" s="4"/>
      <c r="Q60" s="4"/>
    </row>
    <row r="61" spans="5:17" x14ac:dyDescent="0.25">
      <c r="E61" s="4"/>
      <c r="I61" s="4"/>
      <c r="Q61" s="4"/>
    </row>
    <row r="62" spans="5:17" x14ac:dyDescent="0.25">
      <c r="E62" s="4"/>
      <c r="I62" s="4"/>
      <c r="Q62" s="4"/>
    </row>
    <row r="63" spans="5:17" x14ac:dyDescent="0.25">
      <c r="E63" s="4"/>
      <c r="I63" s="4"/>
      <c r="Q63" s="4"/>
    </row>
    <row r="64" spans="5:17" x14ac:dyDescent="0.25">
      <c r="E64" s="4"/>
      <c r="I64" s="4"/>
      <c r="Q64" s="4"/>
    </row>
    <row r="67" spans="8:8" x14ac:dyDescent="0.25">
      <c r="H67" s="8"/>
    </row>
  </sheetData>
  <sortState ref="I4:J24">
    <sortCondition ref="J4:J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Avlant Nilsson</dc:creator>
  <cp:lastModifiedBy>Avlant Nilsson</cp:lastModifiedBy>
  <dcterms:created xsi:type="dcterms:W3CDTF">2015-01-28T13:26:24Z</dcterms:created>
  <dcterms:modified xsi:type="dcterms:W3CDTF">2016-12-13T12:29:17Z</dcterms:modified>
</cp:coreProperties>
</file>