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ivettu-my.sharepoint.com/personal/jusabe_taltech_ee/Documents/Yali proteomics+models project/Modeling/"/>
    </mc:Choice>
  </mc:AlternateContent>
  <xr:revisionPtr revIDLastSave="454" documentId="11_F25DC773A252ABDACC1048F5A99F47BA5BDE58F8" xr6:coauthVersionLast="47" xr6:coauthVersionMax="47" xr10:uidLastSave="{71E117F0-53AE-4CC4-BF19-A205A62F346F}"/>
  <bookViews>
    <workbookView xWindow="-110" yWindow="-110" windowWidth="19420" windowHeight="10420" firstSheet="1" activeTab="2" xr2:uid="{00000000-000D-0000-FFFF-FFFF00000000}"/>
  </bookViews>
  <sheets>
    <sheet name="predicted fluxes" sheetId="1" r:id="rId1"/>
    <sheet name="ST6512 vs OKYL029" sheetId="2" r:id="rId2"/>
    <sheet name="OKYL029 vs JFYL07" sheetId="3" r:id="rId3"/>
    <sheet name="JFYL07 vs JFYL14" sheetId="5" r:id="rId4"/>
    <sheet name="JFYL07 vs JFYL18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E2" i="4"/>
  <c r="G2" i="4" s="1"/>
  <c r="E3" i="4"/>
  <c r="G3" i="4" s="1"/>
  <c r="E4" i="4"/>
  <c r="G4" i="4" s="1"/>
  <c r="E5" i="4"/>
  <c r="G5" i="4" s="1"/>
  <c r="E6" i="4"/>
  <c r="G6" i="4" s="1"/>
  <c r="E7" i="4"/>
  <c r="E8" i="4"/>
  <c r="G8" i="4" s="1"/>
  <c r="E9" i="4"/>
  <c r="E10" i="4"/>
  <c r="G10" i="4" s="1"/>
  <c r="E11" i="4"/>
  <c r="G11" i="4" s="1"/>
  <c r="E12" i="4"/>
  <c r="G12" i="4" s="1"/>
  <c r="E13" i="4"/>
  <c r="G13" i="4" s="1"/>
  <c r="E14" i="4"/>
  <c r="G14" i="4" s="1"/>
  <c r="E15" i="4"/>
  <c r="E16" i="4"/>
  <c r="G16" i="4" s="1"/>
  <c r="E17" i="4"/>
  <c r="E18" i="4"/>
  <c r="G18" i="4" s="1"/>
  <c r="E19" i="4"/>
  <c r="G19" i="4" s="1"/>
  <c r="E20" i="4"/>
  <c r="G20" i="4" s="1"/>
  <c r="E21" i="4"/>
  <c r="G21" i="4" s="1"/>
  <c r="E22" i="4"/>
  <c r="G22" i="4" s="1"/>
  <c r="E23" i="4"/>
  <c r="E24" i="4"/>
  <c r="G24" i="4" s="1"/>
  <c r="E25" i="4"/>
  <c r="E26" i="4"/>
  <c r="G26" i="4" s="1"/>
  <c r="E27" i="4"/>
  <c r="G27" i="4" s="1"/>
  <c r="E28" i="4"/>
  <c r="G28" i="4" s="1"/>
  <c r="E29" i="4"/>
  <c r="G29" i="4" s="1"/>
  <c r="E30" i="4"/>
  <c r="G30" i="4" s="1"/>
  <c r="E31" i="4"/>
  <c r="E32" i="4"/>
  <c r="G32" i="4" s="1"/>
  <c r="E33" i="4"/>
  <c r="E34" i="4"/>
  <c r="G34" i="4" s="1"/>
  <c r="E35" i="4"/>
  <c r="G35" i="4" s="1"/>
  <c r="E36" i="4"/>
  <c r="G36" i="4" s="1"/>
  <c r="E37" i="4"/>
  <c r="G37" i="4" s="1"/>
  <c r="E38" i="4"/>
  <c r="G38" i="4" s="1"/>
  <c r="E39" i="4"/>
  <c r="E40" i="4"/>
  <c r="G40" i="4" s="1"/>
  <c r="E41" i="4"/>
  <c r="E42" i="4"/>
  <c r="G42" i="4" s="1"/>
  <c r="E43" i="4"/>
  <c r="G43" i="4" s="1"/>
  <c r="E44" i="4"/>
  <c r="G44" i="4" s="1"/>
  <c r="E45" i="4"/>
  <c r="G45" i="4" s="1"/>
  <c r="E46" i="4"/>
  <c r="G46" i="4" s="1"/>
  <c r="E47" i="4"/>
  <c r="E48" i="4"/>
  <c r="G48" i="4" s="1"/>
  <c r="E49" i="4"/>
  <c r="E50" i="4"/>
  <c r="G50" i="4" s="1"/>
  <c r="E51" i="4"/>
  <c r="G51" i="4" s="1"/>
  <c r="E52" i="4"/>
  <c r="G52" i="4" s="1"/>
  <c r="E53" i="4"/>
  <c r="G53" i="4" s="1"/>
  <c r="E54" i="4"/>
  <c r="G54" i="4" s="1"/>
  <c r="E55" i="4"/>
  <c r="E56" i="4"/>
  <c r="G56" i="4" s="1"/>
  <c r="E57" i="4"/>
  <c r="E58" i="4"/>
  <c r="G58" i="4" s="1"/>
  <c r="E59" i="4"/>
  <c r="G59" i="4" s="1"/>
  <c r="E60" i="4"/>
  <c r="G60" i="4" s="1"/>
  <c r="E61" i="4"/>
  <c r="G61" i="4" s="1"/>
  <c r="E62" i="4"/>
  <c r="G62" i="4" s="1"/>
  <c r="E63" i="4"/>
  <c r="E64" i="4"/>
  <c r="G64" i="4" s="1"/>
  <c r="E65" i="4"/>
  <c r="E66" i="4"/>
  <c r="G66" i="4" s="1"/>
  <c r="E67" i="4"/>
  <c r="G67" i="4" s="1"/>
  <c r="E68" i="4"/>
  <c r="G68" i="4" s="1"/>
  <c r="E69" i="4"/>
  <c r="G69" i="4" s="1"/>
  <c r="E70" i="4"/>
  <c r="G70" i="4" s="1"/>
  <c r="E71" i="4"/>
  <c r="E72" i="4"/>
  <c r="G72" i="4" s="1"/>
  <c r="E73" i="4"/>
  <c r="E74" i="4"/>
  <c r="G74" i="4" s="1"/>
  <c r="E75" i="4"/>
  <c r="G75" i="4" s="1"/>
  <c r="E76" i="4"/>
  <c r="G76" i="4" s="1"/>
  <c r="E77" i="4"/>
  <c r="G77" i="4" s="1"/>
  <c r="E78" i="4"/>
  <c r="G78" i="4" s="1"/>
  <c r="E79" i="4"/>
  <c r="E80" i="4"/>
  <c r="G80" i="4" s="1"/>
  <c r="E81" i="4"/>
  <c r="E82" i="4"/>
  <c r="G82" i="4" s="1"/>
  <c r="E83" i="4"/>
  <c r="G83" i="4" s="1"/>
  <c r="E84" i="4"/>
  <c r="G84" i="4" s="1"/>
  <c r="E85" i="4"/>
  <c r="G85" i="4" s="1"/>
  <c r="E86" i="4"/>
  <c r="G86" i="4" s="1"/>
  <c r="E87" i="4"/>
  <c r="E88" i="4"/>
  <c r="G88" i="4" s="1"/>
  <c r="E89" i="4"/>
  <c r="E90" i="4"/>
  <c r="G90" i="4" s="1"/>
  <c r="E91" i="4"/>
  <c r="G91" i="4" s="1"/>
  <c r="E92" i="4"/>
  <c r="G92" i="4" s="1"/>
  <c r="E93" i="4"/>
  <c r="G93" i="4" s="1"/>
  <c r="E94" i="4"/>
  <c r="G94" i="4" s="1"/>
  <c r="E95" i="4"/>
  <c r="E96" i="4"/>
  <c r="G96" i="4" s="1"/>
  <c r="E97" i="4"/>
  <c r="E98" i="4"/>
  <c r="G98" i="4" s="1"/>
  <c r="E99" i="4"/>
  <c r="G99" i="4" s="1"/>
  <c r="E100" i="4"/>
  <c r="G100" i="4" s="1"/>
  <c r="E101" i="4"/>
  <c r="G101" i="4" s="1"/>
  <c r="E102" i="4"/>
  <c r="G102" i="4" s="1"/>
  <c r="E103" i="4"/>
  <c r="E104" i="4"/>
  <c r="G104" i="4" s="1"/>
  <c r="E105" i="4"/>
  <c r="E106" i="4"/>
  <c r="G106" i="4" s="1"/>
  <c r="E107" i="4"/>
  <c r="G107" i="4" s="1"/>
  <c r="E108" i="4"/>
  <c r="G108" i="4" s="1"/>
  <c r="E109" i="4"/>
  <c r="G109" i="4" s="1"/>
  <c r="E110" i="4"/>
  <c r="G110" i="4" s="1"/>
  <c r="E111" i="4"/>
  <c r="E112" i="4"/>
  <c r="G112" i="4" s="1"/>
  <c r="E113" i="4"/>
  <c r="E114" i="4"/>
  <c r="G114" i="4" s="1"/>
  <c r="E115" i="4"/>
  <c r="G115" i="4" s="1"/>
  <c r="E116" i="4"/>
  <c r="G116" i="4" s="1"/>
  <c r="E117" i="4"/>
  <c r="G117" i="4" s="1"/>
  <c r="E118" i="4"/>
  <c r="G118" i="4" s="1"/>
  <c r="E119" i="4"/>
  <c r="E120" i="4"/>
  <c r="G120" i="4" s="1"/>
  <c r="E121" i="4"/>
  <c r="E122" i="4"/>
  <c r="G122" i="4" s="1"/>
  <c r="E123" i="4"/>
  <c r="G123" i="4" s="1"/>
  <c r="E124" i="4"/>
  <c r="G124" i="4" s="1"/>
  <c r="E125" i="4"/>
  <c r="G125" i="4" s="1"/>
  <c r="E126" i="4"/>
  <c r="G126" i="4" s="1"/>
  <c r="E127" i="4"/>
  <c r="E128" i="4"/>
  <c r="G128" i="4" s="1"/>
  <c r="E129" i="4"/>
  <c r="E130" i="4"/>
  <c r="G130" i="4" s="1"/>
  <c r="E131" i="4"/>
  <c r="G131" i="4" s="1"/>
  <c r="E132" i="4"/>
  <c r="G132" i="4" s="1"/>
  <c r="E133" i="4"/>
  <c r="G133" i="4" s="1"/>
  <c r="E134" i="4"/>
  <c r="G134" i="4" s="1"/>
  <c r="E135" i="4"/>
  <c r="E136" i="4"/>
  <c r="G136" i="4" s="1"/>
  <c r="E137" i="4"/>
  <c r="E138" i="4"/>
  <c r="G138" i="4" s="1"/>
  <c r="E139" i="4"/>
  <c r="G139" i="4" s="1"/>
  <c r="E140" i="4"/>
  <c r="G140" i="4" s="1"/>
  <c r="E141" i="4"/>
  <c r="G141" i="4" s="1"/>
  <c r="E142" i="4"/>
  <c r="G142" i="4" s="1"/>
  <c r="E143" i="4"/>
  <c r="E144" i="4"/>
  <c r="G144" i="4" s="1"/>
  <c r="E145" i="4"/>
  <c r="E146" i="4"/>
  <c r="G146" i="4" s="1"/>
  <c r="E147" i="4"/>
  <c r="G147" i="4" s="1"/>
  <c r="E148" i="4"/>
  <c r="G148" i="4" s="1"/>
  <c r="E149" i="4"/>
  <c r="G149" i="4" s="1"/>
  <c r="E150" i="4"/>
  <c r="G150" i="4" s="1"/>
  <c r="E151" i="4"/>
  <c r="E152" i="4"/>
  <c r="G152" i="4" s="1"/>
  <c r="E153" i="4"/>
  <c r="E154" i="4"/>
  <c r="G154" i="4" s="1"/>
  <c r="E155" i="4"/>
  <c r="G155" i="4" s="1"/>
  <c r="E156" i="4"/>
  <c r="G156" i="4" s="1"/>
  <c r="E157" i="4"/>
  <c r="G157" i="4" s="1"/>
  <c r="E158" i="4"/>
  <c r="G158" i="4" s="1"/>
  <c r="E159" i="4"/>
  <c r="E160" i="4"/>
  <c r="G160" i="4" s="1"/>
  <c r="E161" i="4"/>
  <c r="E162" i="4"/>
  <c r="G162" i="4" s="1"/>
  <c r="E163" i="4"/>
  <c r="G163" i="4" s="1"/>
  <c r="E164" i="4"/>
  <c r="G164" i="4" s="1"/>
  <c r="E165" i="4"/>
  <c r="G165" i="4" s="1"/>
  <c r="E166" i="4"/>
  <c r="G166" i="4" s="1"/>
  <c r="E167" i="4"/>
  <c r="E168" i="4"/>
  <c r="G168" i="4" s="1"/>
  <c r="E169" i="4"/>
  <c r="E170" i="4"/>
  <c r="G170" i="4" s="1"/>
  <c r="E171" i="4"/>
  <c r="G171" i="4" s="1"/>
  <c r="E172" i="4"/>
  <c r="G172" i="4" s="1"/>
  <c r="E173" i="4"/>
  <c r="G173" i="4" s="1"/>
  <c r="E174" i="4"/>
  <c r="G174" i="4" s="1"/>
  <c r="E175" i="4"/>
  <c r="E176" i="4"/>
  <c r="G176" i="4" s="1"/>
  <c r="E177" i="4"/>
  <c r="E178" i="4"/>
  <c r="G178" i="4" s="1"/>
  <c r="E179" i="4"/>
  <c r="G179" i="4" s="1"/>
  <c r="E180" i="4"/>
  <c r="G180" i="4" s="1"/>
  <c r="E181" i="4"/>
  <c r="G181" i="4" s="1"/>
  <c r="E182" i="4"/>
  <c r="G182" i="4" s="1"/>
  <c r="E183" i="4"/>
  <c r="E184" i="4"/>
  <c r="G184" i="4" s="1"/>
  <c r="E185" i="4"/>
  <c r="E186" i="4"/>
  <c r="G186" i="4" s="1"/>
  <c r="E187" i="4"/>
  <c r="G187" i="4" s="1"/>
  <c r="E188" i="4"/>
  <c r="G188" i="4" s="1"/>
  <c r="E189" i="4"/>
  <c r="G189" i="4" s="1"/>
  <c r="E190" i="4"/>
  <c r="G190" i="4" s="1"/>
  <c r="E191" i="4"/>
  <c r="E192" i="4"/>
  <c r="G192" i="4" s="1"/>
  <c r="E193" i="4"/>
  <c r="E194" i="4"/>
  <c r="G194" i="4" s="1"/>
  <c r="E195" i="4"/>
  <c r="G195" i="4" s="1"/>
  <c r="E196" i="4"/>
  <c r="G196" i="4" s="1"/>
  <c r="E197" i="4"/>
  <c r="G197" i="4" s="1"/>
  <c r="E198" i="4"/>
  <c r="G198" i="4" s="1"/>
  <c r="E199" i="4"/>
  <c r="E200" i="4"/>
  <c r="G200" i="4" s="1"/>
  <c r="E201" i="4"/>
  <c r="E202" i="4"/>
  <c r="G202" i="4" s="1"/>
  <c r="E203" i="4"/>
  <c r="G203" i="4" s="1"/>
  <c r="E204" i="4"/>
  <c r="G204" i="4" s="1"/>
  <c r="E205" i="4"/>
  <c r="G205" i="4" s="1"/>
  <c r="E206" i="4"/>
  <c r="G206" i="4" s="1"/>
  <c r="E207" i="4"/>
  <c r="E208" i="4"/>
  <c r="G208" i="4" s="1"/>
  <c r="E209" i="4"/>
  <c r="E210" i="4"/>
  <c r="G210" i="4" s="1"/>
  <c r="E211" i="4"/>
  <c r="G211" i="4" s="1"/>
  <c r="E212" i="4"/>
  <c r="G212" i="4" s="1"/>
  <c r="E213" i="4"/>
  <c r="G213" i="4" s="1"/>
  <c r="E214" i="4"/>
  <c r="G214" i="4" s="1"/>
  <c r="E215" i="4"/>
  <c r="E216" i="4"/>
  <c r="G216" i="4" s="1"/>
  <c r="E217" i="4"/>
  <c r="E218" i="4"/>
  <c r="G218" i="4" s="1"/>
  <c r="E219" i="4"/>
  <c r="G219" i="4" s="1"/>
  <c r="E220" i="4"/>
  <c r="G220" i="4" s="1"/>
  <c r="E221" i="4"/>
  <c r="G221" i="4" s="1"/>
  <c r="E222" i="4"/>
  <c r="G222" i="4" s="1"/>
  <c r="E223" i="4"/>
  <c r="E224" i="4"/>
  <c r="G224" i="4" s="1"/>
  <c r="E225" i="4"/>
  <c r="E226" i="4"/>
  <c r="G226" i="4" s="1"/>
  <c r="E227" i="4"/>
  <c r="G227" i="4" s="1"/>
  <c r="E228" i="4"/>
  <c r="G228" i="4" s="1"/>
  <c r="E229" i="4"/>
  <c r="G229" i="4" s="1"/>
  <c r="E230" i="4"/>
  <c r="G230" i="4" s="1"/>
  <c r="E231" i="4"/>
  <c r="E232" i="4"/>
  <c r="G232" i="4" s="1"/>
  <c r="E233" i="4"/>
  <c r="E234" i="4"/>
  <c r="G234" i="4" s="1"/>
  <c r="E235" i="4"/>
  <c r="G235" i="4" s="1"/>
  <c r="E236" i="4"/>
  <c r="G236" i="4" s="1"/>
  <c r="E237" i="4"/>
  <c r="G237" i="4" s="1"/>
  <c r="E238" i="4"/>
  <c r="G238" i="4" s="1"/>
  <c r="E239" i="4"/>
  <c r="E240" i="4"/>
  <c r="G240" i="4" s="1"/>
  <c r="E241" i="4"/>
  <c r="E242" i="4"/>
  <c r="G242" i="4" s="1"/>
  <c r="E243" i="4"/>
  <c r="G243" i="4" s="1"/>
  <c r="E244" i="4"/>
  <c r="G244" i="4" s="1"/>
  <c r="E245" i="4"/>
  <c r="G245" i="4" s="1"/>
  <c r="E246" i="4"/>
  <c r="G246" i="4" s="1"/>
  <c r="E247" i="4"/>
  <c r="E248" i="4"/>
  <c r="G248" i="4" s="1"/>
  <c r="E249" i="4"/>
  <c r="E250" i="4"/>
  <c r="G250" i="4" s="1"/>
  <c r="E251" i="4"/>
  <c r="G251" i="4" s="1"/>
  <c r="E252" i="4"/>
  <c r="G252" i="4" s="1"/>
  <c r="E253" i="4"/>
  <c r="G253" i="4" s="1"/>
  <c r="E254" i="4"/>
  <c r="G254" i="4" s="1"/>
  <c r="E255" i="4"/>
  <c r="E256" i="4"/>
  <c r="G256" i="4" s="1"/>
  <c r="E257" i="4"/>
  <c r="E258" i="4"/>
  <c r="G258" i="4" s="1"/>
  <c r="E259" i="4"/>
  <c r="G259" i="4" s="1"/>
  <c r="E260" i="4"/>
  <c r="G260" i="4" s="1"/>
  <c r="E261" i="4"/>
  <c r="G261" i="4" s="1"/>
  <c r="E262" i="4"/>
  <c r="G262" i="4" s="1"/>
  <c r="E263" i="4"/>
  <c r="E264" i="4"/>
  <c r="G264" i="4" s="1"/>
  <c r="E265" i="4"/>
  <c r="E266" i="4"/>
  <c r="G266" i="4" s="1"/>
  <c r="E267" i="4"/>
  <c r="G267" i="4" s="1"/>
  <c r="E268" i="4"/>
  <c r="G268" i="4" s="1"/>
  <c r="E269" i="4"/>
  <c r="G269" i="4" s="1"/>
  <c r="E270" i="4"/>
  <c r="G270" i="4" s="1"/>
  <c r="E271" i="4"/>
  <c r="E272" i="4"/>
  <c r="G272" i="4" s="1"/>
  <c r="E273" i="4"/>
  <c r="E274" i="4"/>
  <c r="G274" i="4" s="1"/>
  <c r="E275" i="4"/>
  <c r="G275" i="4" s="1"/>
  <c r="E276" i="4"/>
  <c r="G276" i="4" s="1"/>
  <c r="E277" i="4"/>
  <c r="G277" i="4" s="1"/>
  <c r="E278" i="4"/>
  <c r="G278" i="4" s="1"/>
  <c r="E279" i="4"/>
  <c r="E280" i="4"/>
  <c r="G280" i="4" s="1"/>
  <c r="E281" i="4"/>
  <c r="E282" i="4"/>
  <c r="G282" i="4" s="1"/>
  <c r="E283" i="4"/>
  <c r="G283" i="4" s="1"/>
  <c r="E284" i="4"/>
  <c r="G284" i="4" s="1"/>
  <c r="E285" i="4"/>
  <c r="G285" i="4" s="1"/>
  <c r="E286" i="4"/>
  <c r="G286" i="4" s="1"/>
  <c r="E287" i="4"/>
  <c r="E288" i="4"/>
  <c r="G288" i="4" s="1"/>
  <c r="E289" i="4"/>
  <c r="E290" i="4"/>
  <c r="G290" i="4" s="1"/>
  <c r="E291" i="4"/>
  <c r="G291" i="4" s="1"/>
  <c r="E292" i="4"/>
  <c r="G292" i="4" s="1"/>
  <c r="E293" i="4"/>
  <c r="G293" i="4" s="1"/>
  <c r="E294" i="4"/>
  <c r="G294" i="4" s="1"/>
  <c r="E295" i="4"/>
  <c r="E296" i="4"/>
  <c r="G296" i="4" s="1"/>
  <c r="E297" i="4"/>
  <c r="E298" i="4"/>
  <c r="G298" i="4" s="1"/>
  <c r="E299" i="4"/>
  <c r="G299" i="4" s="1"/>
  <c r="E300" i="4"/>
  <c r="G300" i="4" s="1"/>
  <c r="E301" i="4"/>
  <c r="G301" i="4" s="1"/>
  <c r="E302" i="4"/>
  <c r="G302" i="4" s="1"/>
  <c r="E303" i="4"/>
  <c r="E304" i="4"/>
  <c r="G304" i="4" s="1"/>
  <c r="E305" i="4"/>
  <c r="E306" i="4"/>
  <c r="G306" i="4" s="1"/>
  <c r="E307" i="4"/>
  <c r="G307" i="4" s="1"/>
  <c r="E308" i="4"/>
  <c r="G308" i="4" s="1"/>
  <c r="E309" i="4"/>
  <c r="G309" i="4" s="1"/>
  <c r="E310" i="4"/>
  <c r="G310" i="4" s="1"/>
  <c r="E311" i="4"/>
  <c r="E312" i="4"/>
  <c r="G312" i="4" s="1"/>
  <c r="E313" i="4"/>
  <c r="E314" i="4"/>
  <c r="G314" i="4" s="1"/>
  <c r="E315" i="4"/>
  <c r="G315" i="4" s="1"/>
  <c r="E316" i="4"/>
  <c r="G316" i="4" s="1"/>
  <c r="E317" i="4"/>
  <c r="G317" i="4" s="1"/>
  <c r="E318" i="4"/>
  <c r="G318" i="4" s="1"/>
  <c r="E319" i="4"/>
  <c r="E320" i="4"/>
  <c r="G320" i="4" s="1"/>
  <c r="E321" i="4"/>
  <c r="E322" i="4"/>
  <c r="G322" i="4" s="1"/>
  <c r="E323" i="4"/>
  <c r="G323" i="4" s="1"/>
  <c r="E324" i="4"/>
  <c r="G324" i="4" s="1"/>
  <c r="E325" i="4"/>
  <c r="G325" i="4" s="1"/>
  <c r="E326" i="4"/>
  <c r="G326" i="4" s="1"/>
  <c r="E327" i="4"/>
  <c r="E328" i="4"/>
  <c r="G328" i="4" s="1"/>
  <c r="E329" i="4"/>
  <c r="E330" i="4"/>
  <c r="G330" i="4" s="1"/>
  <c r="E331" i="4"/>
  <c r="G331" i="4" s="1"/>
  <c r="E332" i="4"/>
  <c r="G332" i="4" s="1"/>
  <c r="E333" i="4"/>
  <c r="G333" i="4" s="1"/>
  <c r="E334" i="4"/>
  <c r="G334" i="4" s="1"/>
  <c r="E335" i="4"/>
  <c r="E336" i="4"/>
  <c r="G336" i="4" s="1"/>
  <c r="E337" i="4"/>
  <c r="E338" i="4"/>
  <c r="G338" i="4" s="1"/>
  <c r="E339" i="4"/>
  <c r="G339" i="4" s="1"/>
  <c r="E340" i="4"/>
  <c r="G340" i="4" s="1"/>
  <c r="E341" i="4"/>
  <c r="G341" i="4" s="1"/>
  <c r="E342" i="4"/>
  <c r="G342" i="4" s="1"/>
  <c r="E343" i="4"/>
  <c r="E344" i="4"/>
  <c r="G344" i="4" s="1"/>
  <c r="E345" i="4"/>
  <c r="E346" i="4"/>
  <c r="G346" i="4" s="1"/>
  <c r="E347" i="4"/>
  <c r="G347" i="4" s="1"/>
  <c r="E348" i="4"/>
  <c r="G348" i="4" s="1"/>
  <c r="E349" i="4"/>
  <c r="G349" i="4" s="1"/>
  <c r="E350" i="4"/>
  <c r="G350" i="4" s="1"/>
  <c r="E351" i="4"/>
  <c r="E352" i="4"/>
  <c r="G352" i="4" s="1"/>
  <c r="E353" i="4"/>
  <c r="E354" i="4"/>
  <c r="G354" i="4" s="1"/>
  <c r="E355" i="4"/>
  <c r="G355" i="4" s="1"/>
  <c r="E356" i="4"/>
  <c r="G356" i="4" s="1"/>
  <c r="E357" i="4"/>
  <c r="G357" i="4" s="1"/>
  <c r="E358" i="4"/>
  <c r="G358" i="4" s="1"/>
  <c r="E359" i="4"/>
  <c r="E360" i="4"/>
  <c r="G360" i="4" s="1"/>
  <c r="E361" i="4"/>
  <c r="E362" i="4"/>
  <c r="G362" i="4" s="1"/>
  <c r="E363" i="4"/>
  <c r="G363" i="4" s="1"/>
  <c r="E364" i="4"/>
  <c r="G364" i="4" s="1"/>
  <c r="E365" i="4"/>
  <c r="G365" i="4" s="1"/>
  <c r="E366" i="4"/>
  <c r="G366" i="4" s="1"/>
  <c r="E367" i="4"/>
  <c r="E368" i="4"/>
  <c r="G368" i="4" s="1"/>
  <c r="E369" i="4"/>
  <c r="E370" i="4"/>
  <c r="G370" i="4" s="1"/>
  <c r="E371" i="4"/>
  <c r="G371" i="4" s="1"/>
  <c r="E372" i="4"/>
  <c r="G372" i="4" s="1"/>
  <c r="E373" i="4"/>
  <c r="G373" i="4" s="1"/>
  <c r="E374" i="4"/>
  <c r="G374" i="4" s="1"/>
  <c r="E375" i="4"/>
  <c r="E376" i="4"/>
  <c r="G376" i="4" s="1"/>
  <c r="E377" i="4"/>
  <c r="E378" i="4"/>
  <c r="G378" i="4" s="1"/>
  <c r="E379" i="4"/>
  <c r="G379" i="4" s="1"/>
  <c r="E380" i="4"/>
  <c r="G380" i="4" s="1"/>
  <c r="E381" i="4"/>
  <c r="G381" i="4" s="1"/>
  <c r="E382" i="4"/>
  <c r="G382" i="4" s="1"/>
  <c r="E383" i="4"/>
  <c r="E384" i="4"/>
  <c r="G384" i="4" s="1"/>
  <c r="E385" i="4"/>
  <c r="E386" i="4"/>
  <c r="G386" i="4" s="1"/>
  <c r="E387" i="4"/>
  <c r="G387" i="4" s="1"/>
  <c r="E388" i="4"/>
  <c r="G388" i="4" s="1"/>
  <c r="E389" i="4"/>
  <c r="G389" i="4" s="1"/>
  <c r="E390" i="4"/>
  <c r="G390" i="4" s="1"/>
  <c r="E391" i="4"/>
  <c r="E392" i="4"/>
  <c r="G392" i="4" s="1"/>
  <c r="E393" i="4"/>
  <c r="E394" i="4"/>
  <c r="G394" i="4" s="1"/>
  <c r="E395" i="4"/>
  <c r="G395" i="4" s="1"/>
  <c r="E396" i="4"/>
  <c r="G396" i="4" s="1"/>
  <c r="E397" i="4"/>
  <c r="G397" i="4" s="1"/>
  <c r="E398" i="4"/>
  <c r="G398" i="4" s="1"/>
  <c r="E399" i="4"/>
  <c r="E400" i="4"/>
  <c r="G400" i="4" s="1"/>
  <c r="E401" i="4"/>
  <c r="E402" i="4"/>
  <c r="G402" i="4" s="1"/>
  <c r="E403" i="4"/>
  <c r="G403" i="4" s="1"/>
  <c r="E404" i="4"/>
  <c r="G404" i="4" s="1"/>
  <c r="E405" i="4"/>
  <c r="G405" i="4" s="1"/>
  <c r="E406" i="4"/>
  <c r="G406" i="4" s="1"/>
  <c r="E407" i="4"/>
  <c r="E408" i="4"/>
  <c r="G408" i="4" s="1"/>
  <c r="E409" i="4"/>
  <c r="E410" i="4"/>
  <c r="G410" i="4" s="1"/>
  <c r="E411" i="4"/>
  <c r="G411" i="4" s="1"/>
  <c r="E412" i="4"/>
  <c r="G412" i="4" s="1"/>
  <c r="E413" i="4"/>
  <c r="G413" i="4" s="1"/>
  <c r="E414" i="4"/>
  <c r="G414" i="4" s="1"/>
  <c r="E415" i="4"/>
  <c r="E416" i="4"/>
  <c r="G416" i="4" s="1"/>
  <c r="E417" i="4"/>
  <c r="E418" i="4"/>
  <c r="G418" i="4" s="1"/>
  <c r="E419" i="4"/>
  <c r="G419" i="4" s="1"/>
  <c r="E420" i="4"/>
  <c r="G420" i="4" s="1"/>
  <c r="E421" i="4"/>
  <c r="G421" i="4" s="1"/>
  <c r="E422" i="4"/>
  <c r="G422" i="4" s="1"/>
  <c r="E423" i="4"/>
  <c r="E424" i="4"/>
  <c r="G424" i="4" s="1"/>
  <c r="E425" i="4"/>
  <c r="E426" i="4"/>
  <c r="G426" i="4" s="1"/>
  <c r="E427" i="4"/>
  <c r="G427" i="4" s="1"/>
  <c r="E428" i="4"/>
  <c r="G428" i="4" s="1"/>
  <c r="E429" i="4"/>
  <c r="G429" i="4" s="1"/>
  <c r="E430" i="4"/>
  <c r="G430" i="4" s="1"/>
  <c r="E431" i="4"/>
  <c r="E432" i="4"/>
  <c r="G432" i="4" s="1"/>
  <c r="E433" i="4"/>
  <c r="E434" i="4"/>
  <c r="G434" i="4" s="1"/>
  <c r="E435" i="4"/>
  <c r="G435" i="4" s="1"/>
  <c r="E436" i="4"/>
  <c r="G436" i="4" s="1"/>
  <c r="E437" i="4"/>
  <c r="G437" i="4" s="1"/>
  <c r="E438" i="4"/>
  <c r="G438" i="4" s="1"/>
  <c r="E439" i="4"/>
  <c r="E440" i="4"/>
  <c r="G440" i="4" s="1"/>
  <c r="E441" i="4"/>
  <c r="E442" i="4"/>
  <c r="G442" i="4" s="1"/>
  <c r="E443" i="4"/>
  <c r="G443" i="4" s="1"/>
  <c r="E444" i="4"/>
  <c r="G444" i="4" s="1"/>
  <c r="E445" i="4"/>
  <c r="G445" i="4" s="1"/>
  <c r="E446" i="4"/>
  <c r="G446" i="4" s="1"/>
  <c r="E447" i="4"/>
  <c r="E448" i="4"/>
  <c r="G448" i="4" s="1"/>
  <c r="E449" i="4"/>
  <c r="E450" i="4"/>
  <c r="G450" i="4" s="1"/>
  <c r="E451" i="4"/>
  <c r="G451" i="4" s="1"/>
  <c r="E452" i="4"/>
  <c r="G452" i="4" s="1"/>
  <c r="E453" i="4"/>
  <c r="G453" i="4" s="1"/>
  <c r="E454" i="4"/>
  <c r="G454" i="4" s="1"/>
  <c r="E455" i="4"/>
  <c r="E456" i="4"/>
  <c r="G456" i="4" s="1"/>
  <c r="E457" i="4"/>
  <c r="E458" i="4"/>
  <c r="G458" i="4" s="1"/>
  <c r="E459" i="4"/>
  <c r="G459" i="4" s="1"/>
  <c r="E460" i="4"/>
  <c r="G460" i="4" s="1"/>
  <c r="E461" i="4"/>
  <c r="G461" i="4" s="1"/>
  <c r="E462" i="4"/>
  <c r="G462" i="4" s="1"/>
  <c r="E463" i="4"/>
  <c r="E464" i="4"/>
  <c r="G464" i="4" s="1"/>
  <c r="E465" i="4"/>
  <c r="E466" i="4"/>
  <c r="G466" i="4" s="1"/>
  <c r="E467" i="4"/>
  <c r="G467" i="4" s="1"/>
  <c r="E468" i="4"/>
  <c r="G468" i="4" s="1"/>
  <c r="E469" i="4"/>
  <c r="G469" i="4" s="1"/>
  <c r="E470" i="4"/>
  <c r="G470" i="4" s="1"/>
  <c r="E471" i="4"/>
  <c r="E472" i="4"/>
  <c r="G472" i="4" s="1"/>
  <c r="E473" i="4"/>
  <c r="E474" i="4"/>
  <c r="G474" i="4" s="1"/>
  <c r="E475" i="4"/>
  <c r="G475" i="4" s="1"/>
  <c r="E476" i="4"/>
  <c r="G476" i="4" s="1"/>
  <c r="E477" i="4"/>
  <c r="G477" i="4" s="1"/>
  <c r="E478" i="4"/>
  <c r="G478" i="4" s="1"/>
  <c r="E479" i="4"/>
  <c r="E480" i="4"/>
  <c r="G480" i="4" s="1"/>
  <c r="E481" i="4"/>
  <c r="E482" i="4"/>
  <c r="G482" i="4" s="1"/>
  <c r="E483" i="4"/>
  <c r="G483" i="4" s="1"/>
  <c r="E484" i="4"/>
  <c r="G484" i="4" s="1"/>
  <c r="E485" i="4"/>
  <c r="G485" i="4" s="1"/>
  <c r="E486" i="4"/>
  <c r="G486" i="4" s="1"/>
  <c r="E487" i="4"/>
  <c r="E488" i="4"/>
  <c r="G488" i="4" s="1"/>
  <c r="E489" i="4"/>
  <c r="E490" i="4"/>
  <c r="G490" i="4" s="1"/>
  <c r="E491" i="4"/>
  <c r="G491" i="4" s="1"/>
  <c r="E492" i="4"/>
  <c r="G492" i="4" s="1"/>
  <c r="E493" i="4"/>
  <c r="G493" i="4" s="1"/>
  <c r="E494" i="4"/>
  <c r="G494" i="4" s="1"/>
  <c r="E495" i="4"/>
  <c r="E496" i="4"/>
  <c r="G496" i="4" s="1"/>
  <c r="E497" i="4"/>
  <c r="E498" i="4"/>
  <c r="G498" i="4" s="1"/>
  <c r="E499" i="4"/>
  <c r="G499" i="4" s="1"/>
  <c r="E500" i="4"/>
  <c r="G500" i="4" s="1"/>
  <c r="E501" i="4"/>
  <c r="G501" i="4" s="1"/>
  <c r="E502" i="4"/>
  <c r="G502" i="4" s="1"/>
  <c r="E503" i="4"/>
  <c r="E504" i="4"/>
  <c r="G504" i="4" s="1"/>
  <c r="E505" i="4"/>
  <c r="E506" i="4"/>
  <c r="G506" i="4" s="1"/>
  <c r="E507" i="4"/>
  <c r="G507" i="4" s="1"/>
  <c r="E508" i="4"/>
  <c r="G508" i="4" s="1"/>
  <c r="E509" i="4"/>
  <c r="G509" i="4" s="1"/>
  <c r="E510" i="4"/>
  <c r="G510" i="4" s="1"/>
  <c r="E511" i="4"/>
  <c r="E512" i="4"/>
  <c r="G512" i="4" s="1"/>
  <c r="E513" i="4"/>
  <c r="E514" i="4"/>
  <c r="G514" i="4" s="1"/>
  <c r="E515" i="4"/>
  <c r="G515" i="4" s="1"/>
  <c r="E516" i="4"/>
  <c r="G516" i="4" s="1"/>
  <c r="E517" i="4"/>
  <c r="G517" i="4" s="1"/>
  <c r="E518" i="4"/>
  <c r="G518" i="4" s="1"/>
  <c r="E519" i="4"/>
  <c r="E520" i="4"/>
  <c r="G520" i="4" s="1"/>
  <c r="E521" i="4"/>
  <c r="E522" i="4"/>
  <c r="G522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E2" i="5"/>
  <c r="G2" i="5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E477" i="5"/>
  <c r="G477" i="5" s="1"/>
  <c r="E478" i="5"/>
  <c r="E479" i="5"/>
  <c r="G479" i="5" s="1"/>
  <c r="E480" i="5"/>
  <c r="G480" i="5" s="1"/>
  <c r="E481" i="5"/>
  <c r="G481" i="5" s="1"/>
  <c r="E482" i="5"/>
  <c r="E483" i="5"/>
  <c r="E484" i="5"/>
  <c r="E485" i="5"/>
  <c r="G485" i="5" s="1"/>
  <c r="E486" i="5"/>
  <c r="E487" i="5"/>
  <c r="G487" i="5" s="1"/>
  <c r="E488" i="5"/>
  <c r="G488" i="5" s="1"/>
  <c r="E489" i="5"/>
  <c r="G489" i="5" s="1"/>
  <c r="E490" i="5"/>
  <c r="E491" i="5"/>
  <c r="E492" i="5"/>
  <c r="E493" i="5"/>
  <c r="G493" i="5" s="1"/>
  <c r="E494" i="5"/>
  <c r="E495" i="5"/>
  <c r="G495" i="5" s="1"/>
  <c r="E3" i="5"/>
  <c r="E4" i="5"/>
  <c r="G4" i="5" s="1"/>
  <c r="E5" i="5"/>
  <c r="G5" i="5" s="1"/>
  <c r="E6" i="5"/>
  <c r="E7" i="5"/>
  <c r="G7" i="5" s="1"/>
  <c r="E8" i="5"/>
  <c r="G8" i="5" s="1"/>
  <c r="E9" i="5"/>
  <c r="G9" i="5" s="1"/>
  <c r="E10" i="5"/>
  <c r="G10" i="5" s="1"/>
  <c r="E11" i="5"/>
  <c r="E12" i="5"/>
  <c r="G12" i="5" s="1"/>
  <c r="E13" i="5"/>
  <c r="G13" i="5" s="1"/>
  <c r="E14" i="5"/>
  <c r="E15" i="5"/>
  <c r="G15" i="5" s="1"/>
  <c r="E16" i="5"/>
  <c r="G16" i="5" s="1"/>
  <c r="E17" i="5"/>
  <c r="G17" i="5" s="1"/>
  <c r="E18" i="5"/>
  <c r="G18" i="5" s="1"/>
  <c r="E19" i="5"/>
  <c r="E20" i="5"/>
  <c r="G20" i="5" s="1"/>
  <c r="E21" i="5"/>
  <c r="G21" i="5" s="1"/>
  <c r="E22" i="5"/>
  <c r="E23" i="5"/>
  <c r="G23" i="5" s="1"/>
  <c r="E24" i="5"/>
  <c r="G24" i="5" s="1"/>
  <c r="E25" i="5"/>
  <c r="G25" i="5" s="1"/>
  <c r="E26" i="5"/>
  <c r="G26" i="5" s="1"/>
  <c r="E27" i="5"/>
  <c r="E28" i="5"/>
  <c r="G28" i="5" s="1"/>
  <c r="E29" i="5"/>
  <c r="G29" i="5" s="1"/>
  <c r="E30" i="5"/>
  <c r="E31" i="5"/>
  <c r="G31" i="5" s="1"/>
  <c r="E32" i="5"/>
  <c r="G32" i="5" s="1"/>
  <c r="E33" i="5"/>
  <c r="G33" i="5" s="1"/>
  <c r="E34" i="5"/>
  <c r="G34" i="5" s="1"/>
  <c r="E35" i="5"/>
  <c r="E36" i="5"/>
  <c r="G36" i="5" s="1"/>
  <c r="E37" i="5"/>
  <c r="G37" i="5" s="1"/>
  <c r="E38" i="5"/>
  <c r="E39" i="5"/>
  <c r="G39" i="5" s="1"/>
  <c r="E40" i="5"/>
  <c r="G40" i="5" s="1"/>
  <c r="E41" i="5"/>
  <c r="G41" i="5" s="1"/>
  <c r="E42" i="5"/>
  <c r="G42" i="5" s="1"/>
  <c r="E43" i="5"/>
  <c r="E44" i="5"/>
  <c r="G44" i="5" s="1"/>
  <c r="E45" i="5"/>
  <c r="G45" i="5" s="1"/>
  <c r="E46" i="5"/>
  <c r="E47" i="5"/>
  <c r="G47" i="5" s="1"/>
  <c r="E48" i="5"/>
  <c r="G48" i="5" s="1"/>
  <c r="E49" i="5"/>
  <c r="G49" i="5" s="1"/>
  <c r="E50" i="5"/>
  <c r="G50" i="5" s="1"/>
  <c r="E51" i="5"/>
  <c r="E52" i="5"/>
  <c r="G52" i="5" s="1"/>
  <c r="E53" i="5"/>
  <c r="G53" i="5" s="1"/>
  <c r="E54" i="5"/>
  <c r="E55" i="5"/>
  <c r="G55" i="5" s="1"/>
  <c r="E56" i="5"/>
  <c r="G56" i="5" s="1"/>
  <c r="E57" i="5"/>
  <c r="G57" i="5" s="1"/>
  <c r="E58" i="5"/>
  <c r="G58" i="5" s="1"/>
  <c r="E59" i="5"/>
  <c r="E60" i="5"/>
  <c r="G60" i="5" s="1"/>
  <c r="E61" i="5"/>
  <c r="G61" i="5" s="1"/>
  <c r="E62" i="5"/>
  <c r="E63" i="5"/>
  <c r="G63" i="5" s="1"/>
  <c r="E64" i="5"/>
  <c r="G64" i="5" s="1"/>
  <c r="E65" i="5"/>
  <c r="G65" i="5" s="1"/>
  <c r="E66" i="5"/>
  <c r="G66" i="5" s="1"/>
  <c r="E67" i="5"/>
  <c r="E68" i="5"/>
  <c r="G68" i="5" s="1"/>
  <c r="E69" i="5"/>
  <c r="G69" i="5" s="1"/>
  <c r="E70" i="5"/>
  <c r="E71" i="5"/>
  <c r="G71" i="5" s="1"/>
  <c r="E72" i="5"/>
  <c r="G72" i="5" s="1"/>
  <c r="E73" i="5"/>
  <c r="G73" i="5" s="1"/>
  <c r="E74" i="5"/>
  <c r="G74" i="5" s="1"/>
  <c r="E75" i="5"/>
  <c r="E76" i="5"/>
  <c r="G76" i="5" s="1"/>
  <c r="E77" i="5"/>
  <c r="G77" i="5" s="1"/>
  <c r="E78" i="5"/>
  <c r="E79" i="5"/>
  <c r="G79" i="5" s="1"/>
  <c r="E80" i="5"/>
  <c r="G80" i="5" s="1"/>
  <c r="E81" i="5"/>
  <c r="G81" i="5" s="1"/>
  <c r="E82" i="5"/>
  <c r="G82" i="5" s="1"/>
  <c r="E83" i="5"/>
  <c r="E84" i="5"/>
  <c r="G84" i="5" s="1"/>
  <c r="E85" i="5"/>
  <c r="G85" i="5" s="1"/>
  <c r="E86" i="5"/>
  <c r="E87" i="5"/>
  <c r="G87" i="5" s="1"/>
  <c r="E88" i="5"/>
  <c r="G88" i="5" s="1"/>
  <c r="E89" i="5"/>
  <c r="G89" i="5" s="1"/>
  <c r="E90" i="5"/>
  <c r="G90" i="5" s="1"/>
  <c r="E91" i="5"/>
  <c r="E92" i="5"/>
  <c r="G92" i="5" s="1"/>
  <c r="E93" i="5"/>
  <c r="G93" i="5" s="1"/>
  <c r="E94" i="5"/>
  <c r="E95" i="5"/>
  <c r="G95" i="5" s="1"/>
  <c r="E96" i="5"/>
  <c r="G96" i="5" s="1"/>
  <c r="E97" i="5"/>
  <c r="G97" i="5" s="1"/>
  <c r="E98" i="5"/>
  <c r="G98" i="5" s="1"/>
  <c r="E99" i="5"/>
  <c r="E100" i="5"/>
  <c r="G100" i="5" s="1"/>
  <c r="E101" i="5"/>
  <c r="G101" i="5" s="1"/>
  <c r="E102" i="5"/>
  <c r="E103" i="5"/>
  <c r="G103" i="5" s="1"/>
  <c r="E104" i="5"/>
  <c r="G104" i="5" s="1"/>
  <c r="E105" i="5"/>
  <c r="G105" i="5" s="1"/>
  <c r="E106" i="5"/>
  <c r="G106" i="5" s="1"/>
  <c r="E107" i="5"/>
  <c r="E108" i="5"/>
  <c r="G108" i="5" s="1"/>
  <c r="E109" i="5"/>
  <c r="G109" i="5" s="1"/>
  <c r="E110" i="5"/>
  <c r="E111" i="5"/>
  <c r="G111" i="5" s="1"/>
  <c r="E112" i="5"/>
  <c r="G112" i="5" s="1"/>
  <c r="E113" i="5"/>
  <c r="G113" i="5" s="1"/>
  <c r="E114" i="5"/>
  <c r="G114" i="5" s="1"/>
  <c r="E115" i="5"/>
  <c r="E116" i="5"/>
  <c r="G116" i="5" s="1"/>
  <c r="E117" i="5"/>
  <c r="G117" i="5" s="1"/>
  <c r="E118" i="5"/>
  <c r="E119" i="5"/>
  <c r="G119" i="5" s="1"/>
  <c r="E120" i="5"/>
  <c r="G120" i="5" s="1"/>
  <c r="E121" i="5"/>
  <c r="G121" i="5" s="1"/>
  <c r="E122" i="5"/>
  <c r="G122" i="5" s="1"/>
  <c r="E123" i="5"/>
  <c r="E124" i="5"/>
  <c r="G124" i="5" s="1"/>
  <c r="E125" i="5"/>
  <c r="G125" i="5" s="1"/>
  <c r="E126" i="5"/>
  <c r="E127" i="5"/>
  <c r="G127" i="5" s="1"/>
  <c r="E128" i="5"/>
  <c r="G128" i="5" s="1"/>
  <c r="E129" i="5"/>
  <c r="G129" i="5" s="1"/>
  <c r="E130" i="5"/>
  <c r="G130" i="5" s="1"/>
  <c r="E131" i="5"/>
  <c r="E132" i="5"/>
  <c r="G132" i="5" s="1"/>
  <c r="E133" i="5"/>
  <c r="G133" i="5" s="1"/>
  <c r="E134" i="5"/>
  <c r="E135" i="5"/>
  <c r="G135" i="5" s="1"/>
  <c r="E136" i="5"/>
  <c r="G136" i="5" s="1"/>
  <c r="E137" i="5"/>
  <c r="G137" i="5" s="1"/>
  <c r="E138" i="5"/>
  <c r="G138" i="5" s="1"/>
  <c r="E139" i="5"/>
  <c r="E140" i="5"/>
  <c r="G140" i="5" s="1"/>
  <c r="E141" i="5"/>
  <c r="G141" i="5" s="1"/>
  <c r="E142" i="5"/>
  <c r="E143" i="5"/>
  <c r="G143" i="5" s="1"/>
  <c r="E144" i="5"/>
  <c r="G144" i="5" s="1"/>
  <c r="E145" i="5"/>
  <c r="G145" i="5" s="1"/>
  <c r="E146" i="5"/>
  <c r="G146" i="5" s="1"/>
  <c r="E147" i="5"/>
  <c r="E148" i="5"/>
  <c r="G148" i="5" s="1"/>
  <c r="E149" i="5"/>
  <c r="G149" i="5" s="1"/>
  <c r="E150" i="5"/>
  <c r="E151" i="5"/>
  <c r="G151" i="5" s="1"/>
  <c r="E152" i="5"/>
  <c r="G152" i="5" s="1"/>
  <c r="E153" i="5"/>
  <c r="G153" i="5" s="1"/>
  <c r="E154" i="5"/>
  <c r="G154" i="5" s="1"/>
  <c r="E155" i="5"/>
  <c r="E156" i="5"/>
  <c r="G156" i="5" s="1"/>
  <c r="E157" i="5"/>
  <c r="G157" i="5" s="1"/>
  <c r="E158" i="5"/>
  <c r="E159" i="5"/>
  <c r="G159" i="5" s="1"/>
  <c r="E160" i="5"/>
  <c r="G160" i="5" s="1"/>
  <c r="E161" i="5"/>
  <c r="G161" i="5" s="1"/>
  <c r="E162" i="5"/>
  <c r="G162" i="5" s="1"/>
  <c r="E163" i="5"/>
  <c r="E164" i="5"/>
  <c r="G164" i="5" s="1"/>
  <c r="E165" i="5"/>
  <c r="G165" i="5" s="1"/>
  <c r="E166" i="5"/>
  <c r="E167" i="5"/>
  <c r="G167" i="5" s="1"/>
  <c r="E168" i="5"/>
  <c r="G168" i="5" s="1"/>
  <c r="E169" i="5"/>
  <c r="G169" i="5" s="1"/>
  <c r="E170" i="5"/>
  <c r="G170" i="5" s="1"/>
  <c r="E171" i="5"/>
  <c r="E172" i="5"/>
  <c r="G172" i="5" s="1"/>
  <c r="E173" i="5"/>
  <c r="G173" i="5" s="1"/>
  <c r="E174" i="5"/>
  <c r="E175" i="5"/>
  <c r="G175" i="5" s="1"/>
  <c r="E176" i="5"/>
  <c r="G176" i="5" s="1"/>
  <c r="E177" i="5"/>
  <c r="G177" i="5" s="1"/>
  <c r="E178" i="5"/>
  <c r="G178" i="5" s="1"/>
  <c r="E179" i="5"/>
  <c r="E180" i="5"/>
  <c r="G180" i="5" s="1"/>
  <c r="E181" i="5"/>
  <c r="G181" i="5" s="1"/>
  <c r="E182" i="5"/>
  <c r="E183" i="5"/>
  <c r="G183" i="5" s="1"/>
  <c r="E184" i="5"/>
  <c r="G184" i="5" s="1"/>
  <c r="E185" i="5"/>
  <c r="G185" i="5" s="1"/>
  <c r="E186" i="5"/>
  <c r="G186" i="5" s="1"/>
  <c r="E187" i="5"/>
  <c r="E188" i="5"/>
  <c r="G188" i="5" s="1"/>
  <c r="E189" i="5"/>
  <c r="G189" i="5" s="1"/>
  <c r="E190" i="5"/>
  <c r="E191" i="5"/>
  <c r="G191" i="5" s="1"/>
  <c r="E192" i="5"/>
  <c r="G192" i="5" s="1"/>
  <c r="E193" i="5"/>
  <c r="G193" i="5" s="1"/>
  <c r="E194" i="5"/>
  <c r="G194" i="5" s="1"/>
  <c r="E195" i="5"/>
  <c r="E196" i="5"/>
  <c r="G196" i="5" s="1"/>
  <c r="E197" i="5"/>
  <c r="G197" i="5" s="1"/>
  <c r="E198" i="5"/>
  <c r="E199" i="5"/>
  <c r="G199" i="5" s="1"/>
  <c r="E200" i="5"/>
  <c r="G200" i="5" s="1"/>
  <c r="E201" i="5"/>
  <c r="G201" i="5" s="1"/>
  <c r="E202" i="5"/>
  <c r="G202" i="5" s="1"/>
  <c r="E203" i="5"/>
  <c r="E204" i="5"/>
  <c r="G204" i="5" s="1"/>
  <c r="E205" i="5"/>
  <c r="G205" i="5" s="1"/>
  <c r="E206" i="5"/>
  <c r="E207" i="5"/>
  <c r="G207" i="5" s="1"/>
  <c r="E208" i="5"/>
  <c r="G208" i="5" s="1"/>
  <c r="E209" i="5"/>
  <c r="G209" i="5" s="1"/>
  <c r="E210" i="5"/>
  <c r="G210" i="5" s="1"/>
  <c r="E211" i="5"/>
  <c r="E212" i="5"/>
  <c r="G212" i="5" s="1"/>
  <c r="E213" i="5"/>
  <c r="G213" i="5" s="1"/>
  <c r="E214" i="5"/>
  <c r="E215" i="5"/>
  <c r="G215" i="5" s="1"/>
  <c r="E216" i="5"/>
  <c r="G216" i="5" s="1"/>
  <c r="E217" i="5"/>
  <c r="G217" i="5" s="1"/>
  <c r="E218" i="5"/>
  <c r="G218" i="5" s="1"/>
  <c r="E219" i="5"/>
  <c r="E220" i="5"/>
  <c r="G220" i="5" s="1"/>
  <c r="E221" i="5"/>
  <c r="G221" i="5" s="1"/>
  <c r="E222" i="5"/>
  <c r="E223" i="5"/>
  <c r="G223" i="5" s="1"/>
  <c r="E224" i="5"/>
  <c r="G224" i="5" s="1"/>
  <c r="E225" i="5"/>
  <c r="G225" i="5" s="1"/>
  <c r="E226" i="5"/>
  <c r="G226" i="5" s="1"/>
  <c r="E227" i="5"/>
  <c r="E228" i="5"/>
  <c r="G228" i="5" s="1"/>
  <c r="E229" i="5"/>
  <c r="G229" i="5" s="1"/>
  <c r="E230" i="5"/>
  <c r="E231" i="5"/>
  <c r="G231" i="5" s="1"/>
  <c r="E232" i="5"/>
  <c r="G232" i="5" s="1"/>
  <c r="E233" i="5"/>
  <c r="G233" i="5" s="1"/>
  <c r="E234" i="5"/>
  <c r="G234" i="5" s="1"/>
  <c r="E235" i="5"/>
  <c r="E236" i="5"/>
  <c r="G236" i="5" s="1"/>
  <c r="E237" i="5"/>
  <c r="G237" i="5" s="1"/>
  <c r="E238" i="5"/>
  <c r="E239" i="5"/>
  <c r="G239" i="5" s="1"/>
  <c r="E240" i="5"/>
  <c r="G240" i="5" s="1"/>
  <c r="E241" i="5"/>
  <c r="G241" i="5" s="1"/>
  <c r="E242" i="5"/>
  <c r="G242" i="5" s="1"/>
  <c r="E243" i="5"/>
  <c r="E244" i="5"/>
  <c r="G244" i="5" s="1"/>
  <c r="E245" i="5"/>
  <c r="G245" i="5" s="1"/>
  <c r="E246" i="5"/>
  <c r="E247" i="5"/>
  <c r="G247" i="5" s="1"/>
  <c r="E248" i="5"/>
  <c r="G248" i="5" s="1"/>
  <c r="E249" i="5"/>
  <c r="G249" i="5" s="1"/>
  <c r="E250" i="5"/>
  <c r="G250" i="5" s="1"/>
  <c r="E251" i="5"/>
  <c r="E252" i="5"/>
  <c r="G252" i="5" s="1"/>
  <c r="E253" i="5"/>
  <c r="G253" i="5" s="1"/>
  <c r="E254" i="5"/>
  <c r="E255" i="5"/>
  <c r="G255" i="5" s="1"/>
  <c r="E256" i="5"/>
  <c r="G256" i="5" s="1"/>
  <c r="E257" i="5"/>
  <c r="G257" i="5" s="1"/>
  <c r="E258" i="5"/>
  <c r="G258" i="5" s="1"/>
  <c r="E259" i="5"/>
  <c r="E260" i="5"/>
  <c r="G260" i="5" s="1"/>
  <c r="E261" i="5"/>
  <c r="G261" i="5" s="1"/>
  <c r="E262" i="5"/>
  <c r="E263" i="5"/>
  <c r="G263" i="5" s="1"/>
  <c r="E264" i="5"/>
  <c r="G264" i="5" s="1"/>
  <c r="E265" i="5"/>
  <c r="G265" i="5" s="1"/>
  <c r="E266" i="5"/>
  <c r="G266" i="5" s="1"/>
  <c r="E267" i="5"/>
  <c r="E268" i="5"/>
  <c r="G268" i="5" s="1"/>
  <c r="E269" i="5"/>
  <c r="G269" i="5" s="1"/>
  <c r="E270" i="5"/>
  <c r="E271" i="5"/>
  <c r="G271" i="5" s="1"/>
  <c r="E272" i="5"/>
  <c r="G272" i="5" s="1"/>
  <c r="E273" i="5"/>
  <c r="G273" i="5" s="1"/>
  <c r="E274" i="5"/>
  <c r="G274" i="5" s="1"/>
  <c r="E275" i="5"/>
  <c r="E276" i="5"/>
  <c r="G276" i="5" s="1"/>
  <c r="E277" i="5"/>
  <c r="G277" i="5" s="1"/>
  <c r="E278" i="5"/>
  <c r="E279" i="5"/>
  <c r="G279" i="5" s="1"/>
  <c r="E280" i="5"/>
  <c r="G280" i="5" s="1"/>
  <c r="E281" i="5"/>
  <c r="G281" i="5" s="1"/>
  <c r="E282" i="5"/>
  <c r="G282" i="5" s="1"/>
  <c r="E283" i="5"/>
  <c r="E284" i="5"/>
  <c r="G284" i="5" s="1"/>
  <c r="E285" i="5"/>
  <c r="G285" i="5" s="1"/>
  <c r="E286" i="5"/>
  <c r="E287" i="5"/>
  <c r="G287" i="5" s="1"/>
  <c r="E288" i="5"/>
  <c r="G288" i="5" s="1"/>
  <c r="E289" i="5"/>
  <c r="G289" i="5" s="1"/>
  <c r="E290" i="5"/>
  <c r="G290" i="5" s="1"/>
  <c r="E291" i="5"/>
  <c r="E292" i="5"/>
  <c r="G292" i="5" s="1"/>
  <c r="E293" i="5"/>
  <c r="G293" i="5" s="1"/>
  <c r="E294" i="5"/>
  <c r="E295" i="5"/>
  <c r="G295" i="5" s="1"/>
  <c r="E296" i="5"/>
  <c r="G296" i="5" s="1"/>
  <c r="E297" i="5"/>
  <c r="G297" i="5" s="1"/>
  <c r="E298" i="5"/>
  <c r="G298" i="5" s="1"/>
  <c r="E299" i="5"/>
  <c r="E300" i="5"/>
  <c r="G300" i="5" s="1"/>
  <c r="E301" i="5"/>
  <c r="G301" i="5" s="1"/>
  <c r="E302" i="5"/>
  <c r="E303" i="5"/>
  <c r="G303" i="5" s="1"/>
  <c r="E304" i="5"/>
  <c r="G304" i="5" s="1"/>
  <c r="E305" i="5"/>
  <c r="G305" i="5" s="1"/>
  <c r="E306" i="5"/>
  <c r="G306" i="5" s="1"/>
  <c r="E307" i="5"/>
  <c r="E308" i="5"/>
  <c r="G308" i="5" s="1"/>
  <c r="E309" i="5"/>
  <c r="G309" i="5" s="1"/>
  <c r="E310" i="5"/>
  <c r="E311" i="5"/>
  <c r="G311" i="5" s="1"/>
  <c r="E312" i="5"/>
  <c r="G312" i="5" s="1"/>
  <c r="E313" i="5"/>
  <c r="G313" i="5" s="1"/>
  <c r="E314" i="5"/>
  <c r="G314" i="5" s="1"/>
  <c r="E315" i="5"/>
  <c r="E316" i="5"/>
  <c r="G316" i="5" s="1"/>
  <c r="E317" i="5"/>
  <c r="G317" i="5" s="1"/>
  <c r="E318" i="5"/>
  <c r="E319" i="5"/>
  <c r="G319" i="5" s="1"/>
  <c r="E320" i="5"/>
  <c r="G320" i="5" s="1"/>
  <c r="E321" i="5"/>
  <c r="G321" i="5" s="1"/>
  <c r="E322" i="5"/>
  <c r="G322" i="5" s="1"/>
  <c r="E323" i="5"/>
  <c r="E324" i="5"/>
  <c r="G324" i="5" s="1"/>
  <c r="E325" i="5"/>
  <c r="G325" i="5" s="1"/>
  <c r="E326" i="5"/>
  <c r="E327" i="5"/>
  <c r="G327" i="5" s="1"/>
  <c r="E328" i="5"/>
  <c r="G328" i="5" s="1"/>
  <c r="E329" i="5"/>
  <c r="G329" i="5" s="1"/>
  <c r="E330" i="5"/>
  <c r="G330" i="5" s="1"/>
  <c r="E331" i="5"/>
  <c r="E332" i="5"/>
  <c r="G332" i="5" s="1"/>
  <c r="E333" i="5"/>
  <c r="G333" i="5" s="1"/>
  <c r="E334" i="5"/>
  <c r="E335" i="5"/>
  <c r="G335" i="5" s="1"/>
  <c r="E336" i="5"/>
  <c r="G336" i="5" s="1"/>
  <c r="E337" i="5"/>
  <c r="G337" i="5" s="1"/>
  <c r="E338" i="5"/>
  <c r="G338" i="5" s="1"/>
  <c r="E339" i="5"/>
  <c r="E340" i="5"/>
  <c r="G340" i="5" s="1"/>
  <c r="E341" i="5"/>
  <c r="G341" i="5" s="1"/>
  <c r="E342" i="5"/>
  <c r="E343" i="5"/>
  <c r="G343" i="5" s="1"/>
  <c r="E344" i="5"/>
  <c r="G344" i="5" s="1"/>
  <c r="E345" i="5"/>
  <c r="G345" i="5" s="1"/>
  <c r="E346" i="5"/>
  <c r="G346" i="5" s="1"/>
  <c r="E347" i="5"/>
  <c r="E348" i="5"/>
  <c r="G348" i="5" s="1"/>
  <c r="E349" i="5"/>
  <c r="G349" i="5" s="1"/>
  <c r="E350" i="5"/>
  <c r="E351" i="5"/>
  <c r="G351" i="5" s="1"/>
  <c r="E352" i="5"/>
  <c r="G352" i="5" s="1"/>
  <c r="E353" i="5"/>
  <c r="G353" i="5" s="1"/>
  <c r="E354" i="5"/>
  <c r="G354" i="5" s="1"/>
  <c r="E355" i="5"/>
  <c r="E356" i="5"/>
  <c r="G356" i="5" s="1"/>
  <c r="E357" i="5"/>
  <c r="G357" i="5" s="1"/>
  <c r="E358" i="5"/>
  <c r="E359" i="5"/>
  <c r="G359" i="5" s="1"/>
  <c r="E360" i="5"/>
  <c r="G360" i="5" s="1"/>
  <c r="E361" i="5"/>
  <c r="G361" i="5" s="1"/>
  <c r="E362" i="5"/>
  <c r="G362" i="5" s="1"/>
  <c r="E363" i="5"/>
  <c r="E364" i="5"/>
  <c r="G364" i="5" s="1"/>
  <c r="E365" i="5"/>
  <c r="G365" i="5" s="1"/>
  <c r="E366" i="5"/>
  <c r="E367" i="5"/>
  <c r="G367" i="5" s="1"/>
  <c r="E368" i="5"/>
  <c r="G368" i="5" s="1"/>
  <c r="E369" i="5"/>
  <c r="G369" i="5" s="1"/>
  <c r="E370" i="5"/>
  <c r="G370" i="5" s="1"/>
  <c r="E371" i="5"/>
  <c r="E372" i="5"/>
  <c r="G372" i="5" s="1"/>
  <c r="E373" i="5"/>
  <c r="G373" i="5" s="1"/>
  <c r="E374" i="5"/>
  <c r="E375" i="5"/>
  <c r="G375" i="5" s="1"/>
  <c r="E376" i="5"/>
  <c r="G376" i="5" s="1"/>
  <c r="E377" i="5"/>
  <c r="G377" i="5" s="1"/>
  <c r="E378" i="5"/>
  <c r="G378" i="5" s="1"/>
  <c r="E379" i="5"/>
  <c r="E380" i="5"/>
  <c r="G380" i="5" s="1"/>
  <c r="E381" i="5"/>
  <c r="G381" i="5" s="1"/>
  <c r="E382" i="5"/>
  <c r="E383" i="5"/>
  <c r="G383" i="5" s="1"/>
  <c r="E384" i="5"/>
  <c r="G384" i="5" s="1"/>
  <c r="E385" i="5"/>
  <c r="G385" i="5" s="1"/>
  <c r="E386" i="5"/>
  <c r="G386" i="5" s="1"/>
  <c r="E387" i="5"/>
  <c r="E388" i="5"/>
  <c r="G388" i="5" s="1"/>
  <c r="E389" i="5"/>
  <c r="G389" i="5" s="1"/>
  <c r="E390" i="5"/>
  <c r="E391" i="5"/>
  <c r="G391" i="5" s="1"/>
  <c r="E392" i="5"/>
  <c r="G392" i="5" s="1"/>
  <c r="E393" i="5"/>
  <c r="G393" i="5" s="1"/>
  <c r="E394" i="5"/>
  <c r="G394" i="5" s="1"/>
  <c r="E395" i="5"/>
  <c r="E396" i="5"/>
  <c r="G396" i="5" s="1"/>
  <c r="E397" i="5"/>
  <c r="G397" i="5" s="1"/>
  <c r="E398" i="5"/>
  <c r="E399" i="5"/>
  <c r="G399" i="5" s="1"/>
  <c r="E400" i="5"/>
  <c r="G400" i="5" s="1"/>
  <c r="E401" i="5"/>
  <c r="G401" i="5" s="1"/>
  <c r="E402" i="5"/>
  <c r="G402" i="5" s="1"/>
  <c r="E403" i="5"/>
  <c r="E404" i="5"/>
  <c r="G404" i="5" s="1"/>
  <c r="E405" i="5"/>
  <c r="G405" i="5" s="1"/>
  <c r="E406" i="5"/>
  <c r="E407" i="5"/>
  <c r="G407" i="5" s="1"/>
  <c r="E408" i="5"/>
  <c r="G408" i="5" s="1"/>
  <c r="E409" i="5"/>
  <c r="G409" i="5" s="1"/>
  <c r="E410" i="5"/>
  <c r="G410" i="5" s="1"/>
  <c r="E411" i="5"/>
  <c r="E412" i="5"/>
  <c r="G412" i="5" s="1"/>
  <c r="E413" i="5"/>
  <c r="G413" i="5" s="1"/>
  <c r="E414" i="5"/>
  <c r="E415" i="5"/>
  <c r="G415" i="5" s="1"/>
  <c r="E416" i="5"/>
  <c r="G416" i="5" s="1"/>
  <c r="E417" i="5"/>
  <c r="G417" i="5" s="1"/>
  <c r="E418" i="5"/>
  <c r="G418" i="5" s="1"/>
  <c r="E419" i="5"/>
  <c r="E420" i="5"/>
  <c r="G420" i="5" s="1"/>
  <c r="E421" i="5"/>
  <c r="G421" i="5" s="1"/>
  <c r="E422" i="5"/>
  <c r="E423" i="5"/>
  <c r="G423" i="5" s="1"/>
  <c r="E424" i="5"/>
  <c r="G424" i="5" s="1"/>
  <c r="E425" i="5"/>
  <c r="G425" i="5" s="1"/>
  <c r="E426" i="5"/>
  <c r="G426" i="5" s="1"/>
  <c r="E427" i="5"/>
  <c r="E428" i="5"/>
  <c r="G428" i="5" s="1"/>
  <c r="E429" i="5"/>
  <c r="G429" i="5" s="1"/>
  <c r="E430" i="5"/>
  <c r="E431" i="5"/>
  <c r="G431" i="5" s="1"/>
  <c r="E432" i="5"/>
  <c r="G432" i="5" s="1"/>
  <c r="E433" i="5"/>
  <c r="G433" i="5" s="1"/>
  <c r="E434" i="5"/>
  <c r="G434" i="5" s="1"/>
  <c r="E435" i="5"/>
  <c r="E436" i="5"/>
  <c r="G436" i="5" s="1"/>
  <c r="E437" i="5"/>
  <c r="G437" i="5" s="1"/>
  <c r="E438" i="5"/>
  <c r="E439" i="5"/>
  <c r="G439" i="5" s="1"/>
  <c r="E440" i="5"/>
  <c r="G440" i="5" s="1"/>
  <c r="E441" i="5"/>
  <c r="G441" i="5" s="1"/>
  <c r="E442" i="5"/>
  <c r="G442" i="5" s="1"/>
  <c r="E443" i="5"/>
  <c r="E444" i="5"/>
  <c r="G444" i="5" s="1"/>
  <c r="E445" i="5"/>
  <c r="G445" i="5" s="1"/>
  <c r="E446" i="5"/>
  <c r="E447" i="5"/>
  <c r="G447" i="5" s="1"/>
  <c r="E448" i="5"/>
  <c r="G448" i="5" s="1"/>
  <c r="E449" i="5"/>
  <c r="G449" i="5" s="1"/>
  <c r="E450" i="5"/>
  <c r="G450" i="5" s="1"/>
  <c r="E451" i="5"/>
  <c r="E452" i="5"/>
  <c r="G452" i="5" s="1"/>
  <c r="E453" i="5"/>
  <c r="G453" i="5" s="1"/>
  <c r="E454" i="5"/>
  <c r="E455" i="5"/>
  <c r="G455" i="5" s="1"/>
  <c r="E456" i="5"/>
  <c r="G456" i="5" s="1"/>
  <c r="E457" i="5"/>
  <c r="G457" i="5" s="1"/>
  <c r="E458" i="5"/>
  <c r="G458" i="5" s="1"/>
  <c r="E459" i="5"/>
  <c r="E460" i="5"/>
  <c r="G460" i="5" s="1"/>
  <c r="E461" i="5"/>
  <c r="G461" i="5" s="1"/>
  <c r="E462" i="5"/>
  <c r="E463" i="5"/>
  <c r="G463" i="5" s="1"/>
  <c r="E464" i="5"/>
  <c r="G464" i="5" s="1"/>
  <c r="E465" i="5"/>
  <c r="G465" i="5" s="1"/>
  <c r="E466" i="5"/>
  <c r="G466" i="5" s="1"/>
  <c r="E467" i="5"/>
  <c r="E468" i="5"/>
  <c r="G468" i="5" s="1"/>
  <c r="E469" i="5"/>
  <c r="G469" i="5" s="1"/>
  <c r="E470" i="5"/>
  <c r="E471" i="5"/>
  <c r="G471" i="5" s="1"/>
  <c r="E472" i="5"/>
  <c r="G472" i="5" s="1"/>
  <c r="E473" i="5"/>
  <c r="G473" i="5" s="1"/>
  <c r="E474" i="5"/>
  <c r="G474" i="5" s="1"/>
  <c r="E475" i="5"/>
  <c r="E476" i="5"/>
  <c r="G476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E2" i="3"/>
  <c r="E3" i="3"/>
  <c r="G3" i="3" s="1"/>
  <c r="E4" i="3"/>
  <c r="E5" i="3"/>
  <c r="G5" i="3" s="1"/>
  <c r="E6" i="3"/>
  <c r="E7" i="3"/>
  <c r="G7" i="3" s="1"/>
  <c r="E8" i="3"/>
  <c r="G8" i="3" s="1"/>
  <c r="E9" i="3"/>
  <c r="E10" i="3"/>
  <c r="E11" i="3"/>
  <c r="G11" i="3" s="1"/>
  <c r="E12" i="3"/>
  <c r="E13" i="3"/>
  <c r="G13" i="3" s="1"/>
  <c r="E14" i="3"/>
  <c r="E15" i="3"/>
  <c r="G15" i="3" s="1"/>
  <c r="E16" i="3"/>
  <c r="G16" i="3" s="1"/>
  <c r="E17" i="3"/>
  <c r="E18" i="3"/>
  <c r="E19" i="3"/>
  <c r="G19" i="3" s="1"/>
  <c r="E20" i="3"/>
  <c r="E21" i="3"/>
  <c r="G21" i="3" s="1"/>
  <c r="E22" i="3"/>
  <c r="E23" i="3"/>
  <c r="G23" i="3" s="1"/>
  <c r="E24" i="3"/>
  <c r="G24" i="3" s="1"/>
  <c r="E25" i="3"/>
  <c r="E26" i="3"/>
  <c r="E27" i="3"/>
  <c r="G27" i="3" s="1"/>
  <c r="E28" i="3"/>
  <c r="E29" i="3"/>
  <c r="G29" i="3" s="1"/>
  <c r="E30" i="3"/>
  <c r="E31" i="3"/>
  <c r="G31" i="3" s="1"/>
  <c r="E32" i="3"/>
  <c r="G32" i="3" s="1"/>
  <c r="E33" i="3"/>
  <c r="E34" i="3"/>
  <c r="E35" i="3"/>
  <c r="G35" i="3" s="1"/>
  <c r="E36" i="3"/>
  <c r="E37" i="3"/>
  <c r="G37" i="3" s="1"/>
  <c r="E38" i="3"/>
  <c r="E39" i="3"/>
  <c r="G39" i="3" s="1"/>
  <c r="E40" i="3"/>
  <c r="G40" i="3" s="1"/>
  <c r="E41" i="3"/>
  <c r="E42" i="3"/>
  <c r="E43" i="3"/>
  <c r="G43" i="3" s="1"/>
  <c r="E44" i="3"/>
  <c r="E45" i="3"/>
  <c r="G45" i="3" s="1"/>
  <c r="E46" i="3"/>
  <c r="E47" i="3"/>
  <c r="G47" i="3" s="1"/>
  <c r="E48" i="3"/>
  <c r="G48" i="3" s="1"/>
  <c r="E49" i="3"/>
  <c r="E50" i="3"/>
  <c r="E51" i="3"/>
  <c r="G51" i="3" s="1"/>
  <c r="E52" i="3"/>
  <c r="E53" i="3"/>
  <c r="G53" i="3" s="1"/>
  <c r="E54" i="3"/>
  <c r="E55" i="3"/>
  <c r="G55" i="3" s="1"/>
  <c r="E56" i="3"/>
  <c r="G56" i="3" s="1"/>
  <c r="E57" i="3"/>
  <c r="E58" i="3"/>
  <c r="E59" i="3"/>
  <c r="G59" i="3" s="1"/>
  <c r="E60" i="3"/>
  <c r="E61" i="3"/>
  <c r="G61" i="3" s="1"/>
  <c r="E62" i="3"/>
  <c r="E63" i="3"/>
  <c r="G63" i="3" s="1"/>
  <c r="E64" i="3"/>
  <c r="G64" i="3" s="1"/>
  <c r="E65" i="3"/>
  <c r="E66" i="3"/>
  <c r="E67" i="3"/>
  <c r="G67" i="3" s="1"/>
  <c r="E68" i="3"/>
  <c r="E69" i="3"/>
  <c r="G69" i="3" s="1"/>
  <c r="E70" i="3"/>
  <c r="E71" i="3"/>
  <c r="G71" i="3" s="1"/>
  <c r="E72" i="3"/>
  <c r="G72" i="3" s="1"/>
  <c r="E73" i="3"/>
  <c r="E74" i="3"/>
  <c r="E75" i="3"/>
  <c r="G75" i="3" s="1"/>
  <c r="E76" i="3"/>
  <c r="E77" i="3"/>
  <c r="G77" i="3" s="1"/>
  <c r="E78" i="3"/>
  <c r="E79" i="3"/>
  <c r="G79" i="3" s="1"/>
  <c r="E80" i="3"/>
  <c r="G80" i="3" s="1"/>
  <c r="E81" i="3"/>
  <c r="E82" i="3"/>
  <c r="E83" i="3"/>
  <c r="G83" i="3" s="1"/>
  <c r="E84" i="3"/>
  <c r="E85" i="3"/>
  <c r="G85" i="3" s="1"/>
  <c r="E86" i="3"/>
  <c r="E87" i="3"/>
  <c r="G87" i="3" s="1"/>
  <c r="E88" i="3"/>
  <c r="G88" i="3" s="1"/>
  <c r="E89" i="3"/>
  <c r="E90" i="3"/>
  <c r="E91" i="3"/>
  <c r="G91" i="3" s="1"/>
  <c r="E92" i="3"/>
  <c r="E93" i="3"/>
  <c r="G93" i="3" s="1"/>
  <c r="E94" i="3"/>
  <c r="E95" i="3"/>
  <c r="G95" i="3" s="1"/>
  <c r="E96" i="3"/>
  <c r="G96" i="3" s="1"/>
  <c r="E97" i="3"/>
  <c r="E98" i="3"/>
  <c r="E99" i="3"/>
  <c r="G99" i="3" s="1"/>
  <c r="E100" i="3"/>
  <c r="E101" i="3"/>
  <c r="G101" i="3" s="1"/>
  <c r="E102" i="3"/>
  <c r="E103" i="3"/>
  <c r="G103" i="3" s="1"/>
  <c r="E104" i="3"/>
  <c r="G104" i="3" s="1"/>
  <c r="E105" i="3"/>
  <c r="E106" i="3"/>
  <c r="E107" i="3"/>
  <c r="G107" i="3" s="1"/>
  <c r="E108" i="3"/>
  <c r="E109" i="3"/>
  <c r="G109" i="3" s="1"/>
  <c r="E110" i="3"/>
  <c r="E111" i="3"/>
  <c r="G111" i="3" s="1"/>
  <c r="E112" i="3"/>
  <c r="G112" i="3" s="1"/>
  <c r="E113" i="3"/>
  <c r="E114" i="3"/>
  <c r="E115" i="3"/>
  <c r="G115" i="3" s="1"/>
  <c r="E116" i="3"/>
  <c r="E117" i="3"/>
  <c r="G117" i="3" s="1"/>
  <c r="E118" i="3"/>
  <c r="E119" i="3"/>
  <c r="G119" i="3" s="1"/>
  <c r="E120" i="3"/>
  <c r="G120" i="3" s="1"/>
  <c r="E121" i="3"/>
  <c r="E122" i="3"/>
  <c r="E123" i="3"/>
  <c r="G123" i="3" s="1"/>
  <c r="E124" i="3"/>
  <c r="E125" i="3"/>
  <c r="G125" i="3" s="1"/>
  <c r="E126" i="3"/>
  <c r="E127" i="3"/>
  <c r="G127" i="3" s="1"/>
  <c r="E128" i="3"/>
  <c r="G128" i="3" s="1"/>
  <c r="E129" i="3"/>
  <c r="E130" i="3"/>
  <c r="E131" i="3"/>
  <c r="G131" i="3" s="1"/>
  <c r="E132" i="3"/>
  <c r="E133" i="3"/>
  <c r="G133" i="3" s="1"/>
  <c r="E134" i="3"/>
  <c r="E135" i="3"/>
  <c r="G135" i="3" s="1"/>
  <c r="E136" i="3"/>
  <c r="G136" i="3" s="1"/>
  <c r="E137" i="3"/>
  <c r="E138" i="3"/>
  <c r="E139" i="3"/>
  <c r="G139" i="3" s="1"/>
  <c r="E140" i="3"/>
  <c r="E141" i="3"/>
  <c r="G141" i="3" s="1"/>
  <c r="E142" i="3"/>
  <c r="E143" i="3"/>
  <c r="G143" i="3" s="1"/>
  <c r="E144" i="3"/>
  <c r="G144" i="3" s="1"/>
  <c r="E145" i="3"/>
  <c r="E146" i="3"/>
  <c r="E147" i="3"/>
  <c r="G147" i="3" s="1"/>
  <c r="E148" i="3"/>
  <c r="E149" i="3"/>
  <c r="G149" i="3" s="1"/>
  <c r="E150" i="3"/>
  <c r="E151" i="3"/>
  <c r="G151" i="3" s="1"/>
  <c r="E152" i="3"/>
  <c r="G152" i="3" s="1"/>
  <c r="E153" i="3"/>
  <c r="E154" i="3"/>
  <c r="E155" i="3"/>
  <c r="G155" i="3" s="1"/>
  <c r="E156" i="3"/>
  <c r="E157" i="3"/>
  <c r="G157" i="3" s="1"/>
  <c r="E158" i="3"/>
  <c r="E159" i="3"/>
  <c r="G159" i="3" s="1"/>
  <c r="E160" i="3"/>
  <c r="G160" i="3" s="1"/>
  <c r="E161" i="3"/>
  <c r="E162" i="3"/>
  <c r="E163" i="3"/>
  <c r="G163" i="3" s="1"/>
  <c r="E164" i="3"/>
  <c r="E165" i="3"/>
  <c r="G165" i="3" s="1"/>
  <c r="E166" i="3"/>
  <c r="E167" i="3"/>
  <c r="G167" i="3" s="1"/>
  <c r="E168" i="3"/>
  <c r="G168" i="3" s="1"/>
  <c r="E169" i="3"/>
  <c r="E170" i="3"/>
  <c r="E171" i="3"/>
  <c r="G171" i="3" s="1"/>
  <c r="E172" i="3"/>
  <c r="E173" i="3"/>
  <c r="G173" i="3" s="1"/>
  <c r="E174" i="3"/>
  <c r="E175" i="3"/>
  <c r="G175" i="3" s="1"/>
  <c r="E176" i="3"/>
  <c r="G176" i="3" s="1"/>
  <c r="E177" i="3"/>
  <c r="E178" i="3"/>
  <c r="E179" i="3"/>
  <c r="G179" i="3" s="1"/>
  <c r="E180" i="3"/>
  <c r="E181" i="3"/>
  <c r="G181" i="3" s="1"/>
  <c r="E182" i="3"/>
  <c r="E183" i="3"/>
  <c r="G183" i="3" s="1"/>
  <c r="E184" i="3"/>
  <c r="G184" i="3" s="1"/>
  <c r="E185" i="3"/>
  <c r="E186" i="3"/>
  <c r="E187" i="3"/>
  <c r="G187" i="3" s="1"/>
  <c r="E188" i="3"/>
  <c r="E189" i="3"/>
  <c r="G189" i="3" s="1"/>
  <c r="E190" i="3"/>
  <c r="E191" i="3"/>
  <c r="G191" i="3" s="1"/>
  <c r="E192" i="3"/>
  <c r="G192" i="3" s="1"/>
  <c r="E193" i="3"/>
  <c r="E194" i="3"/>
  <c r="E195" i="3"/>
  <c r="G195" i="3" s="1"/>
  <c r="E196" i="3"/>
  <c r="E197" i="3"/>
  <c r="G197" i="3" s="1"/>
  <c r="E198" i="3"/>
  <c r="E199" i="3"/>
  <c r="G199" i="3" s="1"/>
  <c r="E200" i="3"/>
  <c r="G200" i="3" s="1"/>
  <c r="E201" i="3"/>
  <c r="E202" i="3"/>
  <c r="E203" i="3"/>
  <c r="G203" i="3" s="1"/>
  <c r="E204" i="3"/>
  <c r="E205" i="3"/>
  <c r="G205" i="3" s="1"/>
  <c r="E206" i="3"/>
  <c r="E207" i="3"/>
  <c r="G207" i="3" s="1"/>
  <c r="E208" i="3"/>
  <c r="G208" i="3" s="1"/>
  <c r="E209" i="3"/>
  <c r="E210" i="3"/>
  <c r="E211" i="3"/>
  <c r="G211" i="3" s="1"/>
  <c r="E212" i="3"/>
  <c r="E213" i="3"/>
  <c r="G213" i="3" s="1"/>
  <c r="E214" i="3"/>
  <c r="E215" i="3"/>
  <c r="G215" i="3" s="1"/>
  <c r="E216" i="3"/>
  <c r="G216" i="3" s="1"/>
  <c r="E217" i="3"/>
  <c r="E218" i="3"/>
  <c r="E219" i="3"/>
  <c r="G219" i="3" s="1"/>
  <c r="E220" i="3"/>
  <c r="E221" i="3"/>
  <c r="G221" i="3" s="1"/>
  <c r="E222" i="3"/>
  <c r="E223" i="3"/>
  <c r="G223" i="3" s="1"/>
  <c r="E224" i="3"/>
  <c r="G224" i="3" s="1"/>
  <c r="E225" i="3"/>
  <c r="E226" i="3"/>
  <c r="E227" i="3"/>
  <c r="G227" i="3" s="1"/>
  <c r="E228" i="3"/>
  <c r="E229" i="3"/>
  <c r="G229" i="3" s="1"/>
  <c r="E230" i="3"/>
  <c r="E231" i="3"/>
  <c r="G231" i="3" s="1"/>
  <c r="E232" i="3"/>
  <c r="G232" i="3" s="1"/>
  <c r="E233" i="3"/>
  <c r="E234" i="3"/>
  <c r="E235" i="3"/>
  <c r="G235" i="3" s="1"/>
  <c r="E236" i="3"/>
  <c r="E237" i="3"/>
  <c r="G237" i="3" s="1"/>
  <c r="E238" i="3"/>
  <c r="E239" i="3"/>
  <c r="G239" i="3" s="1"/>
  <c r="E240" i="3"/>
  <c r="G240" i="3" s="1"/>
  <c r="E241" i="3"/>
  <c r="E242" i="3"/>
  <c r="E243" i="3"/>
  <c r="G243" i="3" s="1"/>
  <c r="E244" i="3"/>
  <c r="E245" i="3"/>
  <c r="G245" i="3" s="1"/>
  <c r="E246" i="3"/>
  <c r="E247" i="3"/>
  <c r="G247" i="3" s="1"/>
  <c r="E248" i="3"/>
  <c r="G248" i="3" s="1"/>
  <c r="E249" i="3"/>
  <c r="E250" i="3"/>
  <c r="E251" i="3"/>
  <c r="G251" i="3" s="1"/>
  <c r="E252" i="3"/>
  <c r="E253" i="3"/>
  <c r="G253" i="3" s="1"/>
  <c r="E254" i="3"/>
  <c r="E255" i="3"/>
  <c r="G255" i="3" s="1"/>
  <c r="E256" i="3"/>
  <c r="G256" i="3" s="1"/>
  <c r="E257" i="3"/>
  <c r="E258" i="3"/>
  <c r="E259" i="3"/>
  <c r="G259" i="3" s="1"/>
  <c r="E260" i="3"/>
  <c r="E261" i="3"/>
  <c r="G261" i="3" s="1"/>
  <c r="E262" i="3"/>
  <c r="E263" i="3"/>
  <c r="G263" i="3" s="1"/>
  <c r="E264" i="3"/>
  <c r="G264" i="3" s="1"/>
  <c r="E265" i="3"/>
  <c r="E266" i="3"/>
  <c r="E267" i="3"/>
  <c r="G267" i="3" s="1"/>
  <c r="E268" i="3"/>
  <c r="E269" i="3"/>
  <c r="G269" i="3" s="1"/>
  <c r="E270" i="3"/>
  <c r="E271" i="3"/>
  <c r="G271" i="3" s="1"/>
  <c r="E272" i="3"/>
  <c r="G272" i="3" s="1"/>
  <c r="E273" i="3"/>
  <c r="E274" i="3"/>
  <c r="E275" i="3"/>
  <c r="G275" i="3" s="1"/>
  <c r="E276" i="3"/>
  <c r="E277" i="3"/>
  <c r="G277" i="3" s="1"/>
  <c r="E278" i="3"/>
  <c r="E279" i="3"/>
  <c r="G279" i="3" s="1"/>
  <c r="E280" i="3"/>
  <c r="G280" i="3" s="1"/>
  <c r="E281" i="3"/>
  <c r="E282" i="3"/>
  <c r="E283" i="3"/>
  <c r="G283" i="3" s="1"/>
  <c r="E284" i="3"/>
  <c r="E285" i="3"/>
  <c r="G285" i="3" s="1"/>
  <c r="E286" i="3"/>
  <c r="E287" i="3"/>
  <c r="G287" i="3" s="1"/>
  <c r="E288" i="3"/>
  <c r="G288" i="3" s="1"/>
  <c r="E289" i="3"/>
  <c r="E290" i="3"/>
  <c r="E291" i="3"/>
  <c r="G291" i="3" s="1"/>
  <c r="E292" i="3"/>
  <c r="E293" i="3"/>
  <c r="G293" i="3" s="1"/>
  <c r="E294" i="3"/>
  <c r="E295" i="3"/>
  <c r="G295" i="3" s="1"/>
  <c r="E296" i="3"/>
  <c r="G296" i="3" s="1"/>
  <c r="E297" i="3"/>
  <c r="E298" i="3"/>
  <c r="E299" i="3"/>
  <c r="G299" i="3" s="1"/>
  <c r="E300" i="3"/>
  <c r="E301" i="3"/>
  <c r="G301" i="3" s="1"/>
  <c r="E302" i="3"/>
  <c r="E303" i="3"/>
  <c r="G303" i="3" s="1"/>
  <c r="E304" i="3"/>
  <c r="G304" i="3" s="1"/>
  <c r="E305" i="3"/>
  <c r="E306" i="3"/>
  <c r="E307" i="3"/>
  <c r="G307" i="3" s="1"/>
  <c r="E308" i="3"/>
  <c r="E309" i="3"/>
  <c r="G309" i="3" s="1"/>
  <c r="E310" i="3"/>
  <c r="E311" i="3"/>
  <c r="G311" i="3" s="1"/>
  <c r="E312" i="3"/>
  <c r="G312" i="3" s="1"/>
  <c r="E313" i="3"/>
  <c r="E314" i="3"/>
  <c r="E315" i="3"/>
  <c r="G315" i="3" s="1"/>
  <c r="E316" i="3"/>
  <c r="E317" i="3"/>
  <c r="G317" i="3" s="1"/>
  <c r="E318" i="3"/>
  <c r="E319" i="3"/>
  <c r="G319" i="3" s="1"/>
  <c r="E320" i="3"/>
  <c r="G320" i="3" s="1"/>
  <c r="E321" i="3"/>
  <c r="E322" i="3"/>
  <c r="E323" i="3"/>
  <c r="G323" i="3" s="1"/>
  <c r="E324" i="3"/>
  <c r="E325" i="3"/>
  <c r="G325" i="3" s="1"/>
  <c r="E326" i="3"/>
  <c r="E327" i="3"/>
  <c r="G327" i="3" s="1"/>
  <c r="E328" i="3"/>
  <c r="G328" i="3" s="1"/>
  <c r="E329" i="3"/>
  <c r="E330" i="3"/>
  <c r="E331" i="3"/>
  <c r="G331" i="3" s="1"/>
  <c r="E332" i="3"/>
  <c r="E333" i="3"/>
  <c r="G333" i="3" s="1"/>
  <c r="E334" i="3"/>
  <c r="E335" i="3"/>
  <c r="G335" i="3" s="1"/>
  <c r="E336" i="3"/>
  <c r="G336" i="3" s="1"/>
  <c r="E337" i="3"/>
  <c r="E338" i="3"/>
  <c r="E339" i="3"/>
  <c r="G339" i="3" s="1"/>
  <c r="E340" i="3"/>
  <c r="E341" i="3"/>
  <c r="G341" i="3" s="1"/>
  <c r="E342" i="3"/>
  <c r="E343" i="3"/>
  <c r="G343" i="3" s="1"/>
  <c r="E344" i="3"/>
  <c r="G344" i="3" s="1"/>
  <c r="E345" i="3"/>
  <c r="E346" i="3"/>
  <c r="E347" i="3"/>
  <c r="G347" i="3" s="1"/>
  <c r="E348" i="3"/>
  <c r="E349" i="3"/>
  <c r="G349" i="3" s="1"/>
  <c r="E350" i="3"/>
  <c r="E351" i="3"/>
  <c r="G351" i="3" s="1"/>
  <c r="E352" i="3"/>
  <c r="G352" i="3" s="1"/>
  <c r="E353" i="3"/>
  <c r="E354" i="3"/>
  <c r="E355" i="3"/>
  <c r="G355" i="3" s="1"/>
  <c r="E356" i="3"/>
  <c r="E357" i="3"/>
  <c r="G357" i="3" s="1"/>
  <c r="E358" i="3"/>
  <c r="E359" i="3"/>
  <c r="G359" i="3" s="1"/>
  <c r="E360" i="3"/>
  <c r="G360" i="3" s="1"/>
  <c r="E361" i="3"/>
  <c r="E362" i="3"/>
  <c r="E363" i="3"/>
  <c r="G363" i="3" s="1"/>
  <c r="E364" i="3"/>
  <c r="E365" i="3"/>
  <c r="G365" i="3" s="1"/>
  <c r="E366" i="3"/>
  <c r="E367" i="3"/>
  <c r="G367" i="3" s="1"/>
  <c r="E368" i="3"/>
  <c r="G368" i="3" s="1"/>
  <c r="E369" i="3"/>
  <c r="E370" i="3"/>
  <c r="E371" i="3"/>
  <c r="G371" i="3" s="1"/>
  <c r="E372" i="3"/>
  <c r="E373" i="3"/>
  <c r="G373" i="3" s="1"/>
  <c r="E374" i="3"/>
  <c r="E375" i="3"/>
  <c r="G375" i="3" s="1"/>
  <c r="E376" i="3"/>
  <c r="G376" i="3" s="1"/>
  <c r="E377" i="3"/>
  <c r="E378" i="3"/>
  <c r="E379" i="3"/>
  <c r="G379" i="3" s="1"/>
  <c r="E380" i="3"/>
  <c r="E381" i="3"/>
  <c r="G381" i="3" s="1"/>
  <c r="E382" i="3"/>
  <c r="E383" i="3"/>
  <c r="G383" i="3" s="1"/>
  <c r="E384" i="3"/>
  <c r="G384" i="3" s="1"/>
  <c r="E385" i="3"/>
  <c r="E386" i="3"/>
  <c r="E387" i="3"/>
  <c r="G387" i="3" s="1"/>
  <c r="E388" i="3"/>
  <c r="E389" i="3"/>
  <c r="G389" i="3" s="1"/>
  <c r="E390" i="3"/>
  <c r="E391" i="3"/>
  <c r="G391" i="3" s="1"/>
  <c r="E392" i="3"/>
  <c r="G392" i="3" s="1"/>
  <c r="E393" i="3"/>
  <c r="E394" i="3"/>
  <c r="E395" i="3"/>
  <c r="G395" i="3" s="1"/>
  <c r="E396" i="3"/>
  <c r="E397" i="3"/>
  <c r="G397" i="3" s="1"/>
  <c r="E398" i="3"/>
  <c r="E399" i="3"/>
  <c r="G399" i="3" s="1"/>
  <c r="E400" i="3"/>
  <c r="G400" i="3" s="1"/>
  <c r="E401" i="3"/>
  <c r="E402" i="3"/>
  <c r="E403" i="3"/>
  <c r="G403" i="3" s="1"/>
  <c r="E404" i="3"/>
  <c r="E405" i="3"/>
  <c r="G405" i="3" s="1"/>
  <c r="E406" i="3"/>
  <c r="E407" i="3"/>
  <c r="G407" i="3" s="1"/>
  <c r="E408" i="3"/>
  <c r="G408" i="3" s="1"/>
  <c r="E409" i="3"/>
  <c r="E410" i="3"/>
  <c r="E411" i="3"/>
  <c r="G411" i="3" s="1"/>
  <c r="E412" i="3"/>
  <c r="E413" i="3"/>
  <c r="G413" i="3" s="1"/>
  <c r="E414" i="3"/>
  <c r="E415" i="3"/>
  <c r="G415" i="3" s="1"/>
  <c r="E416" i="3"/>
  <c r="G416" i="3" s="1"/>
  <c r="E417" i="3"/>
  <c r="E418" i="3"/>
  <c r="E419" i="3"/>
  <c r="G419" i="3" s="1"/>
  <c r="E420" i="3"/>
  <c r="E421" i="3"/>
  <c r="G421" i="3" s="1"/>
  <c r="E422" i="3"/>
  <c r="E423" i="3"/>
  <c r="G423" i="3" s="1"/>
  <c r="E424" i="3"/>
  <c r="G424" i="3" s="1"/>
  <c r="E425" i="3"/>
  <c r="E426" i="3"/>
  <c r="E427" i="3"/>
  <c r="G427" i="3" s="1"/>
  <c r="E428" i="3"/>
  <c r="E429" i="3"/>
  <c r="G429" i="3" s="1"/>
  <c r="E430" i="3"/>
  <c r="E431" i="3"/>
  <c r="G431" i="3" s="1"/>
  <c r="E432" i="3"/>
  <c r="G432" i="3" s="1"/>
  <c r="E433" i="3"/>
  <c r="E434" i="3"/>
  <c r="E435" i="3"/>
  <c r="G435" i="3" s="1"/>
  <c r="E436" i="3"/>
  <c r="E437" i="3"/>
  <c r="G437" i="3" s="1"/>
  <c r="E438" i="3"/>
  <c r="E439" i="3"/>
  <c r="G439" i="3" s="1"/>
  <c r="E440" i="3"/>
  <c r="G440" i="3" s="1"/>
  <c r="E441" i="3"/>
  <c r="E442" i="3"/>
  <c r="E443" i="3"/>
  <c r="G443" i="3" s="1"/>
  <c r="E444" i="3"/>
  <c r="E445" i="3"/>
  <c r="G445" i="3" s="1"/>
  <c r="E446" i="3"/>
  <c r="E447" i="3"/>
  <c r="G447" i="3" s="1"/>
  <c r="E448" i="3"/>
  <c r="G448" i="3" s="1"/>
  <c r="E449" i="3"/>
  <c r="E450" i="3"/>
  <c r="E451" i="3"/>
  <c r="G451" i="3" s="1"/>
  <c r="E452" i="3"/>
  <c r="E453" i="3"/>
  <c r="G453" i="3" s="1"/>
  <c r="E454" i="3"/>
  <c r="E455" i="3"/>
  <c r="G455" i="3" s="1"/>
  <c r="E456" i="3"/>
  <c r="G456" i="3" s="1"/>
  <c r="E457" i="3"/>
  <c r="E458" i="3"/>
  <c r="E459" i="3"/>
  <c r="G459" i="3" s="1"/>
  <c r="E460" i="3"/>
  <c r="E461" i="3"/>
  <c r="G461" i="3" s="1"/>
  <c r="E462" i="3"/>
  <c r="E463" i="3"/>
  <c r="G463" i="3" s="1"/>
  <c r="E464" i="3"/>
  <c r="G464" i="3" s="1"/>
  <c r="E465" i="3"/>
  <c r="E466" i="3"/>
  <c r="E467" i="3"/>
  <c r="G467" i="3" s="1"/>
  <c r="E468" i="3"/>
  <c r="E469" i="3"/>
  <c r="G469" i="3" s="1"/>
  <c r="E470" i="3"/>
  <c r="E471" i="3"/>
  <c r="G471" i="3" s="1"/>
  <c r="E472" i="3"/>
  <c r="G472" i="3" s="1"/>
  <c r="E473" i="3"/>
  <c r="E474" i="3"/>
  <c r="E475" i="3"/>
  <c r="G475" i="3" s="1"/>
  <c r="E476" i="3"/>
  <c r="E477" i="3"/>
  <c r="G477" i="3" s="1"/>
  <c r="E478" i="3"/>
  <c r="E479" i="3"/>
  <c r="G479" i="3" s="1"/>
  <c r="E480" i="3"/>
  <c r="G480" i="3" s="1"/>
  <c r="E481" i="3"/>
  <c r="E482" i="3"/>
  <c r="E483" i="3"/>
  <c r="G483" i="3" s="1"/>
  <c r="E484" i="3"/>
  <c r="E485" i="3"/>
  <c r="G485" i="3" s="1"/>
  <c r="E486" i="3"/>
  <c r="E487" i="3"/>
  <c r="G487" i="3" s="1"/>
  <c r="E488" i="3"/>
  <c r="G488" i="3" s="1"/>
  <c r="E489" i="3"/>
  <c r="E490" i="3"/>
  <c r="E491" i="3"/>
  <c r="G491" i="3" s="1"/>
  <c r="E492" i="3"/>
  <c r="E493" i="3"/>
  <c r="G493" i="3" s="1"/>
  <c r="E494" i="3"/>
  <c r="E495" i="3"/>
  <c r="G495" i="3" s="1"/>
  <c r="E496" i="3"/>
  <c r="G496" i="3" s="1"/>
  <c r="E497" i="3"/>
  <c r="E498" i="3"/>
  <c r="E499" i="3"/>
  <c r="G499" i="3" s="1"/>
  <c r="E500" i="3"/>
  <c r="E501" i="3"/>
  <c r="G501" i="3" s="1"/>
  <c r="E502" i="3"/>
  <c r="E503" i="3"/>
  <c r="G503" i="3" s="1"/>
  <c r="E504" i="3"/>
  <c r="G504" i="3" s="1"/>
  <c r="E505" i="3"/>
  <c r="E506" i="3"/>
  <c r="E507" i="3"/>
  <c r="G507" i="3" s="1"/>
  <c r="E508" i="3"/>
  <c r="E509" i="3"/>
  <c r="G509" i="3" s="1"/>
  <c r="E510" i="3"/>
  <c r="E511" i="3"/>
  <c r="G511" i="3" s="1"/>
  <c r="E512" i="3"/>
  <c r="G512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C511" i="3" a="1"/>
  <c r="C511" i="3" s="1"/>
  <c r="C512" i="3" a="1"/>
  <c r="C512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2" i="4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G506" i="3" l="1"/>
  <c r="G498" i="3"/>
  <c r="G490" i="3"/>
  <c r="G482" i="3"/>
  <c r="G474" i="3"/>
  <c r="G466" i="3"/>
  <c r="G458" i="3"/>
  <c r="G450" i="3"/>
  <c r="G442" i="3"/>
  <c r="G434" i="3"/>
  <c r="G426" i="3"/>
  <c r="G418" i="3"/>
  <c r="G410" i="3"/>
  <c r="G402" i="3"/>
  <c r="G394" i="3"/>
  <c r="G386" i="3"/>
  <c r="G378" i="3"/>
  <c r="G370" i="3"/>
  <c r="G362" i="3"/>
  <c r="G354" i="3"/>
  <c r="G346" i="3"/>
  <c r="G338" i="3"/>
  <c r="G330" i="3"/>
  <c r="G322" i="3"/>
  <c r="G314" i="3"/>
  <c r="G306" i="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" i="3"/>
  <c r="G498" i="2"/>
  <c r="G490" i="2"/>
  <c r="G482" i="2"/>
  <c r="G474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494" i="5"/>
  <c r="G486" i="5"/>
  <c r="G478" i="5"/>
  <c r="G492" i="5"/>
  <c r="G484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510" i="3"/>
  <c r="G502" i="3"/>
  <c r="G494" i="3"/>
  <c r="G486" i="3"/>
  <c r="G478" i="3"/>
  <c r="G470" i="3"/>
  <c r="G462" i="3"/>
  <c r="G454" i="3"/>
  <c r="G446" i="3"/>
  <c r="G438" i="3"/>
  <c r="G430" i="3"/>
  <c r="G422" i="3"/>
  <c r="G414" i="3"/>
  <c r="G406" i="3"/>
  <c r="G398" i="3"/>
  <c r="G390" i="3"/>
  <c r="G382" i="3"/>
  <c r="G374" i="3"/>
  <c r="G366" i="3"/>
  <c r="G358" i="3"/>
  <c r="G350" i="3"/>
  <c r="G342" i="3"/>
  <c r="G334" i="3"/>
  <c r="G326" i="3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14" i="3"/>
  <c r="G6" i="3"/>
  <c r="G508" i="3"/>
  <c r="G500" i="3"/>
  <c r="G492" i="3"/>
  <c r="G484" i="3"/>
  <c r="G476" i="3"/>
  <c r="G468" i="3"/>
  <c r="G460" i="3"/>
  <c r="G452" i="3"/>
  <c r="G444" i="3"/>
  <c r="G436" i="3"/>
  <c r="G428" i="3"/>
  <c r="G420" i="3"/>
  <c r="G412" i="3"/>
  <c r="G404" i="3"/>
  <c r="G396" i="3"/>
  <c r="G388" i="3"/>
  <c r="G380" i="3"/>
  <c r="G372" i="3"/>
  <c r="G364" i="3"/>
  <c r="G356" i="3"/>
  <c r="G348" i="3"/>
  <c r="G340" i="3"/>
  <c r="G332" i="3"/>
  <c r="G324" i="3"/>
  <c r="G316" i="3"/>
  <c r="G308" i="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2" i="2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G7" i="4"/>
  <c r="G519" i="4"/>
  <c r="G511" i="4"/>
  <c r="G503" i="4"/>
  <c r="G495" i="4"/>
  <c r="G487" i="4"/>
  <c r="G479" i="4"/>
  <c r="G471" i="4"/>
  <c r="G463" i="4"/>
  <c r="G455" i="4"/>
  <c r="G447" i="4"/>
  <c r="G439" i="4"/>
  <c r="G431" i="4"/>
  <c r="G423" i="4"/>
  <c r="G415" i="4"/>
  <c r="G407" i="4"/>
  <c r="G399" i="4"/>
  <c r="G391" i="4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9" i="4"/>
  <c r="G191" i="4"/>
  <c r="G183" i="4"/>
  <c r="G175" i="4"/>
  <c r="G167" i="4"/>
  <c r="G159" i="4"/>
  <c r="G151" i="4"/>
  <c r="G143" i="4"/>
  <c r="G135" i="4"/>
  <c r="G127" i="4"/>
  <c r="G521" i="4"/>
  <c r="G513" i="4"/>
  <c r="G505" i="4"/>
  <c r="G497" i="4"/>
  <c r="G489" i="4"/>
  <c r="G481" i="4"/>
  <c r="G473" i="4"/>
  <c r="G465" i="4"/>
  <c r="G457" i="4"/>
  <c r="G449" i="4"/>
  <c r="G441" i="4"/>
  <c r="G433" i="4"/>
  <c r="G425" i="4"/>
  <c r="G417" i="4"/>
  <c r="G409" i="4"/>
  <c r="G401" i="4"/>
  <c r="G393" i="4"/>
  <c r="G385" i="4"/>
  <c r="G377" i="4"/>
  <c r="G369" i="4"/>
  <c r="G361" i="4"/>
  <c r="G353" i="4"/>
  <c r="G345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490" i="5"/>
  <c r="G482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11" i="5"/>
  <c r="G3" i="5"/>
  <c r="G505" i="3"/>
  <c r="G497" i="3"/>
  <c r="G489" i="3"/>
  <c r="G481" i="3"/>
  <c r="G473" i="3"/>
  <c r="G465" i="3"/>
  <c r="G457" i="3"/>
  <c r="G449" i="3"/>
  <c r="G441" i="3"/>
  <c r="G433" i="3"/>
  <c r="G425" i="3"/>
  <c r="G417" i="3"/>
  <c r="G409" i="3"/>
  <c r="G401" i="3"/>
  <c r="G393" i="3"/>
  <c r="G385" i="3"/>
  <c r="G377" i="3"/>
  <c r="G369" i="3"/>
  <c r="G361" i="3"/>
  <c r="G353" i="3"/>
  <c r="G345" i="3"/>
  <c r="G337" i="3"/>
  <c r="G329" i="3"/>
  <c r="G321" i="3"/>
  <c r="G313" i="3"/>
  <c r="G305" i="3"/>
  <c r="G297" i="3"/>
  <c r="G289" i="3"/>
  <c r="G281" i="3"/>
  <c r="G273" i="3"/>
  <c r="G265" i="3"/>
  <c r="G257" i="3"/>
  <c r="G249" i="3"/>
  <c r="G241" i="3"/>
  <c r="G233" i="3"/>
  <c r="G225" i="3"/>
  <c r="G217" i="3"/>
  <c r="G209" i="3"/>
  <c r="G201" i="3"/>
  <c r="G193" i="3"/>
  <c r="G185" i="3"/>
  <c r="G177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25" i="3"/>
  <c r="G17" i="3"/>
  <c r="G9" i="3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349" i="2"/>
  <c r="G341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165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G493" i="2"/>
  <c r="G485" i="2"/>
  <c r="G477" i="2"/>
  <c r="G459" i="2"/>
  <c r="G443" i="2"/>
  <c r="G427" i="2"/>
  <c r="G411" i="2"/>
  <c r="G395" i="2"/>
  <c r="G379" i="2"/>
  <c r="G363" i="2"/>
  <c r="G347" i="2"/>
  <c r="G331" i="2"/>
  <c r="G315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115" i="2"/>
  <c r="G99" i="2"/>
  <c r="G83" i="2"/>
  <c r="G67" i="2"/>
  <c r="G59" i="2"/>
  <c r="G51" i="2"/>
  <c r="G43" i="2"/>
  <c r="G35" i="2"/>
  <c r="G27" i="2"/>
  <c r="G11" i="2"/>
  <c r="G3" i="2"/>
  <c r="G500" i="2"/>
  <c r="G492" i="2"/>
  <c r="G484" i="2"/>
  <c r="G476" i="2"/>
  <c r="G467" i="2"/>
  <c r="G451" i="2"/>
  <c r="G435" i="2"/>
  <c r="G419" i="2"/>
  <c r="G403" i="2"/>
  <c r="G387" i="2"/>
  <c r="G371" i="2"/>
  <c r="G355" i="2"/>
  <c r="G339" i="2"/>
  <c r="G323" i="2"/>
  <c r="G307" i="2"/>
  <c r="G291" i="2"/>
  <c r="G275" i="2"/>
  <c r="G259" i="2"/>
  <c r="G243" i="2"/>
  <c r="G227" i="2"/>
  <c r="G211" i="2"/>
  <c r="G195" i="2"/>
  <c r="G179" i="2"/>
  <c r="G163" i="2"/>
  <c r="G147" i="2"/>
  <c r="G131" i="2"/>
  <c r="G107" i="2"/>
  <c r="G91" i="2"/>
  <c r="G75" i="2"/>
  <c r="G19" i="2"/>
  <c r="G468" i="2"/>
  <c r="G460" i="2"/>
  <c r="G452" i="2"/>
  <c r="G444" i="2"/>
  <c r="G436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G44" i="2"/>
  <c r="G36" i="2"/>
  <c r="G28" i="2"/>
  <c r="G20" i="2"/>
  <c r="G12" i="2"/>
  <c r="G4" i="2"/>
  <c r="G495" i="2"/>
  <c r="G487" i="2"/>
  <c r="G479" i="2"/>
  <c r="G499" i="2"/>
  <c r="G491" i="2"/>
  <c r="G483" i="2"/>
  <c r="G475" i="2"/>
  <c r="G456" i="2"/>
  <c r="G440" i="2"/>
  <c r="G424" i="2"/>
  <c r="G408" i="2"/>
  <c r="G392" i="2"/>
  <c r="G376" i="2"/>
  <c r="G360" i="2"/>
  <c r="G344" i="2"/>
  <c r="G328" i="2"/>
  <c r="G312" i="2"/>
  <c r="G296" i="2"/>
  <c r="G280" i="2"/>
  <c r="G264" i="2"/>
  <c r="G248" i="2"/>
  <c r="G232" i="2"/>
  <c r="G224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497" i="2"/>
  <c r="G489" i="2"/>
  <c r="G481" i="2"/>
  <c r="G473" i="2"/>
  <c r="G464" i="2"/>
  <c r="G448" i="2"/>
  <c r="G432" i="2"/>
  <c r="G416" i="2"/>
  <c r="G400" i="2"/>
  <c r="G384" i="2"/>
  <c r="G368" i="2"/>
  <c r="G352" i="2"/>
  <c r="G336" i="2"/>
  <c r="G320" i="2"/>
  <c r="G304" i="2"/>
  <c r="G288" i="2"/>
  <c r="G272" i="2"/>
  <c r="G256" i="2"/>
  <c r="G240" i="2"/>
  <c r="G216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335" i="2"/>
  <c r="G327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G496" i="2"/>
  <c r="G488" i="2"/>
  <c r="G480" i="2"/>
  <c r="G472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494" i="2"/>
  <c r="G486" i="2"/>
  <c r="G478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<sst xmlns="http://schemas.openxmlformats.org/spreadsheetml/2006/main" count="2532" uniqueCount="1919">
  <si>
    <t>model.rxnNames</t>
  </si>
  <si>
    <t>(R)-lactate:ferricytochrome-c 2-oxidoreductase</t>
  </si>
  <si>
    <t>(S)-lactate:ferricytochrome-c 2-oxidoreductase</t>
  </si>
  <si>
    <t>1,3-beta-glucan synthase</t>
  </si>
  <si>
    <t>(1-6)-beta-glucan synthase</t>
  </si>
  <si>
    <t>1-(5-phosphoribosyl)-5-[(5-phosphoribosylamino)methylideneamino)imidazole-4-carboxamide isomerase</t>
  </si>
  <si>
    <t>1-phosphatidylinositol-3-phosphate 5-kinase</t>
  </si>
  <si>
    <t>1-pyrroline-5-carboxylate dehydrogenase</t>
  </si>
  <si>
    <t>2,3-diketo-5-methylthio-1-phosphopentane degradation reaction</t>
  </si>
  <si>
    <t>2,5-diamino-6-ribitylamino-4(3H)-pyrimidinone 5-phosphate deaminase</t>
  </si>
  <si>
    <t>2,5-diamino-6-ribosylamino-4(3H)-pyrimidinone 5-phosphate reductase (NADPH)</t>
  </si>
  <si>
    <t>2-aceto-2-hydroxybutanoate synthase</t>
  </si>
  <si>
    <t>2-amino-4-hydroxy-6-hydroxymethyldihydropteridine diphosphokinase</t>
  </si>
  <si>
    <t>2-aminoadipate transaminase</t>
  </si>
  <si>
    <t>2-dehydropantoate 2-reductase</t>
  </si>
  <si>
    <t>2-deoxy-D-arabino-heptulosonate 7-phosphate synthetase</t>
  </si>
  <si>
    <t>2-hexaprenyl-6-methoxy-1,4-benzoquinone methyltransferase</t>
  </si>
  <si>
    <t>2-hexaprenyl-6-methoxyphenol monooxygenase</t>
  </si>
  <si>
    <t>2-isopropylmalate hydratase</t>
  </si>
  <si>
    <t>2-isopropylmalate synthase</t>
  </si>
  <si>
    <t>2-keto-4-methylthiobutyrate transamination</t>
  </si>
  <si>
    <t>homoaconitase</t>
  </si>
  <si>
    <t>2-methylcitrate synthase</t>
  </si>
  <si>
    <t>2-oxo-4-methyl-3-carboxypentanoate decarboxylation</t>
  </si>
  <si>
    <t>3,5-bisphosphate nucleotidase</t>
  </si>
  <si>
    <t>3,5-cyclic-nucleotide phosphodiesterase</t>
  </si>
  <si>
    <t>3,4-dihydroxy-2-butanone-4-phosphate synthase</t>
  </si>
  <si>
    <t>3-dehydroquinate dehydratase</t>
  </si>
  <si>
    <t>3-dehydroquinate synthase</t>
  </si>
  <si>
    <t>3-dehydrosphinganine reductase</t>
  </si>
  <si>
    <t>3-deoxy-D-arabino-heptulosonate 7-phosphate synthetase</t>
  </si>
  <si>
    <t>3-hexaprenyl-4,5-dihydroxybenzoate hydroxylase</t>
  </si>
  <si>
    <t>3-hexaprenyl-4-hydroxy-5-methoxybenzoate decarboxylase</t>
  </si>
  <si>
    <t>3-hydroxy-L-kynurenine hydrolase</t>
  </si>
  <si>
    <t>3-hydroxyacyl-CoA dehydrogenase (3-oxotetradecanoyl-CoA)</t>
  </si>
  <si>
    <t>3-hydroxyanthranilate 3,4-dioxygenase</t>
  </si>
  <si>
    <t>3-isopropylmalate dehydratase</t>
  </si>
  <si>
    <t>3-isopropylmalate dehydrogenase</t>
  </si>
  <si>
    <t>3-methyl-2-oxobutanoate hydroxymethyltransferase</t>
  </si>
  <si>
    <t>3-phosphoshikimate 1-carboxyvinyltransferase</t>
  </si>
  <si>
    <t>4-amino-4-deoxychorismate synthase</t>
  </si>
  <si>
    <t>4-aminobenzoate synthase</t>
  </si>
  <si>
    <t>4-aminobutyrate transaminase</t>
  </si>
  <si>
    <t>4-hydroxy-L-threonine synthase</t>
  </si>
  <si>
    <t>4-hydroxybenzoate formation</t>
  </si>
  <si>
    <t>4PP-IP5 depyrophosphorylation to IP6</t>
  </si>
  <si>
    <t>4PP-IP5 pyrophosphorylation to 4,5-PP2-IP4</t>
  </si>
  <si>
    <t>5-methylthioadenosine phosphorylase</t>
  </si>
  <si>
    <t>5-nucleotidase (CMP)</t>
  </si>
  <si>
    <t>5-nucleotidase (IMP)</t>
  </si>
  <si>
    <t>5-nucleotidase (UMP)</t>
  </si>
  <si>
    <t>5-phosphoribosylformyl glycinamidine synthetase</t>
  </si>
  <si>
    <t>5,10-methylenetetrahydrofolate reductase (NADPH)</t>
  </si>
  <si>
    <t>5-aminolevulinate synthase</t>
  </si>
  <si>
    <t>5-diphosphoinositol-1,2,3,4,6-pentakisphosphate diphosphohydrolase</t>
  </si>
  <si>
    <t>5-diphosphoinositol-1,2,3,4,6-pentakisphosphate synthase</t>
  </si>
  <si>
    <t>5-formethyltetrahydrofolate cyclo-ligase</t>
  </si>
  <si>
    <t>5-methyltetrahydropteroyltriglutamate-homocysteine S-methyltransferase</t>
  </si>
  <si>
    <t>5-methylthio-5-deoxy-D-ribulose 1-phosphate dehydratase</t>
  </si>
  <si>
    <t>5-methylthioribose-1-phosphate isomerase</t>
  </si>
  <si>
    <t>5PP-IP5 pyrophosphorylation to 4,5-PP2-IP4</t>
  </si>
  <si>
    <t>5PP-IP5 pyrophosphorylation to 5,6-PP2-IP4</t>
  </si>
  <si>
    <t>6-phosphofructo-2-kinase</t>
  </si>
  <si>
    <t>6-phosphogluconolactonase</t>
  </si>
  <si>
    <t>6PP-IP5 depyrophosphorylation to IP6</t>
  </si>
  <si>
    <t>6PP-IP5 pyrophosphorylation to 5,6-PP2-IP4</t>
  </si>
  <si>
    <t>8-amino-7-oxononanoate synthase</t>
  </si>
  <si>
    <t>acetaldehyde condensation</t>
  </si>
  <si>
    <t>acetohydroxy acid isomeroreductase</t>
  </si>
  <si>
    <t>acetolactate synthase</t>
  </si>
  <si>
    <t>acetyl-CoA ACP transacylase</t>
  </si>
  <si>
    <t>acetyl-CoA C-acyltransferase (palmitoyl-CoA)</t>
  </si>
  <si>
    <t>acetyl-CoA C-acyltransferase (tetracosanoyl-CoA)</t>
  </si>
  <si>
    <t>acetyl-CoA C-acyltransferase (myristoyl-CoA)</t>
  </si>
  <si>
    <t>acetyl-CoA C-acetyltransferase</t>
  </si>
  <si>
    <t>acetyl-CoA C-acyltransferase (lauroyl-CoA)</t>
  </si>
  <si>
    <t>acetyl-CoA C-acyltransferase (octanoyl-CoA)</t>
  </si>
  <si>
    <t>acetyl-CoA C-acyltransferase (decanoyl-CoA)</t>
  </si>
  <si>
    <t>acetyl-Coa carboxylase</t>
  </si>
  <si>
    <t>acetyl-CoA carboxylase</t>
  </si>
  <si>
    <t>acetyl-CoA hydrolase</t>
  </si>
  <si>
    <t>acetyl-CoA synthetase</t>
  </si>
  <si>
    <t>acetyl-CoA synthetase nuclear</t>
  </si>
  <si>
    <t>acetylglutamate kinase</t>
  </si>
  <si>
    <t>acid phosphatase (secreted)</t>
  </si>
  <si>
    <t>2-methylcitrate dehydratase</t>
  </si>
  <si>
    <t>acteylornithine transaminase</t>
  </si>
  <si>
    <t>acyl-CoA oxidase (decanoyl-CoA)</t>
  </si>
  <si>
    <t>acyl-CoA oxidase (dodecanoyl-CoA)</t>
  </si>
  <si>
    <t>acyl-CoA oxidase (hexacosanoyl-CoA)</t>
  </si>
  <si>
    <t>acyl-CoA oxidase (hexadecanoyl-CoA)</t>
  </si>
  <si>
    <t>acyl-CoA oxidase (octadecanoyl-CoA)</t>
  </si>
  <si>
    <t>acyl-CoA oxidase (tetradecanoyl-CoA)</t>
  </si>
  <si>
    <t>acyl-CoA:sterol acyltransferase (oleoyl-CoA:episterol), ER membrane</t>
  </si>
  <si>
    <t>acyl-CoA:sterol acyltransferase (oleoyl-CoA:ergosterol), ER membrane</t>
  </si>
  <si>
    <t>acyl-CoA:sterol acyltransferase (oleoyl-CoA:fecosterol), ER membrane</t>
  </si>
  <si>
    <t>acyl-CoA:sterol acyltransferase (oleoyl-CoA:lanosterol), ER membrane</t>
  </si>
  <si>
    <t>acyl-CoA:sterol acyltransferase (oleoyl-CoA:zymosterol), ER membrane</t>
  </si>
  <si>
    <t>acyl-CoA:sterol acyltransferase (palmitoleoyl-CoA:episterol), ER membrane</t>
  </si>
  <si>
    <t>acyl-CoA:sterol acyltransferase (palmitoleoyl-CoA:ergosterol), ER membrane</t>
  </si>
  <si>
    <t>acyl-CoA:sterol acyltransferase (palmitoleoyl-CoA:fecosterol), ER membrane</t>
  </si>
  <si>
    <t>acyl-CoA:sterol acyltransferase (palmitoleoyl-CoA:lanosterol), ER membrane</t>
  </si>
  <si>
    <t>acyl-CoA:sterol acyltransferase (palmitoleoyl-CoA:zymosterol), ER membrane</t>
  </si>
  <si>
    <t>acylation of GPI inositol at 2 position, GPI-anchor assembly, step 3</t>
  </si>
  <si>
    <t>adenine phosphoribosyltransferase</t>
  </si>
  <si>
    <t>adenosine kinase</t>
  </si>
  <si>
    <t>adenosine monophosphate deaminase</t>
  </si>
  <si>
    <t>adenosylhomocysteinase</t>
  </si>
  <si>
    <t>adenosylmethionine decarboxylase</t>
  </si>
  <si>
    <t>adenosylmethionine-8-amino-7-oxononanoate transaminase</t>
  </si>
  <si>
    <t>adenylate cyclase</t>
  </si>
  <si>
    <t>adenylate kinase</t>
  </si>
  <si>
    <t>adenylate kinase (GTP)</t>
  </si>
  <si>
    <t>adenylosuccinate lyase (AICAR)</t>
  </si>
  <si>
    <t>adenylosuccinate lyase</t>
  </si>
  <si>
    <t>adenylosuccinate synthase</t>
  </si>
  <si>
    <t>adenylyl-sulfate kinase</t>
  </si>
  <si>
    <t>alanine glyoxylate aminotransferase</t>
  </si>
  <si>
    <t>alanyl-tRNA synthetase</t>
  </si>
  <si>
    <t>alcohol dehydrogenase (ethanol to acetaldehyde)</t>
  </si>
  <si>
    <t>alcohol dehydrogenase (glycerol, NADP)</t>
  </si>
  <si>
    <t>mitochondrial alcohol dehydrogenase</t>
  </si>
  <si>
    <t>aldehyde dehydrogenase (3-aminopropanal, NAD)</t>
  </si>
  <si>
    <t>aldehyde dehydrogenase (acetaldehyde, NADP)</t>
  </si>
  <si>
    <t>aldehyde dehydrogenase (acetylaldehyde, NAD)</t>
  </si>
  <si>
    <t>aldehyde dehydrogenase (acetylaldehyde, NADP)</t>
  </si>
  <si>
    <t>alkaline phosphatase (dihydroneopterin)</t>
  </si>
  <si>
    <t>allantoate amidinohydrolase</t>
  </si>
  <si>
    <t>allantoinase</t>
  </si>
  <si>
    <t>allophanate hydrolase</t>
  </si>
  <si>
    <t>alpha 1,2-mannosyltransferase</t>
  </si>
  <si>
    <t>alpha,alpha-trehalase</t>
  </si>
  <si>
    <t>alpha,alpha-trehalose-phosphate synthase (UDP-forming)</t>
  </si>
  <si>
    <t>amidase</t>
  </si>
  <si>
    <t>Aminoacetone:oxygen oxidoreductase(deaminating)(flavin-containing)</t>
  </si>
  <si>
    <t>Aminobutyraldehyde dehydrogenase</t>
  </si>
  <si>
    <t>anthranilate phosphoribosyltransferase</t>
  </si>
  <si>
    <t>anthranilate synthase</t>
  </si>
  <si>
    <t>Ap4A hydrolase</t>
  </si>
  <si>
    <t>arabinose reductase</t>
  </si>
  <si>
    <t>arginase</t>
  </si>
  <si>
    <t>argininosuccinate lyase</t>
  </si>
  <si>
    <t>argininosuccinate synthase</t>
  </si>
  <si>
    <t>arginyl-tRNA synthetase</t>
  </si>
  <si>
    <t>asparagine synthase (glutamine-hydrolysing)</t>
  </si>
  <si>
    <t>Asparaginyl-tRNA synthetase</t>
  </si>
  <si>
    <t>asparaginyl-tRNA synthetase, miotchondrial</t>
  </si>
  <si>
    <t>aspartate carbamoyltransferase</t>
  </si>
  <si>
    <t>aspartate kinase</t>
  </si>
  <si>
    <t>aspartate transaminase</t>
  </si>
  <si>
    <t>aspartate-semialdehyde dehydrogenase</t>
  </si>
  <si>
    <t>Aspartyl-tRNA synthetase</t>
  </si>
  <si>
    <t>ATP adenylyltransferase</t>
  </si>
  <si>
    <t>ATP phosphoribosyltransferase</t>
  </si>
  <si>
    <t>ATP synthase</t>
  </si>
  <si>
    <t>ATPase, cytosolic</t>
  </si>
  <si>
    <t>beta-1,4 mannosyltransferase</t>
  </si>
  <si>
    <t>biotin synthase</t>
  </si>
  <si>
    <t>biotin-[acetyl-CoA-carboxylase] ligase</t>
  </si>
  <si>
    <t>C-14 sterol reductase</t>
  </si>
  <si>
    <t>C-22 sterol desaturase (NADP)</t>
  </si>
  <si>
    <t>C-3 sterol dehydrogenase</t>
  </si>
  <si>
    <t>C-3 sterol dehydrogenase (4-methylzymosterol)</t>
  </si>
  <si>
    <t>C-3 sterol keto reductase (4-methylzymosterol)</t>
  </si>
  <si>
    <t>C-3 sterol keto reductase (zymosterol)</t>
  </si>
  <si>
    <t>C-4 methyl sterol oxidase</t>
  </si>
  <si>
    <t>C-4 sterol methyl oxidase (4,4-dimethylzymosterol)</t>
  </si>
  <si>
    <t>C-5 sterol desaturase</t>
  </si>
  <si>
    <t>C-8 sterol isomerase</t>
  </si>
  <si>
    <t>C-s24 sterol reductase</t>
  </si>
  <si>
    <t>CAAX farnesyltransferase</t>
  </si>
  <si>
    <t>carbamoyl-phosphate synthase (glutamine-hydrolysing)</t>
  </si>
  <si>
    <t>carnitine O-acetyltransferase</t>
  </si>
  <si>
    <t>catalase</t>
  </si>
  <si>
    <t>CDP-diacylglycerol synthase</t>
  </si>
  <si>
    <t>ceramide-1 hydroxylase (24C)</t>
  </si>
  <si>
    <t>ceramide-1 hydroxylase (26C)</t>
  </si>
  <si>
    <t>ceramide-1 synthase (24C)</t>
  </si>
  <si>
    <t>ceramide-1 synthase (26C)</t>
  </si>
  <si>
    <t>ceramide-2 synthase (24C)</t>
  </si>
  <si>
    <t>ceramide-2 synthase (26C)</t>
  </si>
  <si>
    <t>ceramide-3 synthase (24C)</t>
  </si>
  <si>
    <t>ceramide-3 synthase (26C)</t>
  </si>
  <si>
    <t>ceramide-4 synthase (24C)</t>
  </si>
  <si>
    <t>ceramide-4 synthase (26C)</t>
  </si>
  <si>
    <t>chitin deacetylase</t>
  </si>
  <si>
    <t>chitin synthase</t>
  </si>
  <si>
    <t>choline kinase</t>
  </si>
  <si>
    <t>choline phosphate cytididyltransferase</t>
  </si>
  <si>
    <t>chorismate mutase</t>
  </si>
  <si>
    <t>chorismate synthase</t>
  </si>
  <si>
    <t>cis-aconitate(3-) to isocitrate</t>
  </si>
  <si>
    <t>cis-prenyltransferase step 01</t>
  </si>
  <si>
    <t>cis-prenyltransferase step 02</t>
  </si>
  <si>
    <t>cis-prenyltransferase step 03</t>
  </si>
  <si>
    <t>cis-prenyltransferase step 04</t>
  </si>
  <si>
    <t>cis-prenyltransferase step 05</t>
  </si>
  <si>
    <t>cis-prenyltransferase step 06</t>
  </si>
  <si>
    <t>cis-prenyltransferase step 07</t>
  </si>
  <si>
    <t>cis-prenyltransferase step 08</t>
  </si>
  <si>
    <t>cis-prenyltransferase step 09</t>
  </si>
  <si>
    <t>cis-prenyltransferase step 10</t>
  </si>
  <si>
    <t>cis-prenyltransferase step 11</t>
  </si>
  <si>
    <t>cis-prenyltransferase step 12</t>
  </si>
  <si>
    <t>cis-prenyltransferase step 13</t>
  </si>
  <si>
    <t>cis-prenyltransferase step 14</t>
  </si>
  <si>
    <t>cis-prenyltransferase step 15</t>
  </si>
  <si>
    <t>cis-prenyltransferase step 16</t>
  </si>
  <si>
    <t>cis-prenyltransferase step 17</t>
  </si>
  <si>
    <t>cis-prenyltransferase step 18</t>
  </si>
  <si>
    <t>cis-prenyltransferase step 19</t>
  </si>
  <si>
    <t>citrate synthase</t>
  </si>
  <si>
    <t>citrate synthase, peroxisomal</t>
  </si>
  <si>
    <t>citrate to cis-aconitate(3-)</t>
  </si>
  <si>
    <t>citrate to cis-aconitate(3-), cytoplasmic</t>
  </si>
  <si>
    <t>coproporphyrinogen oxidase (O2 required)</t>
  </si>
  <si>
    <t>CTP synthase (glutamine)</t>
  </si>
  <si>
    <t>CTP synthase (NH3)</t>
  </si>
  <si>
    <t>cystathionine b-lyase</t>
  </si>
  <si>
    <t>cystathionine beta-synthase</t>
  </si>
  <si>
    <t>cystathionine g-lyase</t>
  </si>
  <si>
    <t>cystathionine gamma-synthase</t>
  </si>
  <si>
    <t>cysteine synthase</t>
  </si>
  <si>
    <t>cysteinyl-tRNA synthetase</t>
  </si>
  <si>
    <t>cytidine deaminase</t>
  </si>
  <si>
    <t>cytidine kinase (GTP)</t>
  </si>
  <si>
    <t>cytochrome P450 lanosterol 14-alpha-demethylase (NADP)</t>
  </si>
  <si>
    <t>cytosine deaminase</t>
  </si>
  <si>
    <t>D-arabinono-1,4-lactone oxidase</t>
  </si>
  <si>
    <t>D-arabinose 1-dehydrogenase (NAD)</t>
  </si>
  <si>
    <t>D-arabinose 1-dehydrogenase (NADP)</t>
  </si>
  <si>
    <t>D-fructose 1-phosphate D-glyceraldehyde-3-phosphate-lyase</t>
  </si>
  <si>
    <t>D-sorbitol dehydrogenase (D-fructose producing)</t>
  </si>
  <si>
    <t>dCMP deaminase</t>
  </si>
  <si>
    <t>dCTP deaminase</t>
  </si>
  <si>
    <t>deoxycytidine deaminase</t>
  </si>
  <si>
    <t>deoxyguanylate kinase (dGMP:ATP)</t>
  </si>
  <si>
    <t>deoxyhypusine synthase, cytosolic/mitochondrial</t>
  </si>
  <si>
    <t>deoxyribokinase</t>
  </si>
  <si>
    <t>deoxyuridine phosphorylase</t>
  </si>
  <si>
    <t>dephospho-CoA kinase</t>
  </si>
  <si>
    <t>dethiobiotin synthase</t>
  </si>
  <si>
    <t>dihydroceramidase</t>
  </si>
  <si>
    <t>dihydrofolate reductase</t>
  </si>
  <si>
    <t>dihydrofolate synthase</t>
  </si>
  <si>
    <t>dihydroneopterin aldolase</t>
  </si>
  <si>
    <t>dihydroneopterin monophosphate dephosphorylase</t>
  </si>
  <si>
    <t>dihydroorotase</t>
  </si>
  <si>
    <t>dihydropteroate synthase</t>
  </si>
  <si>
    <t>dihydroxy-acid dehydratase (2,3-dihydroxy-3-methylbutanoate)</t>
  </si>
  <si>
    <t>dihydroxy-acid dehydratase (2,3-dihydroxy-3-methylpentanoate)</t>
  </si>
  <si>
    <t>dihydroxyacetone kinase</t>
  </si>
  <si>
    <t>dimethylallyltranstransferase</t>
  </si>
  <si>
    <t>diphosphoglyceromutase</t>
  </si>
  <si>
    <t>diphosphoinositol-1,3,4,6-tetrakisphosphate diphosphohydrolase</t>
  </si>
  <si>
    <t>diphosphoinositol-1,3,4,6-tetrakisphosphate synthase</t>
  </si>
  <si>
    <t>diphthine synthase</t>
  </si>
  <si>
    <t>dolichol kinase</t>
  </si>
  <si>
    <t>dolichyl-phosphate D-mannosyltransferase</t>
  </si>
  <si>
    <t>dolichyl-phosphate-mannose--protein mannosyltransferase</t>
  </si>
  <si>
    <t>dTMP kinase</t>
  </si>
  <si>
    <t>dUTP diphosphatase</t>
  </si>
  <si>
    <t>enolase</t>
  </si>
  <si>
    <t>ethanolamine kinase</t>
  </si>
  <si>
    <t>exo-1,3-beta-glucan glucohydrase</t>
  </si>
  <si>
    <t>farnesyltranstransferase</t>
  </si>
  <si>
    <t>fatty acid oxidation (C18:2)</t>
  </si>
  <si>
    <t>fatty-acid--CoA ligase (decanoate)</t>
  </si>
  <si>
    <t>fatty-acid--CoA ligase (dodecanoate)</t>
  </si>
  <si>
    <t>fatty-acid--CoA ligase (hexadecanoate)</t>
  </si>
  <si>
    <t>fatty-acid--CoA ligase (octanoate)</t>
  </si>
  <si>
    <t>fatty-acid--CoA ligase (tetradecanoate)</t>
  </si>
  <si>
    <t>ferrochelatase</t>
  </si>
  <si>
    <t>ferrocytochrome-c:hydrogen-peroxide oxidoreductase</t>
  </si>
  <si>
    <t>ferrocytochrome-c:oxygen oxidoreductase</t>
  </si>
  <si>
    <t>FMN adenylyltransferase</t>
  </si>
  <si>
    <t>formaldehyde dehydrogenase</t>
  </si>
  <si>
    <t>formate dehydrogenase</t>
  </si>
  <si>
    <t>formate-tetrahydrofolate ligase</t>
  </si>
  <si>
    <t>fructose-2,6-bisphosphate 2-phosphatase</t>
  </si>
  <si>
    <t>fructose-bisphosphatase</t>
  </si>
  <si>
    <t>fructose-bisphosphate aldolase</t>
  </si>
  <si>
    <t>fumarase</t>
  </si>
  <si>
    <t>fumarase, cytoplasmic</t>
  </si>
  <si>
    <t>dihydoorotic acid dehydrogenase</t>
  </si>
  <si>
    <t>g-glutamyltransferase</t>
  </si>
  <si>
    <t>galactokinase</t>
  </si>
  <si>
    <t>galactose-1-phosphate uridylyltransferase</t>
  </si>
  <si>
    <t>gamma-glutamylcysteine synthetase</t>
  </si>
  <si>
    <t>geranylgeranyltranstransferase</t>
  </si>
  <si>
    <t>geranyltranstransferase</t>
  </si>
  <si>
    <t>glucan 1,4-alpha-glucosidase</t>
  </si>
  <si>
    <t>glucosamine-6-phosphate deaminase</t>
  </si>
  <si>
    <t>glucose 6-phosphate dehydrogenase</t>
  </si>
  <si>
    <t>glucose-6-phosphate isomerase</t>
  </si>
  <si>
    <t>glutamate 5-kinase</t>
  </si>
  <si>
    <t>glutamate decarboxylase</t>
  </si>
  <si>
    <t>glutamate dehydrogenase (NAD)</t>
  </si>
  <si>
    <t>glutamate dehydrogenase (NADP)</t>
  </si>
  <si>
    <t>glutamate synthase (NADH2)</t>
  </si>
  <si>
    <t>glutamate-5-semialdehyde dehydrogenase</t>
  </si>
  <si>
    <t>glutaminase</t>
  </si>
  <si>
    <t>glutamine synthetase</t>
  </si>
  <si>
    <t>glutamine-fructose-6-phosphate transaminase</t>
  </si>
  <si>
    <t>glutaminyl-tRNA synthetase</t>
  </si>
  <si>
    <t>glutamyl-tRNA synthetase</t>
  </si>
  <si>
    <t>glutathione oxidoreductase</t>
  </si>
  <si>
    <t>glutathione peridoxase</t>
  </si>
  <si>
    <t>glutathione peroxidase, mitochondria</t>
  </si>
  <si>
    <t>glutathione synthetase</t>
  </si>
  <si>
    <t>glyceraldehyde-3-phosphate dehydrogenase</t>
  </si>
  <si>
    <t>glycerol dehydrogenase (NADP-dependent)</t>
  </si>
  <si>
    <t>glycerol kinase</t>
  </si>
  <si>
    <t>glycerol-3-phosphate dehydrogenase (fad)</t>
  </si>
  <si>
    <t>glycerol-3-phosphate dehydrogenase (NAD)</t>
  </si>
  <si>
    <t>glycerol-3-phosphate/dihydroxyacetone phosphate acyltransferase</t>
  </si>
  <si>
    <t>glycerophosphodiester phosphodiesterase (glycerophosphocholine)</t>
  </si>
  <si>
    <t>glycinamide ribotide transformylase</t>
  </si>
  <si>
    <t>glycine C-acetyltransferase</t>
  </si>
  <si>
    <t>glycine cleavage system</t>
  </si>
  <si>
    <t>glycine hydroxymethyltransferase</t>
  </si>
  <si>
    <t>glycine-cleavage complex (lipoamide)</t>
  </si>
  <si>
    <t>glycine-cleavage complex (lipoylprotein)</t>
  </si>
  <si>
    <t>glycine-cleavage system (lipoamide)</t>
  </si>
  <si>
    <t>glycogen (starch) synthase</t>
  </si>
  <si>
    <t>glycogen phosphorylase</t>
  </si>
  <si>
    <t>glycyl-tRNA synthetase</t>
  </si>
  <si>
    <t>GMP synthase</t>
  </si>
  <si>
    <t>gnnuc</t>
  </si>
  <si>
    <t>GPI-anchor assembly, step 2</t>
  </si>
  <si>
    <t>GPI-anchor assembly, step 5</t>
  </si>
  <si>
    <t>GPI-anchor assembly, step 6</t>
  </si>
  <si>
    <t>GPI-anchor assembly, step 7</t>
  </si>
  <si>
    <t>GPI-anchor assembly, step 8</t>
  </si>
  <si>
    <t>GPI-anchor assembly, step 9</t>
  </si>
  <si>
    <t>GTP cyclohydrolase I</t>
  </si>
  <si>
    <t>GTP cyclohydrolase II</t>
  </si>
  <si>
    <t>guanine deaminase</t>
  </si>
  <si>
    <t>guanine phosphoribosyltransferase</t>
  </si>
  <si>
    <t>guanylate kinase</t>
  </si>
  <si>
    <t>guanylate kinase (GMP:dATP)</t>
  </si>
  <si>
    <t>heme O monooxygenase</t>
  </si>
  <si>
    <t>Heme O synthase</t>
  </si>
  <si>
    <t>hexaprenyldihydroxybenzoate methyltransferase</t>
  </si>
  <si>
    <t>hexokinase (D-fructose:ATP)</t>
  </si>
  <si>
    <t>hexokinase (D-glucose:ATP)</t>
  </si>
  <si>
    <t>hexokinase (D-mannose:ATP)</t>
  </si>
  <si>
    <t>histidinol dehydrogenase</t>
  </si>
  <si>
    <t>histidinol-phosphatase</t>
  </si>
  <si>
    <t>histidinol-phosphate transaminase</t>
  </si>
  <si>
    <t>histidyl-tRNA synthetase</t>
  </si>
  <si>
    <t>hnRNP arginine N-methyltransferase</t>
  </si>
  <si>
    <t>homoacontinate hydratase</t>
  </si>
  <si>
    <t>homocitrate synthase</t>
  </si>
  <si>
    <t>homocysteine S-methyltransferase</t>
  </si>
  <si>
    <t>homoisocitrate dehydrogenase</t>
  </si>
  <si>
    <t>homoserine dehydrogenase (NADP)</t>
  </si>
  <si>
    <t>homoserine kinase</t>
  </si>
  <si>
    <t>homoserine O-trans-acetylase</t>
  </si>
  <si>
    <t>hydrogen peroxide reductase (thioredoxin)</t>
  </si>
  <si>
    <t>hydroxyacylglutathione hydrolase</t>
  </si>
  <si>
    <t>hydroxybenzoate octaprenyltransferase</t>
  </si>
  <si>
    <t>hydroxyethylthiazole kinase</t>
  </si>
  <si>
    <t>hydroxymethylbilane synthase</t>
  </si>
  <si>
    <t>hydroxymethylglutaryl CoA reductase</t>
  </si>
  <si>
    <t>hydroxymethylglutaryl CoA synthase</t>
  </si>
  <si>
    <t>hydroxymethylpyrimidine kinase (ATP)</t>
  </si>
  <si>
    <t>hypoxanthine phosphoribosyltransferase (Hypoxanthine)</t>
  </si>
  <si>
    <t>Imidazole-glycerol-3-phosphate synthase</t>
  </si>
  <si>
    <t>imidazoleglycerol-phosphate dehydratase</t>
  </si>
  <si>
    <t>IMP dehydrogenase</t>
  </si>
  <si>
    <t>indole-3-glycerol-phosphate synthase</t>
  </si>
  <si>
    <t>inorganic diphosphatase</t>
  </si>
  <si>
    <t>inosine monophosphate cyclohydrolase</t>
  </si>
  <si>
    <t>inositol-1,3,4,5,6-pentakisphosphate 2-kinase</t>
  </si>
  <si>
    <t>inositol-1,3,4,5-triphosphate 6-kinase, nucleus</t>
  </si>
  <si>
    <t>inositol-1,4,5,6- tetrakisphosphate 3-kinase, nucleus</t>
  </si>
  <si>
    <t>inositol-1,4,5-triphosphate 6-kinase, nucleus</t>
  </si>
  <si>
    <t>inositol-1,4,5-trisphosphate 3-kinase, nucleus</t>
  </si>
  <si>
    <t>IPS phospholipase C</t>
  </si>
  <si>
    <t>isocitrate dehydrogenase (NAD+)</t>
  </si>
  <si>
    <t>isocitrate dehydrogenase (NADP)</t>
  </si>
  <si>
    <t>isocitrate dehydrogenase (NADP+), peroxisomal</t>
  </si>
  <si>
    <t>isocitrate lyase</t>
  </si>
  <si>
    <t>isoleucine transaminase</t>
  </si>
  <si>
    <t>isoleucyl-tRNA synthetase</t>
  </si>
  <si>
    <t>isopentenyl-diphosphate D-isomerase</t>
  </si>
  <si>
    <t>itaconate-CoA ligase (ADP-forming)</t>
  </si>
  <si>
    <t>ketol-acid reductoisomerase (2-aceto-2-hydroxybutanoate)</t>
  </si>
  <si>
    <t>kynureninase</t>
  </si>
  <si>
    <t>kynurenine 3-monooxygenase</t>
  </si>
  <si>
    <t>L-1-pyrroline-3-hydroxy-5-carboxylate dehydrogenase</t>
  </si>
  <si>
    <t>L-4-hydroxyglutamate semialdehyde dehydrogenase</t>
  </si>
  <si>
    <t>L-alanine transaminase</t>
  </si>
  <si>
    <t>L-allo-threonine aldolase</t>
  </si>
  <si>
    <t>L-allo-threonine dehydrogenase</t>
  </si>
  <si>
    <t>L-aminoadipate-semialdehyde dehydrogenase (NADPH)</t>
  </si>
  <si>
    <t>L-erythro-4-hydroxyglutamate:2-oxoglutarate aminotransferase</t>
  </si>
  <si>
    <t>L-hydroxyproline reductase (NADP)</t>
  </si>
  <si>
    <t>L-lactaldehyde:NADP+ 1-oxidoreductase</t>
  </si>
  <si>
    <t>L-serine deaminase</t>
  </si>
  <si>
    <t>L-serine dehydrogenase</t>
  </si>
  <si>
    <t>L-sorbitol dehydrogenase (L-sorbose-producing)</t>
  </si>
  <si>
    <t>L-threonine deaminase</t>
  </si>
  <si>
    <t>L-tryptophan:oxygen 2,3-oxidoreductase (decyclizing)</t>
  </si>
  <si>
    <t>lactaldehyde dehydrogenase</t>
  </si>
  <si>
    <t>lactoylglutathione lyase</t>
  </si>
  <si>
    <t>lanosterol synthase</t>
  </si>
  <si>
    <t>leucine transaminase</t>
  </si>
  <si>
    <t>leucyl-tRNA synthetase</t>
  </si>
  <si>
    <t>leukotriene A4 hydrolase</t>
  </si>
  <si>
    <t>lysophosphatidylcholine acyltransferase</t>
  </si>
  <si>
    <t>lysyl-tRNA synthetase</t>
  </si>
  <si>
    <t>malate dehydrogenase</t>
  </si>
  <si>
    <t>malate dehydrogenase, cytoplasmic</t>
  </si>
  <si>
    <t>malate dehydrogenase, peroxisomal</t>
  </si>
  <si>
    <t>malate synthase</t>
  </si>
  <si>
    <t>malic enzyme (NAD)</t>
  </si>
  <si>
    <t>malonyl-CoA-ACP transacylase</t>
  </si>
  <si>
    <t>mannose-1-phosphate guanylyltransferase</t>
  </si>
  <si>
    <t>mannose-6-phosphate isomerase</t>
  </si>
  <si>
    <t>methenyltetrahydrifikate cyclohydrolase</t>
  </si>
  <si>
    <t>methenyltetrahydrofolate cyclohydrolase</t>
  </si>
  <si>
    <t>methionine adenosyltransferase</t>
  </si>
  <si>
    <t>methionine synthase</t>
  </si>
  <si>
    <t>methionyl-tRNA formyltransferase</t>
  </si>
  <si>
    <t>methionyl-tRNA synthetase</t>
  </si>
  <si>
    <t>methylenetetrahydrofolate dehydrogenase (NAD)</t>
  </si>
  <si>
    <t>methylenetetrahydrofolate dehydrogenase (NADP)</t>
  </si>
  <si>
    <t>methylisocitrate lyase</t>
  </si>
  <si>
    <t>mevalonate kinase (atp)</t>
  </si>
  <si>
    <t>mevalonate kinase (ctp)</t>
  </si>
  <si>
    <t>mevalonate kinase (gtp)</t>
  </si>
  <si>
    <t>mevalonate kinase (UTP)</t>
  </si>
  <si>
    <t>mevalonate pyrophoshate decarboxylase</t>
  </si>
  <si>
    <t>myo-inositol 1-phosphatase</t>
  </si>
  <si>
    <t>myo-inositol-1-phosphate synthase</t>
  </si>
  <si>
    <t>N-acetyl-g-glutamyl-phosphate reductase</t>
  </si>
  <si>
    <t>N-acetylglucosamine-6-phosphate synthase</t>
  </si>
  <si>
    <t>N-acteylglutamate synthase</t>
  </si>
  <si>
    <t>N-formyl-L-kynurenine amidohydrolase</t>
  </si>
  <si>
    <t>NAD diphosphatase</t>
  </si>
  <si>
    <t>NAD kinase</t>
  </si>
  <si>
    <t>NAD nucleosidase nuclear</t>
  </si>
  <si>
    <t>NAD synthase</t>
  </si>
  <si>
    <t>NADH dehydrogenase, cytosolic/mitochondrial</t>
  </si>
  <si>
    <t>NADH kinase</t>
  </si>
  <si>
    <t>NADH kinase mitochondrial</t>
  </si>
  <si>
    <t>NADH:ubiquinone oxidoreductase</t>
  </si>
  <si>
    <t>NAPRtase</t>
  </si>
  <si>
    <t>nicotinamidase</t>
  </si>
  <si>
    <t>nicotinamide N-methyltransferase</t>
  </si>
  <si>
    <t>nicotinamide-nucleotide adenylyltransferase</t>
  </si>
  <si>
    <t>nicotinate-nucleotide adenylyltransferase</t>
  </si>
  <si>
    <t>nicotinate-nucleotide diphosphorylase (carboxylating)</t>
  </si>
  <si>
    <t>nucleoside diphosphatase</t>
  </si>
  <si>
    <t>nucleoside diphosphate kinase</t>
  </si>
  <si>
    <t>nucleoside triphosphatase</t>
  </si>
  <si>
    <t>nucleoside-diphosphatase (GDP), Golgi</t>
  </si>
  <si>
    <t>nucleoside-diphosphate kinase (ATP:UDP)</t>
  </si>
  <si>
    <t>O-acetylhomoserine (thiol)-lyase</t>
  </si>
  <si>
    <t>O-succinylhomoserine lyase (L-cysteine)</t>
  </si>
  <si>
    <t>ornithine carbamoyltransferase</t>
  </si>
  <si>
    <t>ornithine decarboxylase</t>
  </si>
  <si>
    <t>ornithine transacetylase</t>
  </si>
  <si>
    <t>ornithine transaminase</t>
  </si>
  <si>
    <t>orotate phosphoribosyltransferase</t>
  </si>
  <si>
    <t>orotidine-5-phosphate decarboxylase</t>
  </si>
  <si>
    <t>oxoglutarate dehydrogenase (dihydrolipoamide S-succinyltransferase)</t>
  </si>
  <si>
    <t>oxoglutarate dehydrogenase (lipoamide)</t>
  </si>
  <si>
    <t>pantetheine-phosphate adenylyltransferase</t>
  </si>
  <si>
    <t>pantothenate kinase</t>
  </si>
  <si>
    <t>pantothenate synthase</t>
  </si>
  <si>
    <t>peroxisomal acyl-CoA thioesterase</t>
  </si>
  <si>
    <t>phenylalanine transaminase</t>
  </si>
  <si>
    <t>phenylalanyl-tRNA synthetase</t>
  </si>
  <si>
    <t>phenylpyruvate decarboxylase</t>
  </si>
  <si>
    <t>phopshoribosylaminoimidazole synthetase</t>
  </si>
  <si>
    <t>phosphatidylserine decarboxylase</t>
  </si>
  <si>
    <t>phosphoacetylglucosamine mutase</t>
  </si>
  <si>
    <t>phosphoadenylyl-sulfate reductase (thioredoxin)</t>
  </si>
  <si>
    <t>phosphoenolpyruvate carboxykinase</t>
  </si>
  <si>
    <t>phosphoethanolamine cytidyltransferase</t>
  </si>
  <si>
    <t>phosphofructokinase</t>
  </si>
  <si>
    <t>phosphofructokinase (s7p)</t>
  </si>
  <si>
    <t>phosphoglucomutase</t>
  </si>
  <si>
    <t>phosphogluconate dehydrogenase</t>
  </si>
  <si>
    <t>phosphoglucosamine mutase</t>
  </si>
  <si>
    <t>phosphoglycerate dehydrogenase</t>
  </si>
  <si>
    <t>phosphoglycerate kinase</t>
  </si>
  <si>
    <t>phosphoglycerate mutase</t>
  </si>
  <si>
    <t>phosphomannomutase</t>
  </si>
  <si>
    <t>phosphomethylpyrimidine kinase</t>
  </si>
  <si>
    <t>phosphomevalonate kinase</t>
  </si>
  <si>
    <t>phosphopantothenate-cysteine ligase</t>
  </si>
  <si>
    <t>phosphopantothenoylcysteine decarboxylase</t>
  </si>
  <si>
    <t>phosphopentomutase</t>
  </si>
  <si>
    <t>phosphoribosyl amino imidazolesuccinocarbozamide synthetase</t>
  </si>
  <si>
    <t>phosphoribosyl-AMP cyclohydrolase</t>
  </si>
  <si>
    <t>phosphoribosyl-ATP pyrophosphatase</t>
  </si>
  <si>
    <t>phosphoribosylaminoimidazole-carboxylase</t>
  </si>
  <si>
    <t>phosphoribosylaminoimidazolecarboxamide formyltransferase</t>
  </si>
  <si>
    <t>phosphoribosylanthranilate isomerase</t>
  </si>
  <si>
    <t>phosphoribosylglycinamidine synthetase</t>
  </si>
  <si>
    <t>phosphoribosylpyrophosphate amidotransferase</t>
  </si>
  <si>
    <t>phosphoribosylpyrophosphate synthetase</t>
  </si>
  <si>
    <t>phosphoserine phosphatase (L-serine)</t>
  </si>
  <si>
    <t>phosphoserine transaminase</t>
  </si>
  <si>
    <t>phytoceramidase</t>
  </si>
  <si>
    <t>Phytosphingosine phosphate lyase</t>
  </si>
  <si>
    <t>phytosphingosine synthesis</t>
  </si>
  <si>
    <t>phosphatidylinositol 3-kinase</t>
  </si>
  <si>
    <t>polyamine oxidase</t>
  </si>
  <si>
    <t>porphobilinogen synthase</t>
  </si>
  <si>
    <t>poylamine oxidase</t>
  </si>
  <si>
    <t>prephenate dehydratase</t>
  </si>
  <si>
    <t>prephenate dehydrogenase (NADP)</t>
  </si>
  <si>
    <t>proline oxidase (NAD)</t>
  </si>
  <si>
    <t>prolyl-tRNA synthetase</t>
  </si>
  <si>
    <t>protoporphyrinogen oxidase</t>
  </si>
  <si>
    <t>purine-nucleoside phosphorylase</t>
  </si>
  <si>
    <t>purine-nucleoside phosphorylase (adenosine)</t>
  </si>
  <si>
    <t>purine-nucleoside phosphorylase (deoxyadenosine)</t>
  </si>
  <si>
    <t>purine-nucleoside phosphorylase (deoxyguanosine)</t>
  </si>
  <si>
    <t>purine-nucleoside phosphorylase (deoxyinosine)</t>
  </si>
  <si>
    <t>guanosine phosphorylase</t>
  </si>
  <si>
    <t>inosine phosphorylase</t>
  </si>
  <si>
    <t>purine-nucleoside phosphorylase (xanthosine)</t>
  </si>
  <si>
    <t>pyridoxal oxidase</t>
  </si>
  <si>
    <t>pyridoxamine 5-phosphate oxidase</t>
  </si>
  <si>
    <t>pyridoxine 5-phosphate oxidase</t>
  </si>
  <si>
    <t>pyridoxine oxidase</t>
  </si>
  <si>
    <t>pyrroline-5-carboxylate reductase</t>
  </si>
  <si>
    <t>pyruvate carboxylase</t>
  </si>
  <si>
    <t>pyruvate decarboxylase</t>
  </si>
  <si>
    <t>pyruvate decarboxylase (acetoin-forming)</t>
  </si>
  <si>
    <t>pyruvate dehydrogenase</t>
  </si>
  <si>
    <t>pyruvate kinase</t>
  </si>
  <si>
    <t>quinone oxidoreductase</t>
  </si>
  <si>
    <t>reduced glutathione via ABC system</t>
  </si>
  <si>
    <t>riboflavin kinase</t>
  </si>
  <si>
    <t>riboflavin synthase</t>
  </si>
  <si>
    <t>ribokinase</t>
  </si>
  <si>
    <t>ribonucleoside-triphosphate reductase (ATP)</t>
  </si>
  <si>
    <t>ribonucleoside-triphosphate reductase (CTP)</t>
  </si>
  <si>
    <t>ribonucleoside-triphosphate reductase (GTP)</t>
  </si>
  <si>
    <t>ribonucleoside-triphosphate reductase (UTP)</t>
  </si>
  <si>
    <t>ribonucleotide reductase</t>
  </si>
  <si>
    <t>ribose-5-phosphate isomerase</t>
  </si>
  <si>
    <t>ribosylnicotinamide kinase</t>
  </si>
  <si>
    <t>ribulose 5-phosphate 3-epimerase</t>
  </si>
  <si>
    <t>S-adenosyl-L-methionine:3-hexaprenyl-4,5-dihydroxylate O-methyltransferase</t>
  </si>
  <si>
    <t>S-adenosyl-methionine delta-24-sterol-c-methyltransferase</t>
  </si>
  <si>
    <t>S-formylglutathione hydralase</t>
  </si>
  <si>
    <t>saccharopine dehydrogenase (NAD, L-lysine forming)</t>
  </si>
  <si>
    <t>saccharopine dehydrogenase (NADP, L-glutamate forming)</t>
  </si>
  <si>
    <t>sedoheptulose 1,7-bisphosphate D-glyceraldehyde-3-phosphate-lyase</t>
  </si>
  <si>
    <t>serine O-acetyltransferase</t>
  </si>
  <si>
    <t>serine palmitotransferase</t>
  </si>
  <si>
    <t>seryl-tRNA synthetase</t>
  </si>
  <si>
    <t>shikimate dehydrogenase</t>
  </si>
  <si>
    <t>shikimate kinase</t>
  </si>
  <si>
    <t>sirohydrochlorin dehydrogenase</t>
  </si>
  <si>
    <t>sirohydrochlorin ferrochetalase</t>
  </si>
  <si>
    <t>spermidine synthase</t>
  </si>
  <si>
    <t>spermine synthase</t>
  </si>
  <si>
    <t>sphinganine phosphate lyase</t>
  </si>
  <si>
    <t>sphingoid base-phosphate phosphatase (phytosphingosine 1-phosphate)</t>
  </si>
  <si>
    <t>sphingoid base-phosphate phosphatase (sphinganine 1-phosphatase)</t>
  </si>
  <si>
    <t>sphingolipid long chain base kinase (phytosphingosine)</t>
  </si>
  <si>
    <t>sphingolipid long chain base kinase (sphinganine)</t>
  </si>
  <si>
    <t>spontaneous cis-aconitate(3-) to trans-aconitate</t>
  </si>
  <si>
    <t>squalene epoxidase (NAD)</t>
  </si>
  <si>
    <t>squalene epoxidase (NADP)</t>
  </si>
  <si>
    <t>squalene synthase</t>
  </si>
  <si>
    <t>succinate dehydrogenase (ubiquinone-6)</t>
  </si>
  <si>
    <t>succinate-CoA ligase (ADP-forming)</t>
  </si>
  <si>
    <t>succinate-semialdehyde dehydrogenase (NADP)</t>
  </si>
  <si>
    <t>sucrose hydrolyzing enxyme</t>
  </si>
  <si>
    <t>sulfate adenylyltransferase</t>
  </si>
  <si>
    <t>sulfate adenylyltransferase (ADP)</t>
  </si>
  <si>
    <t>sulfite reductase (NADPH2)</t>
  </si>
  <si>
    <t>taurcholate via ABC system</t>
  </si>
  <si>
    <t>taurine dioxygenase</t>
  </si>
  <si>
    <t>tetrahydrofolate aminomethyltransferase</t>
  </si>
  <si>
    <t>tetrahydrofolate:L-glutamate gamma-ligase (ADP-forming)</t>
  </si>
  <si>
    <t>thiamin diphosphatase</t>
  </si>
  <si>
    <t>thiamin phosphatase</t>
  </si>
  <si>
    <t>thiamine diphosphokinase</t>
  </si>
  <si>
    <t>thiamine-diphosphate kinase</t>
  </si>
  <si>
    <t>thiamine-phosphate diphosphorylase</t>
  </si>
  <si>
    <t>thioredoxin reductase (NADPH)</t>
  </si>
  <si>
    <t>threonine aldolase</t>
  </si>
  <si>
    <t>threonine synthase</t>
  </si>
  <si>
    <t>threonyl-tRNA synthetase</t>
  </si>
  <si>
    <t>thymidine phosphorylase</t>
  </si>
  <si>
    <t>thymidylate synthase</t>
  </si>
  <si>
    <t>trans-pentaprenyltranstransferase</t>
  </si>
  <si>
    <t>transaldolase</t>
  </si>
  <si>
    <t>transketolase 1</t>
  </si>
  <si>
    <t>transketolase 2</t>
  </si>
  <si>
    <t>trehalose-phosphatase</t>
  </si>
  <si>
    <t>triose-phosphate isomerase</t>
  </si>
  <si>
    <t>tryptophan synthase (indoleglycerol phosphate)</t>
  </si>
  <si>
    <t>tryptophan transaminase</t>
  </si>
  <si>
    <t>tryptophanyl-tRNA synthetase</t>
  </si>
  <si>
    <t>tyrosine transaminase</t>
  </si>
  <si>
    <t>tyrosyl-tRNA synthetase</t>
  </si>
  <si>
    <t>UDP-glucose:ergosterol glucosyltransferase</t>
  </si>
  <si>
    <t>UDP-N-acetylglucosamine diphosphorylase</t>
  </si>
  <si>
    <t>UDPglucose 4-epimerase</t>
  </si>
  <si>
    <t>UDPglucose--hexose-1-phosphate uridylyltransferase</t>
  </si>
  <si>
    <t>UMP kinase</t>
  </si>
  <si>
    <t>uracil phosphoribosyltransferase</t>
  </si>
  <si>
    <t>urea carboxylase</t>
  </si>
  <si>
    <t>ureidoglycolate hydrolase</t>
  </si>
  <si>
    <t>uridine kinase (ATP:uridine)</t>
  </si>
  <si>
    <t>uridine kinase (GTP:uridine)</t>
  </si>
  <si>
    <t>uridylate kinase (dUMP)</t>
  </si>
  <si>
    <t>uroporphyrinogen decarboxylase (uroporphyrinogen III)</t>
  </si>
  <si>
    <t>uroporphyrinogen methyltransferase</t>
  </si>
  <si>
    <t>uroporphyrinogen-III synthase</t>
  </si>
  <si>
    <t>UTP-glucose-1-phosphate uridylyltransferase</t>
  </si>
  <si>
    <t>V-ATPase, Golgi</t>
  </si>
  <si>
    <t>V-ATPase, vacuole</t>
  </si>
  <si>
    <t>valine transaminase</t>
  </si>
  <si>
    <t>valine transaminase, mitochondiral</t>
  </si>
  <si>
    <t>valyl-tRNA synthetase</t>
  </si>
  <si>
    <t>xanthine phosphoribosyltransferase</t>
  </si>
  <si>
    <t>xylitol dehydrogenase (D-xyulose-forming)</t>
  </si>
  <si>
    <t>xylose reductase</t>
  </si>
  <si>
    <t>xylulokinase</t>
  </si>
  <si>
    <t>yUMP synthetase</t>
  </si>
  <si>
    <t>(R)-mevalonate transport</t>
  </si>
  <si>
    <t>(R,R)-butanediol transport</t>
  </si>
  <si>
    <t>2-oxoadipate and 2-oxoglutarate transport</t>
  </si>
  <si>
    <t>3-hexaprenyl-4,5-dihydroxybenzoate transport</t>
  </si>
  <si>
    <t>4-aminobutyrate transport</t>
  </si>
  <si>
    <t>5-aminolevulinate transport</t>
  </si>
  <si>
    <t>5-formyltetrahydrofolic acid transport</t>
  </si>
  <si>
    <t>8-Amino-7-oxononanoate transport</t>
  </si>
  <si>
    <t>acetate transport</t>
  </si>
  <si>
    <t>adenine transport</t>
  </si>
  <si>
    <t>adenosine transport</t>
  </si>
  <si>
    <t>ADP/ATP transporter</t>
  </si>
  <si>
    <t>AKG transporter, mitochonrial</t>
  </si>
  <si>
    <t>allantoate uniport</t>
  </si>
  <si>
    <t>allantoin uniport</t>
  </si>
  <si>
    <t>ammonia transport</t>
  </si>
  <si>
    <t>AMP/ATP transporter</t>
  </si>
  <si>
    <t>aspartate transport</t>
  </si>
  <si>
    <t>aspartate-glutamate transporter</t>
  </si>
  <si>
    <t>biotin uptake</t>
  </si>
  <si>
    <t>carnithine-acetylcarnithine carrier</t>
  </si>
  <si>
    <t>ceramide-2 (sphinganine:n-C24:0OH) transport</t>
  </si>
  <si>
    <t>ceramide-2 (sphinganine:n-C26:0OH) transport</t>
  </si>
  <si>
    <t>ceramide-3 (Phytosphingosine:n-C24:0OH) transport</t>
  </si>
  <si>
    <t>ceramide-3 (Phytosphingosine:n-C26:0OH) transport</t>
  </si>
  <si>
    <t>choline transport</t>
  </si>
  <si>
    <t>citrate transport</t>
  </si>
  <si>
    <t>coenzyme A transport</t>
  </si>
  <si>
    <t>CTP transport</t>
  </si>
  <si>
    <t>CTP/CMP antiport</t>
  </si>
  <si>
    <t>cytidine transport</t>
  </si>
  <si>
    <t>cytosine transport</t>
  </si>
  <si>
    <t>D-fructose transport</t>
  </si>
  <si>
    <t>D-galactose transport</t>
  </si>
  <si>
    <t>D-lactate transport</t>
  </si>
  <si>
    <t>D-lactate/pyruvate antiport</t>
  </si>
  <si>
    <t>D-mannose transport</t>
  </si>
  <si>
    <t>episterol transport</t>
  </si>
  <si>
    <t>ergosterol transport</t>
  </si>
  <si>
    <t>ethanolamine transport</t>
  </si>
  <si>
    <t>fadH2 transport</t>
  </si>
  <si>
    <t>fecosterol transport</t>
  </si>
  <si>
    <t>folic acid transport</t>
  </si>
  <si>
    <t>GDP-mannose antiport</t>
  </si>
  <si>
    <t>glucose transport</t>
  </si>
  <si>
    <t>glutathione transport</t>
  </si>
  <si>
    <t>glycero-3-phospho-1-inositol transport</t>
  </si>
  <si>
    <t>glycero-3-phosphocholine transport</t>
  </si>
  <si>
    <t>glycerol transport</t>
  </si>
  <si>
    <t>glycerol transport via channel</t>
  </si>
  <si>
    <t>glycine transport</t>
  </si>
  <si>
    <t>glycogen vacuolar transport via autophagy</t>
  </si>
  <si>
    <t>GTP/GDP translocase</t>
  </si>
  <si>
    <t>guanine transport</t>
  </si>
  <si>
    <t>inositol transport</t>
  </si>
  <si>
    <t>iron (II) transport</t>
  </si>
  <si>
    <t>isoamyl acetate transport</t>
  </si>
  <si>
    <t>isopentenyl diphosphate transport</t>
  </si>
  <si>
    <t>L-alanine transport</t>
  </si>
  <si>
    <t>L-arganine transport</t>
  </si>
  <si>
    <t>L-asparagine transport</t>
  </si>
  <si>
    <t>L-aspartate transport</t>
  </si>
  <si>
    <t>L-carnitine transport</t>
  </si>
  <si>
    <t>L-cystine transport</t>
  </si>
  <si>
    <t>L-glutamate transport</t>
  </si>
  <si>
    <t>L-glutamine transport</t>
  </si>
  <si>
    <t>L-histidine transport</t>
  </si>
  <si>
    <t>L-isoleucine transport</t>
  </si>
  <si>
    <t>L-lactate transport</t>
  </si>
  <si>
    <t>L-leucine transport, vacuoluar</t>
  </si>
  <si>
    <t>L-leucine transport</t>
  </si>
  <si>
    <t>L-lysine transport</t>
  </si>
  <si>
    <t>L-methionine transport</t>
  </si>
  <si>
    <t>L-phenylalanine transport</t>
  </si>
  <si>
    <t>L-proline transport</t>
  </si>
  <si>
    <t>L-serine transport</t>
  </si>
  <si>
    <t>L-threonine transport</t>
  </si>
  <si>
    <t>L-tryptophan transport</t>
  </si>
  <si>
    <t>L-tyrosine transport</t>
  </si>
  <si>
    <t>L-valine transport</t>
  </si>
  <si>
    <t>lanosterol transport</t>
  </si>
  <si>
    <t>malate transport</t>
  </si>
  <si>
    <t>NAD transport</t>
  </si>
  <si>
    <t>nicotinate transport</t>
  </si>
  <si>
    <t>octadecanoate (n-C18:0) transport</t>
  </si>
  <si>
    <t>ornithine transport</t>
  </si>
  <si>
    <t>orntithine transport</t>
  </si>
  <si>
    <t>oxaloacetate transport</t>
  </si>
  <si>
    <t>pantothenate transport</t>
  </si>
  <si>
    <t>pentaprenyl diphosphate transport</t>
  </si>
  <si>
    <t>phosphate transport</t>
  </si>
  <si>
    <t>potassium transport</t>
  </si>
  <si>
    <t>putrescine transport</t>
  </si>
  <si>
    <t>pyruvate transport</t>
  </si>
  <si>
    <t>S-adenosyl-L-methionine transport</t>
  </si>
  <si>
    <t>S-methylmethionine permease</t>
  </si>
  <si>
    <t>sodium proton antiporter</t>
  </si>
  <si>
    <t>spermidine transport</t>
  </si>
  <si>
    <t>spermine transport</t>
  </si>
  <si>
    <t>succinate transport</t>
  </si>
  <si>
    <t>succinate-fumarate transport</t>
  </si>
  <si>
    <t>sulfate uniport</t>
  </si>
  <si>
    <t>sulfite transport</t>
  </si>
  <si>
    <t>taurine transport</t>
  </si>
  <si>
    <t>thiamine diphosphate transport</t>
  </si>
  <si>
    <t>thiamine transport</t>
  </si>
  <si>
    <t>uracil transport</t>
  </si>
  <si>
    <t>urea transport</t>
  </si>
  <si>
    <t>uridine transport</t>
  </si>
  <si>
    <t>UTP transport</t>
  </si>
  <si>
    <t>UTP/UMP antiport</t>
  </si>
  <si>
    <t>water diffusion</t>
  </si>
  <si>
    <t>(1-3)-beta-D-glucan exchange</t>
  </si>
  <si>
    <t>(1-3)-beta-D-glucan transport</t>
  </si>
  <si>
    <t>(R)-carnitine exchange</t>
  </si>
  <si>
    <t>(R)-lactate exchange</t>
  </si>
  <si>
    <t>(R)-mevalonate exchange</t>
  </si>
  <si>
    <t>(R)-pantothenate exchange</t>
  </si>
  <si>
    <t>(R,R)-2,3-butanediol exchange</t>
  </si>
  <si>
    <t>(S)-lactate exchange</t>
  </si>
  <si>
    <t>(S)-malate exchange</t>
  </si>
  <si>
    <t>1-(sn-glycero-3-phospho)-1D-myo-inositol exchange</t>
  </si>
  <si>
    <t>1-acylglycerophosphocholine exchange</t>
  </si>
  <si>
    <t>1D-myo-inositol 1,3,4,5,6-pentakisphosphate diffusion</t>
  </si>
  <si>
    <t>1D-myo-inositol 1-phosphate transport</t>
  </si>
  <si>
    <t>2-deoxyadenosine exchange</t>
  </si>
  <si>
    <t>2-deoxyguanosine exchange</t>
  </si>
  <si>
    <t>2-deoxyinosine exchange</t>
  </si>
  <si>
    <t>2-deoxyuridine exchange</t>
  </si>
  <si>
    <t>2-dehydro-3-deoxy-D-arabino-heptonate7-phohsphate transport</t>
  </si>
  <si>
    <t>2-dehydropantoate transport</t>
  </si>
  <si>
    <t>2-isopropylmalate exchange</t>
  </si>
  <si>
    <t>2-isopropylmalate transport</t>
  </si>
  <si>
    <t>2-oxobutanoate transporter</t>
  </si>
  <si>
    <t>2-oxoglutarate exchange</t>
  </si>
  <si>
    <t>2-oxoglutarate transport</t>
  </si>
  <si>
    <t>3-carboxy-4-methyl-2-oxopentanoate transport</t>
  </si>
  <si>
    <t>3-methyl-2-oxopentanoate transport</t>
  </si>
  <si>
    <t>3-octaprenyl-4-hydroxybenzoate transport</t>
  </si>
  <si>
    <t>4-amino-5-hydroxymethyl-2-methylpyrimidine synthetase</t>
  </si>
  <si>
    <t>4-aminobenzoate exchange</t>
  </si>
  <si>
    <t>4-aminobenzoate transport</t>
  </si>
  <si>
    <t>4-aminobutanal transport</t>
  </si>
  <si>
    <t>4-hydroxy-2-oxoglutarate transport</t>
  </si>
  <si>
    <t>4-hydroxybenzoate transport</t>
  </si>
  <si>
    <t>5-nucleotidase (AMP)</t>
  </si>
  <si>
    <t>5-nucleotidase (dAMP)</t>
  </si>
  <si>
    <t>5-nucleotidase (dCMP)</t>
  </si>
  <si>
    <t>5-nucleotidase (dGMP)</t>
  </si>
  <si>
    <t>5-nucleotidase (dTMP)</t>
  </si>
  <si>
    <t>5-nucleotidase (dUMP)</t>
  </si>
  <si>
    <t>5-nucleotidase (GMP)</t>
  </si>
  <si>
    <t>5-nucleotidase (XMP)</t>
  </si>
  <si>
    <t>5-aminolevulinate exchange</t>
  </si>
  <si>
    <t>5-formyltetrahydrofolate:10-formyltetrahydrofolate isomerase</t>
  </si>
  <si>
    <t>5-formyltetrahydrofolic acid exchange</t>
  </si>
  <si>
    <t>7,8-diaminononanoate exchange</t>
  </si>
  <si>
    <t>7,8-diaminononanoate transport</t>
  </si>
  <si>
    <t>8-amino-7-oxononanoate exchange</t>
  </si>
  <si>
    <t>9H-xanthine exchange</t>
  </si>
  <si>
    <t>acetaldehyde exchange</t>
  </si>
  <si>
    <t>acetaldehyde transport</t>
  </si>
  <si>
    <t>acetate exchange</t>
  </si>
  <si>
    <t>acetyl-CoA transport</t>
  </si>
  <si>
    <t>acetylcarnitine transport</t>
  </si>
  <si>
    <t>adenine exchange</t>
  </si>
  <si>
    <t>adenosine 3,5-bismonophosphate exchange</t>
  </si>
  <si>
    <t>adenosine 3,5-bisphosphate transport</t>
  </si>
  <si>
    <t>adenosine exchange</t>
  </si>
  <si>
    <t>ADP transport</t>
  </si>
  <si>
    <t>AKG transporter, peroxisome</t>
  </si>
  <si>
    <t>allantoate exchange</t>
  </si>
  <si>
    <t>allantoin exchange</t>
  </si>
  <si>
    <t>alpha,alpha-trehalose exchange</t>
  </si>
  <si>
    <t>alpha-D-glucosamine 6-phosphate exchange</t>
  </si>
  <si>
    <t>alpha-ketoglutarate/malate transporter</t>
  </si>
  <si>
    <t>ammonium exchange</t>
  </si>
  <si>
    <t>AMP transport</t>
  </si>
  <si>
    <t>arginine transport</t>
  </si>
  <si>
    <t>asparagine transport</t>
  </si>
  <si>
    <t>ATP diffusion</t>
  </si>
  <si>
    <t>ATP transport</t>
  </si>
  <si>
    <t>bicarbonate exchange</t>
  </si>
  <si>
    <t>bicarbonate formation</t>
  </si>
  <si>
    <t>bicarbonate transport</t>
  </si>
  <si>
    <t>biotin exchange</t>
  </si>
  <si>
    <t>carbon dioxide exchange</t>
  </si>
  <si>
    <t>carnitine transport</t>
  </si>
  <si>
    <t>carnitine-acetylcarnitine carrier</t>
  </si>
  <si>
    <t>CDP transport</t>
  </si>
  <si>
    <t>ceramide transport</t>
  </si>
  <si>
    <t>cholestenol delta-isomerase, lumped reaction</t>
  </si>
  <si>
    <t>choline exchange</t>
  </si>
  <si>
    <t>chorismate pyruvate lyase</t>
  </si>
  <si>
    <t>citrate(3-) exchange</t>
  </si>
  <si>
    <t>citrate/isocitrate antiport</t>
  </si>
  <si>
    <t>citrate/malate antiport</t>
  </si>
  <si>
    <t>CMP nucleosidase</t>
  </si>
  <si>
    <t>CO2 transport</t>
  </si>
  <si>
    <t>complex sphingolipid transport</t>
  </si>
  <si>
    <t>cytidine exchange</t>
  </si>
  <si>
    <t>cytidylate kinase (CMP)</t>
  </si>
  <si>
    <t>cytidylate kinase (dCMP)</t>
  </si>
  <si>
    <t>cytosine exchange</t>
  </si>
  <si>
    <t>D-arabinose exchange</t>
  </si>
  <si>
    <t>D-arabinose transport</t>
  </si>
  <si>
    <t>D-erythrose 4-phosphate transport</t>
  </si>
  <si>
    <t>D-fructose exchange</t>
  </si>
  <si>
    <t>D-galactose exchange</t>
  </si>
  <si>
    <t>D-galacturonate exchange</t>
  </si>
  <si>
    <t>D-glucitol exchange</t>
  </si>
  <si>
    <t>D-glucosamine 6-phosphate uniport</t>
  </si>
  <si>
    <t>D-glucose exchange</t>
  </si>
  <si>
    <t>D-mannose exchange</t>
  </si>
  <si>
    <t>D-ribose exchange</t>
  </si>
  <si>
    <t>D-sorbitol transport</t>
  </si>
  <si>
    <t>D-xylose exchange</t>
  </si>
  <si>
    <t>D-xylose transport</t>
  </si>
  <si>
    <t>dADP transport</t>
  </si>
  <si>
    <t>dCDP transport</t>
  </si>
  <si>
    <t>ATP deamination</t>
  </si>
  <si>
    <t>dATP deamination</t>
  </si>
  <si>
    <t>ADP deamination</t>
  </si>
  <si>
    <t>dADP deamination</t>
  </si>
  <si>
    <t>deamino-NAD+ diffusion</t>
  </si>
  <si>
    <t>decanoate exchange</t>
  </si>
  <si>
    <t>deoxyadenosine transport</t>
  </si>
  <si>
    <t>deoxyadenylate kinase</t>
  </si>
  <si>
    <t>deoxycytidine exchange</t>
  </si>
  <si>
    <t>deoxycytidine transport</t>
  </si>
  <si>
    <t>deoxyguanosine transport</t>
  </si>
  <si>
    <t>deoxyinosine transport</t>
  </si>
  <si>
    <t>deoxyuridine kinase (ATP:deoxyuridine)</t>
  </si>
  <si>
    <t>deoxyuridine transport</t>
  </si>
  <si>
    <t>dGDP transport</t>
  </si>
  <si>
    <t>dhnpt transport</t>
  </si>
  <si>
    <t>diamine transaminase</t>
  </si>
  <si>
    <t>dihydrofolate transport</t>
  </si>
  <si>
    <t>dihydroneopterin triphosphate pyrophosphatase</t>
  </si>
  <si>
    <t>dihydropteroate transport</t>
  </si>
  <si>
    <t>dihydroxyacetone phosphate transport</t>
  </si>
  <si>
    <t>diphosphate transport</t>
  </si>
  <si>
    <t>dolichol phosphate transport</t>
  </si>
  <si>
    <t>dTTP exchange</t>
  </si>
  <si>
    <t>dTTP uniport</t>
  </si>
  <si>
    <t>dUDP diffusion</t>
  </si>
  <si>
    <t>dUMP transport</t>
  </si>
  <si>
    <t>episterol exchange</t>
  </si>
  <si>
    <t>ergosta-5,6,22,24,(28)-tetraen-3beta-ol transport</t>
  </si>
  <si>
    <t>ergosterol exchange</t>
  </si>
  <si>
    <t>ethanol exchange</t>
  </si>
  <si>
    <t>ethanol transport</t>
  </si>
  <si>
    <t>ethanol transport, mitochondrial</t>
  </si>
  <si>
    <t>ethanolamine exchange</t>
  </si>
  <si>
    <t>farnesyl diphosphate transport</t>
  </si>
  <si>
    <t>decanoate (n-C10:0) transport, cytoplasm-peroxisome</t>
  </si>
  <si>
    <t>laurate (n-C12:0) transport, cytoplasm-peroxisome</t>
  </si>
  <si>
    <t>myristate (n-C14:0) transport, cytoplasm-peroxisome</t>
  </si>
  <si>
    <t>palmitate (n-C16:0) transport, cytoplasm-peroxisome</t>
  </si>
  <si>
    <t>palmitoleate (n-C16:1) transport, cytoplasm-peroxisome</t>
  </si>
  <si>
    <t>octanoate (n-C8:0) transport, cytoplasm-peroxisome</t>
  </si>
  <si>
    <t>myristate (n-C14:0) transport</t>
  </si>
  <si>
    <t>fecosterol exchange</t>
  </si>
  <si>
    <t>FMN exchange</t>
  </si>
  <si>
    <t>folic acid exchange</t>
  </si>
  <si>
    <t>formate exchange</t>
  </si>
  <si>
    <t>formate transport</t>
  </si>
  <si>
    <t>fructose-1-phosphate kinase</t>
  </si>
  <si>
    <t>fumarate(2-) exchange</t>
  </si>
  <si>
    <t>gamma-aminobutyrate exchange</t>
  </si>
  <si>
    <t>GDP transport</t>
  </si>
  <si>
    <t>GDP-alpha-D-mannose transport</t>
  </si>
  <si>
    <t>glucose transport, vacuolar</t>
  </si>
  <si>
    <t>glutathione disulfide exchange</t>
  </si>
  <si>
    <t>glutathione exchange</t>
  </si>
  <si>
    <t>glycerol exchange</t>
  </si>
  <si>
    <t>glycerol-3-phosphate shuttle</t>
  </si>
  <si>
    <t>glycine exchange</t>
  </si>
  <si>
    <t>glycoaldehyde transport</t>
  </si>
  <si>
    <t>glycolaldehyde exchange</t>
  </si>
  <si>
    <t>glyoxylate exchange</t>
  </si>
  <si>
    <t>glyoxylate transport</t>
  </si>
  <si>
    <t>guanine exchange</t>
  </si>
  <si>
    <t>guanosine exchange</t>
  </si>
  <si>
    <t>guanosine kinase</t>
  </si>
  <si>
    <t>guanosine transport</t>
  </si>
  <si>
    <t>H+ diffusion</t>
  </si>
  <si>
    <t>H+ exchange</t>
  </si>
  <si>
    <t>hexacosanoyl-CoA transport</t>
  </si>
  <si>
    <t>hexadecanal exchange</t>
  </si>
  <si>
    <t>hexadecanoate (n-C16:0) transport</t>
  </si>
  <si>
    <t>hexadecenoate (n-C16:1) transport</t>
  </si>
  <si>
    <t>L-histidine transport, mitochondrial</t>
  </si>
  <si>
    <t>hydrogen peroxide transport</t>
  </si>
  <si>
    <t>hydroxymethylglutaryl-CoA transport</t>
  </si>
  <si>
    <t>hypoxanthine exchange</t>
  </si>
  <si>
    <t>hypoxanthine transport</t>
  </si>
  <si>
    <t>indole-3-acetate transport</t>
  </si>
  <si>
    <t>inosine exchange</t>
  </si>
  <si>
    <t>inosine transport</t>
  </si>
  <si>
    <t>inositol hexakisphosphate transport</t>
  </si>
  <si>
    <t>insosine kinase</t>
  </si>
  <si>
    <t>IPC transport</t>
  </si>
  <si>
    <t>iron(2+) exchange</t>
  </si>
  <si>
    <t>isoamyl acetate exchange</t>
  </si>
  <si>
    <t>isoamyl alcohol transport</t>
  </si>
  <si>
    <t>isoamylol exchange</t>
  </si>
  <si>
    <t>L-1-pyrroline-3-hydroxy-5-carboxylate spontaneous conversion to L-4-hydroxyglutamate semialdehyde</t>
  </si>
  <si>
    <t>L-2-amino-3-oxobutanoate decarboxylation (spontaneous)</t>
  </si>
  <si>
    <t>L-alanine exchange</t>
  </si>
  <si>
    <t>L-arabinitol exchange</t>
  </si>
  <si>
    <t>L-arabinitol transport</t>
  </si>
  <si>
    <t>L-arabinoase transport</t>
  </si>
  <si>
    <t>L-arabinose exchange</t>
  </si>
  <si>
    <t>L-arginine exchange</t>
  </si>
  <si>
    <t>L-asparagine exchange</t>
  </si>
  <si>
    <t>L-aspartate exchange</t>
  </si>
  <si>
    <t>L-cysteine exchange</t>
  </si>
  <si>
    <t>L-erythro-4-hydroxyglutamate transport</t>
  </si>
  <si>
    <t>L-glucitol exchange</t>
  </si>
  <si>
    <t>L-glutamate 5-semialdehyde dehydratase</t>
  </si>
  <si>
    <t>L-glutamate exchange</t>
  </si>
  <si>
    <t>L-glutamine exchange</t>
  </si>
  <si>
    <t>L-histidine exchange</t>
  </si>
  <si>
    <t>L-homoserine transport</t>
  </si>
  <si>
    <t>L-isoleucine exchange</t>
  </si>
  <si>
    <t>L-leucine exchange</t>
  </si>
  <si>
    <t>L-lysine exchange</t>
  </si>
  <si>
    <t>L-malate transport</t>
  </si>
  <si>
    <t>L-methionine exchange</t>
  </si>
  <si>
    <t>L-phenylalanine exchange</t>
  </si>
  <si>
    <t>L-proline exchange</t>
  </si>
  <si>
    <t>L-serine exchange</t>
  </si>
  <si>
    <t>L-sorbitol transport</t>
  </si>
  <si>
    <t>L-sorbose exchange</t>
  </si>
  <si>
    <t>L-sorbose transport</t>
  </si>
  <si>
    <t>L-threonine exchange</t>
  </si>
  <si>
    <t>L-tryptophan exchange</t>
  </si>
  <si>
    <t>L-tyrosine exchange</t>
  </si>
  <si>
    <t>L-valine exchange</t>
  </si>
  <si>
    <t>lanosterol exchange</t>
  </si>
  <si>
    <t>laurate exchange</t>
  </si>
  <si>
    <t>lysine transport</t>
  </si>
  <si>
    <t>M(IP)2C transport</t>
  </si>
  <si>
    <t>malate/oxaloacetate shuttle</t>
  </si>
  <si>
    <t>maltose exchange</t>
  </si>
  <si>
    <t>mannan transport</t>
  </si>
  <si>
    <t>methionine transport</t>
  </si>
  <si>
    <t>MIPC transport</t>
  </si>
  <si>
    <t>myo-inositol exchange</t>
  </si>
  <si>
    <t>NADP(+) transport</t>
  </si>
  <si>
    <t>NADPH transport</t>
  </si>
  <si>
    <t>NH3 transport</t>
  </si>
  <si>
    <t>nicotinamide diffusion</t>
  </si>
  <si>
    <t>nicotinate exchange</t>
  </si>
  <si>
    <t>NMN exchange</t>
  </si>
  <si>
    <t>NMN transport</t>
  </si>
  <si>
    <t>nucleoside-diphosphatase (dGDP)</t>
  </si>
  <si>
    <t>nucleoside-triphosphatase (dGTP)</t>
  </si>
  <si>
    <t>O-acetylcarnintine transport into mitochondria</t>
  </si>
  <si>
    <t>O2 transport</t>
  </si>
  <si>
    <t>octanoate exchange</t>
  </si>
  <si>
    <t>ornithine exchange</t>
  </si>
  <si>
    <t>oxaloacetate(2-) exchange</t>
  </si>
  <si>
    <t>oxidized glutathione uniport</t>
  </si>
  <si>
    <t>oxidized thioredoxin transport</t>
  </si>
  <si>
    <t>oxygen exchange</t>
  </si>
  <si>
    <t>palmitate exchange</t>
  </si>
  <si>
    <t>palmitoleate exchange</t>
  </si>
  <si>
    <t>palmitoyl-CoA transport</t>
  </si>
  <si>
    <t>panthetheine 4-phosphate transport</t>
  </si>
  <si>
    <t>panthetheine-phosphate adenylyltransferase</t>
  </si>
  <si>
    <t>PAP uniport</t>
  </si>
  <si>
    <t>pectin exchange</t>
  </si>
  <si>
    <t>phenylalanine transport</t>
  </si>
  <si>
    <t>phosphate exchange</t>
  </si>
  <si>
    <t>potassium exchange</t>
  </si>
  <si>
    <t>protoporphyrinogen IX transport</t>
  </si>
  <si>
    <t>PRPP transport</t>
  </si>
  <si>
    <t>putrescine exchange</t>
  </si>
  <si>
    <t>pyridoxal kinase</t>
  </si>
  <si>
    <t>pyridoxamine kinase</t>
  </si>
  <si>
    <t>pyridoxamine phosphatase</t>
  </si>
  <si>
    <t>pyridoxine exchange</t>
  </si>
  <si>
    <t>pyridoxine kinase</t>
  </si>
  <si>
    <t>pyrimidine phosphatase</t>
  </si>
  <si>
    <t>pyrimidine-nucleoside phosphorylase (uracil)</t>
  </si>
  <si>
    <t>pyrophosphate transport</t>
  </si>
  <si>
    <t>pyruvate exchange</t>
  </si>
  <si>
    <t>quinolinate transport</t>
  </si>
  <si>
    <t>reduced thioredoxin transport</t>
  </si>
  <si>
    <t>riboflavin exchange</t>
  </si>
  <si>
    <t>riboflavin transport</t>
  </si>
  <si>
    <t>ribose transporter</t>
  </si>
  <si>
    <t>S-adenosyl-L-homocysteine transport</t>
  </si>
  <si>
    <t>S-adenosyl-L-methionine exchange</t>
  </si>
  <si>
    <t>S-methyl-L-methionine exchange</t>
  </si>
  <si>
    <t>serine transport</t>
  </si>
  <si>
    <t>sn-glycero-3-phosphocholine exchange</t>
  </si>
  <si>
    <t>sodium exchange</t>
  </si>
  <si>
    <t>spermidine acetyltransferase</t>
  </si>
  <si>
    <t>spermidine exchange</t>
  </si>
  <si>
    <t>spermine exchange</t>
  </si>
  <si>
    <t>squalene transport</t>
  </si>
  <si>
    <t>squalene-2,3-epoxide transport</t>
  </si>
  <si>
    <t>stearate exchange</t>
  </si>
  <si>
    <t>succinate exchange</t>
  </si>
  <si>
    <t>sucrose exchange</t>
  </si>
  <si>
    <t>sulphate exchange</t>
  </si>
  <si>
    <t>sulphite exchange</t>
  </si>
  <si>
    <t>taurine exchange</t>
  </si>
  <si>
    <t>tetracosanoyl-CoA transport</t>
  </si>
  <si>
    <t>thiaminase</t>
  </si>
  <si>
    <t>thiamine(1+) diphosphate(1-) exchange</t>
  </si>
  <si>
    <t>thiamine(1+) exchange</t>
  </si>
  <si>
    <t>thiamine(1+) monophosphate exchange</t>
  </si>
  <si>
    <t>thiamine-phosphate kinase</t>
  </si>
  <si>
    <t>thiazole phosphate synthesis (ribose 5-phosphate)</t>
  </si>
  <si>
    <t>thiazole phosphate synthesis (xylulose 5-phosphate)</t>
  </si>
  <si>
    <t>threonine transport</t>
  </si>
  <si>
    <t>thymidine exchange</t>
  </si>
  <si>
    <t>thymidine kinase (ATP:thymidine)</t>
  </si>
  <si>
    <t>thymidine transport</t>
  </si>
  <si>
    <t>trehalose transporter</t>
  </si>
  <si>
    <t>trehalose vacuolar transport</t>
  </si>
  <si>
    <t>tryptophan transport</t>
  </si>
  <si>
    <t>tyrosine transport</t>
  </si>
  <si>
    <t>UMP transport</t>
  </si>
  <si>
    <t>uracil exchange</t>
  </si>
  <si>
    <t>urea exchange</t>
  </si>
  <si>
    <t>uridine exchange</t>
  </si>
  <si>
    <t>valine transport</t>
  </si>
  <si>
    <t>water exchange</t>
  </si>
  <si>
    <t>xanthine transport</t>
  </si>
  <si>
    <t>xanthosine exchange</t>
  </si>
  <si>
    <t>xanthosine transport</t>
  </si>
  <si>
    <t>xylitol exchange</t>
  </si>
  <si>
    <t>xylitol transport</t>
  </si>
  <si>
    <t>zymosterol exchange</t>
  </si>
  <si>
    <t>zymosterol transport</t>
  </si>
  <si>
    <t>growth</t>
  </si>
  <si>
    <t>kynurenine aminotransferase</t>
  </si>
  <si>
    <t>spontaneous kynurenic acid to quinaldic acid</t>
  </si>
  <si>
    <t>spontaneous 2-amino-3-carboxymuconate-6-semialdehyde to quinolinate</t>
  </si>
  <si>
    <t>alcohol dehydrogenase, (acetaldehyde to ethanol)</t>
  </si>
  <si>
    <t>acetaldehyde dehydrogenase</t>
  </si>
  <si>
    <t>coenzyme A: cytoplasm to LP</t>
  </si>
  <si>
    <t>sedoheptulose bisphosphatase</t>
  </si>
  <si>
    <t>proton leak</t>
  </si>
  <si>
    <t>isocitrate dehydrogenase</t>
  </si>
  <si>
    <t>oxoglutarate/malate exchange</t>
  </si>
  <si>
    <t>14-demethyllanosterol exchange</t>
  </si>
  <si>
    <t>14-demethyllanosterol transport</t>
  </si>
  <si>
    <t>ergosta-5,7,22,24(28)-tetraen-3beta-ol exchange</t>
  </si>
  <si>
    <t>ergosta-5,7,22,24(28)-tetraen-3beta-ol transport</t>
  </si>
  <si>
    <t>fatty-acyl-CoA synthase (n-C16:0CoA)</t>
  </si>
  <si>
    <t>fatty-acyl-CoA synthase (n-C18:0CoA)</t>
  </si>
  <si>
    <t>B-ketoacyl-ACP synthase (acetoacetyl-ACP)</t>
  </si>
  <si>
    <t>B-ketoacyl-ACP synthase (3-oxo-hexanoyl-ACP)</t>
  </si>
  <si>
    <t>B-ketoacyl-ACP synthase (3-oxo-octanoyl-ACP)</t>
  </si>
  <si>
    <t>3-oxoacyl-ACP reductase (3-hydroxybutanoyl-ACP)</t>
  </si>
  <si>
    <t>3-oxoacyl-ACP reductase (3-hydroxyhexanoyl-ACP)</t>
  </si>
  <si>
    <t>3-oxoacyl-ACP reductase (3-hydroxyoctanoyl-ACP)</t>
  </si>
  <si>
    <t>3-hydroxyacyl-thioester dehydratase (trans-but-2-enoyl-ACP)</t>
  </si>
  <si>
    <t>3-hydroxyacyl-thioester dehydratase (trans-hex-2-enoyl-ACP)</t>
  </si>
  <si>
    <t>3-hydroxyacyl-thioester dehydratase (trans-oct-2-enoyl-ACP)</t>
  </si>
  <si>
    <t>enoyl-ACP reductase (butanoyl-ACP)</t>
  </si>
  <si>
    <t>enoyl-ACP reductase (hexanoyl-ACP)</t>
  </si>
  <si>
    <t>enoyl-ACP reductase (octanoyl-ACP)</t>
  </si>
  <si>
    <t>elongase I (3-oxotetradecanoyl-CoA)</t>
  </si>
  <si>
    <t>elongase I (3-oxopalmitoyl-CoA)</t>
  </si>
  <si>
    <t>elongase II (3-oxooctadecanoyl-CoA)</t>
  </si>
  <si>
    <t>elongase II or III (3-oxoicosanoyl-CoA)</t>
  </si>
  <si>
    <t>elongase II or III (3-oxodocosanoyl-CoA)</t>
  </si>
  <si>
    <t>elongase II or III (3-oxotetracosanoyl-CoA)</t>
  </si>
  <si>
    <t>elongase III (3-oxohexacosanoyl-CoA)</t>
  </si>
  <si>
    <t>B-ketoacyl-CoA reductase ((S)-3-hydroxytetradecanoyl-CoA)</t>
  </si>
  <si>
    <t>B-ketoacyl-CoA reductase ((S)-3-hydroxypalmitoyl-CoA)</t>
  </si>
  <si>
    <t>B-ketoacyl-CoA reductase (3-hydroxyoctadecanoyl-CoA)</t>
  </si>
  <si>
    <t>B-ketoacyl-CoA reductase (3-hydroxyicosanoyl-CoA)</t>
  </si>
  <si>
    <t>B-ketoacyl-CoA reductase (3-hydroxydocosanoyl-CoA)</t>
  </si>
  <si>
    <t>B-ketoacyl-CoA reductase (3-hydroxytetracosanoyl-CoA)</t>
  </si>
  <si>
    <t>B-ketoacyl-CoA reductase ((S)-3-hydroxyhexacosanoyl-CoA)</t>
  </si>
  <si>
    <t>B-hydroxyacyl-CoA dehydratase (trans-tetradec-2-enoyl-CoA)</t>
  </si>
  <si>
    <t>B-hydroxyacyl-CoA dehydratase (trans-hexadec-2-enoyl-CoA)</t>
  </si>
  <si>
    <t>B-hydroxyacyl-CoA dehydratase (trans-octadec-2-enoyl-CoA)</t>
  </si>
  <si>
    <t>B-hydroxyacyl-CoA dehydratase (trans-icos-2-enoyl-CoA)</t>
  </si>
  <si>
    <t>B-hydroxyacyl-CoA dehydratase (trans-docos-2-enoyl-CoA)</t>
  </si>
  <si>
    <t>B-hydroxyacyl-CoA dehydratase (trans-tetracos-2-enoyl-CoA)</t>
  </si>
  <si>
    <t>B-hydroxyacyl-CoA dehydratase (trans-hexacos-2-enoyl-CoA)</t>
  </si>
  <si>
    <t>trans-2-enoyl-CoA reductase (n-C14:0CoA)</t>
  </si>
  <si>
    <t>trans-2-enoyl-CoA reductase (n-C16:0CoA)</t>
  </si>
  <si>
    <t>trans-2-enoyl-CoA reductase (n-C18:0CoA)</t>
  </si>
  <si>
    <t>trans-2-enoyl-CoA reductase (n-C20:0CoA)</t>
  </si>
  <si>
    <t>trans-2-enoyl-CoA reductase (n-C22:0CoA)</t>
  </si>
  <si>
    <t>trans-2-enoyl-CoA reductase (n-C24:0CoA)</t>
  </si>
  <si>
    <t>trans-2-enoyl-CoA reductase (n-C26:0CoA)</t>
  </si>
  <si>
    <t>palmitoyl-CoA desaturase (n-C16:0CoA - n-C16:1CoA), ER membrane</t>
  </si>
  <si>
    <t>stearoyl-CoA desaturase (n-C18:0CoA - n-C18:1CoA), ER membrane</t>
  </si>
  <si>
    <t>octanoate (n-C8:0) transport</t>
  </si>
  <si>
    <t>decanoate (n-C10:0) transport</t>
  </si>
  <si>
    <t>laurate (n-C12:0) transport</t>
  </si>
  <si>
    <t>butyrate exchange</t>
  </si>
  <si>
    <t>hexanoate exchange</t>
  </si>
  <si>
    <t>oleate exchange</t>
  </si>
  <si>
    <t>butyrate (n-C4:0) transport</t>
  </si>
  <si>
    <t>hexanoate (n-C6:0) transport</t>
  </si>
  <si>
    <t>octadecenoate (n-C18:1) transport</t>
  </si>
  <si>
    <t>myristate exchange</t>
  </si>
  <si>
    <t>fatty-acid--CoA ligase (dodecanoate), ER membrane</t>
  </si>
  <si>
    <t>fatty-acid--CoA ligase (tetradecanoate), ER membrane</t>
  </si>
  <si>
    <t>fatty-acid--CoA ligase (hexadecanoate), ER membrane</t>
  </si>
  <si>
    <t>fatty-acid--CoA ligase (hexadecenoate), ER membrane</t>
  </si>
  <si>
    <t>fatty-acid--CoA ligase (octadecanoate), ER membrane</t>
  </si>
  <si>
    <t>fatty-acid--CoA ligase (octadecenoate), ER membrane</t>
  </si>
  <si>
    <t>fatty-acid--CoA ligase (dodecanoate), lipid particle</t>
  </si>
  <si>
    <t>fatty-acid--CoA ligase (tetradecanoate), lipid particle</t>
  </si>
  <si>
    <t>fatty-acid--CoA ligase (hexadecanoate), lipid particle</t>
  </si>
  <si>
    <t>fatty-acid--CoA ligase (hexadecenoate), lipid particle</t>
  </si>
  <si>
    <t>fatty-acid--CoA ligase (octadecanoate), lipid particle</t>
  </si>
  <si>
    <t>fatty-acid--CoA ligase (octadecenoate), lipid particle</t>
  </si>
  <si>
    <t>fatty-acid--CoA ligase (hexadecenoate), peroxisome</t>
  </si>
  <si>
    <t>fatty-acid--CoA ligase (octadecanoate), peroxisome</t>
  </si>
  <si>
    <t>fatty-acid--CoA ligase (octadecenoate), peroxisome</t>
  </si>
  <si>
    <t>fatty-acid--CoA ligase (arachidate), cell envelope</t>
  </si>
  <si>
    <t>fatty-acid--CoA ligase (behenate), cell envelope</t>
  </si>
  <si>
    <t>fatty-acid--CoA ligase (lignoceric acid), cell envelope</t>
  </si>
  <si>
    <t>fatty-acid--CoA ligase (cerotic acid), cell envelope</t>
  </si>
  <si>
    <t>fatty-acid--CoA ligase (behenate), ER membrane</t>
  </si>
  <si>
    <t>fatty-acid--CoA ligase (lignoceric acid), ER membrane</t>
  </si>
  <si>
    <t>fatty-acid--CoA ligase (cerotic acid), ER membrane</t>
  </si>
  <si>
    <t>fatty-acid--CoA ligase (behenate), lipid particle</t>
  </si>
  <si>
    <t>fatty-acid--CoA ligase (lignoceric acid), lipid particle</t>
  </si>
  <si>
    <t>fatty-acid--CoA ligase (cerotic acid), lipid particle</t>
  </si>
  <si>
    <t>fatty acyl-CoA transport via ABC system (C12:0)</t>
  </si>
  <si>
    <t>fatty acyl-CoA transport via ABC system (C14:0)</t>
  </si>
  <si>
    <t>fatty acyl-CoA transport via ABC system (C16:0)</t>
  </si>
  <si>
    <t>fatty acyl-CoA transport via ABC system (C16:1)</t>
  </si>
  <si>
    <t>fatty acyl-CoA transport via ABC system (C18:0)</t>
  </si>
  <si>
    <t>fatty acyl-CoA transport via ABC system (C18:1)</t>
  </si>
  <si>
    <t>fatty acyl-CoA transport via ABC system (C20:0)</t>
  </si>
  <si>
    <t>fatty acyl-CoA transport via ABC system (C22:0)</t>
  </si>
  <si>
    <t>fatty acyl-CoA transport via ABC system (C24:0)</t>
  </si>
  <si>
    <t>fatty acyl-CoA transport via ABC system (C26:0)</t>
  </si>
  <si>
    <t>butyrate (n-C4:0) transport, cytoplasm-peroxisome</t>
  </si>
  <si>
    <t>hexanoate (n-C6:0) transport, cytoplasm-peroxisome</t>
  </si>
  <si>
    <t>octadecenoate (n-C18:1) transport, cytoplasm-peroxisome</t>
  </si>
  <si>
    <t>peroxisomal acyl-CoA thioesterase (4:0)</t>
  </si>
  <si>
    <t>peroxisomal acyl-CoA thioesterase (6:0)</t>
  </si>
  <si>
    <t>peroxisomal acyl-CoA thioesterase (16:1)</t>
  </si>
  <si>
    <t>peroxisomal acyl-CoA thioesterase (18:1)</t>
  </si>
  <si>
    <t>acyl-CoA oxidase (butanoyl-CoA)</t>
  </si>
  <si>
    <t>acyl-CoA oxidase (hexanoyl-CoA)</t>
  </si>
  <si>
    <t>acyl-CoA oxidase (octanoyl-CoA)</t>
  </si>
  <si>
    <t>acyl-CoA oxidase (icosanoyl-CoA)</t>
  </si>
  <si>
    <t>acyl-CoA oxidase (docosanoyl-CoA)</t>
  </si>
  <si>
    <t>acyl-CoA oxidase (tetracosanoyl-CoA)</t>
  </si>
  <si>
    <t>acyl-CoA oxidase (palmitoleoyl-CoA)</t>
  </si>
  <si>
    <t>acyl-CoA oxidase (cis-tetradec-7-enoyl-CoA)</t>
  </si>
  <si>
    <t>acyl-CoA oxidase (cis-dodec-5-enoyl-CoA)</t>
  </si>
  <si>
    <t>acyl-CoA oxidase (oleoyl-CoA)</t>
  </si>
  <si>
    <t>acyl-CoA oxidase (cis-hexadec-7-enoyl-CoA)</t>
  </si>
  <si>
    <t>acyl-CoA oxidase (cis-tetradec-5-enoyl-CoA)</t>
  </si>
  <si>
    <t>2-enoyl-CoA hydratase (3-hydroxydecanoyl-CoA)</t>
  </si>
  <si>
    <t>2-enoyl-CoA hydratase (3-hydroxydodecanoyl-CoA)</t>
  </si>
  <si>
    <t>2-enoyl-CoA hydratase (3-hydroxytetradecanoyl-CoA)</t>
  </si>
  <si>
    <t>2-enoyl-CoA hydratase (3-hydroxyhexadecanoyl-CoA)</t>
  </si>
  <si>
    <t>2-enoyl-CoA hydratase (3-hydroxyoctadecanoyl-CoA)</t>
  </si>
  <si>
    <t>2-enoyl-CoA hydratase (3-hydroxyhexacosanoyl-CoA)</t>
  </si>
  <si>
    <t>2-enoyl-CoA hydratase (3-hydroxybutanoyl-CoA)</t>
  </si>
  <si>
    <t>2-enoyl-CoA hydratase (3-hydroxyhexanoyl-CoA)</t>
  </si>
  <si>
    <t>2-enoyl-CoA hydratase (3-hydroxyoctanoyl-CoA)</t>
  </si>
  <si>
    <t>2-enoyl-CoA hydratase (3-hydroxyicosanoyl-CoA)</t>
  </si>
  <si>
    <t>2-enoyl-CoA hydratase (3-hydroxydocosanoyl-CoA)</t>
  </si>
  <si>
    <t>2-enoyl-CoA hydratase (3-hydroxytetracosanoyl-CoA)</t>
  </si>
  <si>
    <t>2-enoyl-CoA hydratase (3-hydroxy-cis-hexadec-9-enoyl-CoA)</t>
  </si>
  <si>
    <t>2-enoyl-CoA hydratase (3-hydroxy-cis-tetradec-7-enoyl-CoA)</t>
  </si>
  <si>
    <t>2-enoyl-CoA hydratase (3-hydroxy-cis-dodec-5-enoyl-CoA)</t>
  </si>
  <si>
    <t>2-enoyl-CoA hydratase (3-hydroxy-cis-octadec-9-enoyl-CoA)</t>
  </si>
  <si>
    <t>2-enoyl-CoA hydratase (3-hydroxy-cis-hexadec-7-enoyl-CoA)</t>
  </si>
  <si>
    <t>2-enoyl-CoA hydratase (3-hydroxy-cis-tetradec-5-enoyl-CoA)</t>
  </si>
  <si>
    <t>3-hydroxyacyl-CoA dehydrogenase (3-oxodecanoyl-CoA)</t>
  </si>
  <si>
    <t>3-hydroxyacyl-CoA dehydrogenase (3-oxododecanoyl-CoA)</t>
  </si>
  <si>
    <t>3-hydroxyacyl-CoA dehydrogenase (3-oxohexadecanoyl-CoA)</t>
  </si>
  <si>
    <t>3-hydroxyacyl-CoA dehydrogenase (3-oxooctadecanoyl-CoA)</t>
  </si>
  <si>
    <t>3-hydroxyacyl-CoA dehydrogenase (3-oxohexacosanoyl-CoA)</t>
  </si>
  <si>
    <t>3-hydroxyacyl-CoA dehydrogenase (3-oxobutanoyl-CoA)</t>
  </si>
  <si>
    <t>3-hydroxyacyl-CoA dehydrogenase (3-oxohexanoyl-CoA)</t>
  </si>
  <si>
    <t>3-hydroxyacyl-CoA dehydrogenase (3-oxooctanoyl-CoA)</t>
  </si>
  <si>
    <t>3-hydroxyacyl-CoA dehydrogenase (3-oxoicosanoyl-CoA)</t>
  </si>
  <si>
    <t>3-hydroxyacyl-CoA dehydrogenase (3-oxodocosanoyl-CoA)</t>
  </si>
  <si>
    <t>3-hydroxyacyl-CoA dehydrogenase (3-oxotetracosanoyl-CoA)</t>
  </si>
  <si>
    <t>3-hydroxyacyl-CoA dehydrogenase (3-oxo-cis-hexadec-9-enoyl-CoA)</t>
  </si>
  <si>
    <t>3-hydroxyacyl-CoA dehydrogenase (3-oxo-cis-tetradec-7-enoyl-CoA)</t>
  </si>
  <si>
    <t>3-hydroxyacyl-CoA dehydrogenase (3-oxo-cis-dodec-5-enoyl-CoA)</t>
  </si>
  <si>
    <t>3-hydroxyacyl-CoA dehydrogenase (3-oxo-cis-octadec-9-enoyl-CoA)</t>
  </si>
  <si>
    <t>3-hydroxyacyl-CoA dehydrogenase (3-oxo-cis-hexadec-7-enoyl-CoA)</t>
  </si>
  <si>
    <t>3-hydroxyacyl-CoA dehydrogenase (3-oxo-cis-tetradec-5-enoyl-CoA)</t>
  </si>
  <si>
    <t>acetyl-CoA C-acyltransferase (acetyl-CoA)</t>
  </si>
  <si>
    <t>acetyl-CoA C-acyltransferase (butanoyl-CoA)</t>
  </si>
  <si>
    <t>acetyl-CoA C-acyltransferase (hexanoyl-CoA)</t>
  </si>
  <si>
    <t>acetyl-CoA C-acyltransferase (stearoyl-CoA)</t>
  </si>
  <si>
    <t>acetyl-CoA C-acyltransferase (icosanoyl-CoA)</t>
  </si>
  <si>
    <t>acetyl-CoA C-acyltransferase (docosanoyl-CoA)</t>
  </si>
  <si>
    <t>acetyl-CoA C-acyltransferase (cis-tetradec-7-enoyl-CoA)</t>
  </si>
  <si>
    <t>acetyl-CoA C-acyltransferase (cis-dodec-5-enoyl-CoA)</t>
  </si>
  <si>
    <t>acetyl-CoA C-acyltransferase (cis-dec-3-enoyl-CoA)</t>
  </si>
  <si>
    <t>acetyl-CoA C-acyltransferase (cis-hexadec-7-enoyl-CoA)</t>
  </si>
  <si>
    <t>acetyl-CoA C-acyltransferase (cis-tetradec-5-enoyl-CoA)</t>
  </si>
  <si>
    <t>acetyl-CoA C-acyltransferase (cis-dodec-3-enoyl-CoA)</t>
  </si>
  <si>
    <t>delta3,delta2-enoyl-CoA isomerase (cis-dec-3-enoyl-CoA)</t>
  </si>
  <si>
    <t>delta3,delta2-enoyl-CoA isomerase (trans-2,cis-5-dodecadienoyl-CoA)</t>
  </si>
  <si>
    <t>delta3,delta2-enoyl-CoA isomerase (trans-dodec-3-enoyl-CoA)</t>
  </si>
  <si>
    <t>delta3,delta2-enoyl-CoA isomerase (cis-dodec-3-enoyl-CoA)</t>
  </si>
  <si>
    <t>delta3,delta2-enoyl-CoA isomerase (trans-2,cis-5-tetradecadienoyl-CoA)</t>
  </si>
  <si>
    <t>delta3,delta2-enoyl-CoA isomerase (trans-tetradec-3-enoyl-CoA)</t>
  </si>
  <si>
    <t>delta(3,5)-delta(2,4)-dienoyl-CoA isomerase (trans-3,cis-5-dodecadienoyl-CoA)</t>
  </si>
  <si>
    <t>delta(3,5)-delta(2,4)-dienoyl-CoA isomerase (trans-3,cis-5-tetradecadienoyl-CoA)</t>
  </si>
  <si>
    <t>2,4-dienoyl-CoA reductase (trans-2,trans-4-dodecadienoyl-CoA)</t>
  </si>
  <si>
    <t>2,4-dienoyl-CoA reductase (trans-2,trans-4-tetradecadienoyl-CoA)</t>
  </si>
  <si>
    <t>ergosteryl ester hydrolase (16:1), lipid particle</t>
  </si>
  <si>
    <t>ergosteryl ester hydrolase (18:1), lipid particle</t>
  </si>
  <si>
    <t>episteryl ester hydrolase (16:1), lipid particle</t>
  </si>
  <si>
    <t>episteryl ester hydrolase (18:1), lipid particle</t>
  </si>
  <si>
    <t>fecosteryl ester hydrolase (16:1), lipid particle</t>
  </si>
  <si>
    <t>fecosteryl ester hydrolase (18:1), lipid particle</t>
  </si>
  <si>
    <t>lanosteryl ester hydrolase (16:1), lipid particle</t>
  </si>
  <si>
    <t>lanosteryl ester hydrolase (18:1), lipid particle</t>
  </si>
  <si>
    <t>zymosteryl ester hydrolase (16:1), lipid particle</t>
  </si>
  <si>
    <t>zymosteryl ester hydrolase (18:1), lipid particle</t>
  </si>
  <si>
    <t>zymosteryl ester hydrolase (16:1), cell envelope</t>
  </si>
  <si>
    <t>zymosteryl ester hydrolase (18:1), cell envelope</t>
  </si>
  <si>
    <t>laurate transport, cytoplasm-ER membrane</t>
  </si>
  <si>
    <t>myristate transport, cytoplasm-ER membrane</t>
  </si>
  <si>
    <t>palmitate transport, cytoplasm-ER membrane</t>
  </si>
  <si>
    <t>palmitoleate transport, cytoplasm-ER membrane</t>
  </si>
  <si>
    <t>stearate transport, cytoplasm-ER membrane</t>
  </si>
  <si>
    <t>oleate transport, cytoplasm-ER membrane</t>
  </si>
  <si>
    <t>malonyl-CoA transport, cytoplasm-ER membrane</t>
  </si>
  <si>
    <t>lauroyl-CoA transport, cytoplasm-ER membrane</t>
  </si>
  <si>
    <t>myristoyl-CoA transport, cytoplasm-ER membrane</t>
  </si>
  <si>
    <t>palmitoyl-CoA transport, cytoplasm-ER membrane</t>
  </si>
  <si>
    <t>palmitoleoyl-CoA transport, cytoplasm-ER membrane</t>
  </si>
  <si>
    <t>stearoyl-CoA transport, cytoplasm-ER membrane</t>
  </si>
  <si>
    <t>oleoyl-CoA transport, cytoplasm-ER membrane</t>
  </si>
  <si>
    <t>icosanoyl-CoA transport, cytoplasm-ER membrane</t>
  </si>
  <si>
    <t>docosanoyl-CoA transport, cytoplasm-ER membrane</t>
  </si>
  <si>
    <t>tetracosanoyl-CoA transport, cytoplasm-ER membrane</t>
  </si>
  <si>
    <t>hexacosanoyl-CoA transport, cytoplasm-ER membrane</t>
  </si>
  <si>
    <t>H+ transport, cytoplasm-ER membrane</t>
  </si>
  <si>
    <t>H2O transport, cytoplasm-ER membrane</t>
  </si>
  <si>
    <t>CO2 transport, cytoplasm-ER membrane</t>
  </si>
  <si>
    <t>coenzyme A transport, cytoplasm-ER membrane</t>
  </si>
  <si>
    <t>NADPH transport, cytoplasm-ER membrane</t>
  </si>
  <si>
    <t>NADP(+) transport, cytoplasm-ER membrane</t>
  </si>
  <si>
    <t>O2 transport, cytoplasm-ER membrane</t>
  </si>
  <si>
    <t>NADH transport, cytoplasm-ER membrane</t>
  </si>
  <si>
    <t>NAD transport, cytoplasm-ER membrane</t>
  </si>
  <si>
    <t>glycerol 3-phosphate transport, cytoplasm-ER membrane</t>
  </si>
  <si>
    <t>dihydroxyacetone phosphate transport, cytoplasm-ER membrane</t>
  </si>
  <si>
    <t>diphosphate transport, cytoplasm-ER membrane</t>
  </si>
  <si>
    <t>phosphate transport, cytoplasm-ER membrane</t>
  </si>
  <si>
    <t>CTP transport, cytoplasm-ER membrane</t>
  </si>
  <si>
    <t>CDP transport, cytoplasm-ER membrane</t>
  </si>
  <si>
    <t>CMP transport, cytoplasm-ER membrane</t>
  </si>
  <si>
    <t>CDP-ethanolamine transport, cytoplasm-ER membrane</t>
  </si>
  <si>
    <t>CDP-choline transport, cytoplasm-ER membrane</t>
  </si>
  <si>
    <t>ATP transport, cytoplasm-ER membrane</t>
  </si>
  <si>
    <t>AMP transport, cytoplasm-ER membrane</t>
  </si>
  <si>
    <t>L-serine transport, cytoplasm-ER membrane</t>
  </si>
  <si>
    <t>myo-inositol transport, cytoplasm-ER membrane</t>
  </si>
  <si>
    <t>S-adenosyl-L-methionine transport, cytoplasm-ER membrane</t>
  </si>
  <si>
    <t>S-adenosyl-L-homocysteine transport, cytoplasm-ER membrane</t>
  </si>
  <si>
    <t>episterol transport, cytoplasm-ER membrane</t>
  </si>
  <si>
    <t>fecosterol transport, cytoplasm-ER membrane</t>
  </si>
  <si>
    <t>lanosterol transport, cytoplasm-ER membrane</t>
  </si>
  <si>
    <t>ergosterol transport, cytoplasm-ER membrane</t>
  </si>
  <si>
    <t>zymosterol transport, cytoplasm-ER membrane</t>
  </si>
  <si>
    <t>sn-glycero-3-phosphocholine transport, ER membrane-cytoplasm</t>
  </si>
  <si>
    <t>hexadecanoate (n-C16:0) transport, cytoplasm-lipid particle</t>
  </si>
  <si>
    <t>hexadecenoate (n-C16:1) transport, cytoplasm-lipid particle</t>
  </si>
  <si>
    <t>octadecanoate (n-C18:0) transport, cytoplasm-lipid particle</t>
  </si>
  <si>
    <t>octadecenoate (n-C18:1) transport, cytoplasm-lipid particle</t>
  </si>
  <si>
    <t>lauroyl-CoA transport, cytoplasm-lipid particle</t>
  </si>
  <si>
    <t>myristoyl-CoA transport, cytoplasm-lipid particle</t>
  </si>
  <si>
    <t>palmitoyl-CoA transport, cytoplasm-lipid particle</t>
  </si>
  <si>
    <t>palmitoleoyl-CoA transport, cytoplasm-lipid particle</t>
  </si>
  <si>
    <t>stearoyl-CoA transport, cytoplasm-lipid particle</t>
  </si>
  <si>
    <t>oleoyl-CoA transport, cytoplasm-lipid particle</t>
  </si>
  <si>
    <t>glycerol 3-phosphate transport, cytoplasm-lipid particle</t>
  </si>
  <si>
    <t>dihydroxyacetone phosphate transport, cytoplasm-lipid particle</t>
  </si>
  <si>
    <t>NADPH transport, cytoplasm-lipid particle</t>
  </si>
  <si>
    <t>NADP(+) transport, cytoplasm-lipid particle</t>
  </si>
  <si>
    <t>ATP transport, cytoplasm-lipid particle</t>
  </si>
  <si>
    <t>AMP transport, cytoplasm-lipid particle</t>
  </si>
  <si>
    <t>diphosphate transport, cytoplasm-lipid particle</t>
  </si>
  <si>
    <t>H2O transport, cytoplasm-lipid particle</t>
  </si>
  <si>
    <t>glycerol transport, lipid particle-cytoplasm</t>
  </si>
  <si>
    <t>docosanoyl-CoA transport, lipid particle-cytoplasm</t>
  </si>
  <si>
    <t>tetracosanoyl-CoA transport, lipid particle-cytoplasm</t>
  </si>
  <si>
    <t>hexacosanoyl-CoA transport, lipid particle-cytoplasm</t>
  </si>
  <si>
    <t>ATP transport, cytoplasm-cell envelope</t>
  </si>
  <si>
    <t>ADP transport, cytoplasm-cell envelope</t>
  </si>
  <si>
    <t>H+ transport, cytoplasm-cell envelope</t>
  </si>
  <si>
    <t>H2O transport, cytoplasm-cell envelope</t>
  </si>
  <si>
    <t>phosphate transport, cytoplasm-cell envelope</t>
  </si>
  <si>
    <t>sn-glycero-3-phosphocholine transport, cell envelope-cytoplasm</t>
  </si>
  <si>
    <t>1-(sn-glycero-3-phospho)-1D-myo-inositol transport, cell envelope-cytoplasm</t>
  </si>
  <si>
    <t>palmitate transport, cell envelope-cytoplasm</t>
  </si>
  <si>
    <t>palmitoleate transport, cell envelope-cytoplasm</t>
  </si>
  <si>
    <t>stearate transport, cell envelope-cytoplasm</t>
  </si>
  <si>
    <t>oleate transport, cell envelope-cytoplasm</t>
  </si>
  <si>
    <t>icosanoyl-CoA transport, cell envelope-cytoplasm</t>
  </si>
  <si>
    <t>docosanoyl-CoA transport, cell envelope-cytoplasm</t>
  </si>
  <si>
    <t>tetracosanoyl-CoA transport, cell envelope-cytoplasm</t>
  </si>
  <si>
    <t>hexacosanoyl-CoA transport, cell envelope-cytoplasm</t>
  </si>
  <si>
    <t>H2O transport, cytoplasm-vacuolar membrane</t>
  </si>
  <si>
    <t>phosphate transport, cytoplasm-vacuolar membrane</t>
  </si>
  <si>
    <t>H+ transport, cytoplasm-vacuolar membrane</t>
  </si>
  <si>
    <t>ATP transport, cytoplasm-vacuolar membrane</t>
  </si>
  <si>
    <t>ADP transport, cytoplasm-vacuolar membrane</t>
  </si>
  <si>
    <t>carbon dioxide transport, cytoplasm-vacuolar membrane</t>
  </si>
  <si>
    <t>H2O transport, cytoplasm-Golgi membrane</t>
  </si>
  <si>
    <t>phosphate transport, cytoplasm-Golgi membrane</t>
  </si>
  <si>
    <t>H+ transport, cytoplasm-Golgi membrane</t>
  </si>
  <si>
    <t>carbon dioxide transport, cytoplasm-Golgi membrane</t>
  </si>
  <si>
    <t>ATP transport, cytoplasm-Golgi membrane</t>
  </si>
  <si>
    <t>ADP transport, cytoplasm-Golgi membrane</t>
  </si>
  <si>
    <t>H2O transport, cytoplasm-mitochondrial membrane</t>
  </si>
  <si>
    <t>carbon dioxide transport, cytoplasm-mitochondrial membrane</t>
  </si>
  <si>
    <t>palmitoleoyl-CoA transport, cytoplasm-mitochondrial membrane</t>
  </si>
  <si>
    <t>oleoyl-CoA transport, cytoplasm-mitochondrial membrane</t>
  </si>
  <si>
    <t>palmitate transport, mitochondrial membrane-cytoplasm</t>
  </si>
  <si>
    <t>stearate transport, mitochondrial membrane-cytoplasm</t>
  </si>
  <si>
    <t>coenzyme A transport, mitochondrial membrane-cytoplasm</t>
  </si>
  <si>
    <t>laurate transport, ER membrane-lipid particle</t>
  </si>
  <si>
    <t>myristate transport, ER membrane-lipid particle</t>
  </si>
  <si>
    <t>lignoceric acid transport, ER membrane-lipid particle</t>
  </si>
  <si>
    <t>cerotic acid transport, ER membrane-lipid particle</t>
  </si>
  <si>
    <t>episterol transport, ER membrane-lipid particle</t>
  </si>
  <si>
    <t>fecosterol transport, ER membrane-lipid particle</t>
  </si>
  <si>
    <t>lanosterol transport, ER membrane-lipid particle</t>
  </si>
  <si>
    <t>zymosterol transport, ER membrane-lipid particle</t>
  </si>
  <si>
    <t>ergosteryl palmitoleate transport, ER membrane-lipid particle</t>
  </si>
  <si>
    <t>ergosteryl oleate transport, ER membrane-lipid particle</t>
  </si>
  <si>
    <t>episteryl palmitoleate transport, ER membrane-lipid particle</t>
  </si>
  <si>
    <t>episteryl oleate transport, ER membrane-lipid particle</t>
  </si>
  <si>
    <t>fecosteryl palmitoleate transport, ER membrane-lipid particle</t>
  </si>
  <si>
    <t>fecosteryl oleate transport, ER membrane-lipid particle</t>
  </si>
  <si>
    <t>lanosteryl palmitoleate transport, ER membrane-lipid particle</t>
  </si>
  <si>
    <t>lanosteryl oleate transport, ER membrane-lipid particle</t>
  </si>
  <si>
    <t>zymosteryl palmitoleate transport, ER membrane-lipid particle</t>
  </si>
  <si>
    <t>zymosteryl oleate transport, ER membrane-lipid particle</t>
  </si>
  <si>
    <t>lignoceric acid transport, cell envelope-ER membrane</t>
  </si>
  <si>
    <t>cerotic acid transport, cell envelope-ER membrane</t>
  </si>
  <si>
    <t>zymosteryl palmitoleate transport, ER membrane-cell envelope</t>
  </si>
  <si>
    <t>zymosteryl oleate transport, ER membrane-cell envelope</t>
  </si>
  <si>
    <t>lignoceric acid transport, ER membrane-ER</t>
  </si>
  <si>
    <t>cerotic acid transport, ER membrane-ER</t>
  </si>
  <si>
    <t>ergosterol transport, ER-ER membrane</t>
  </si>
  <si>
    <t>phosphate transport, ER-ER membrane</t>
  </si>
  <si>
    <t>H+ transport, mitochondrion-mitochondrial membrane</t>
  </si>
  <si>
    <t>glycerol 3-phosphate transport, mitochondrion-mitochondrial membrane</t>
  </si>
  <si>
    <t>CMP transport, mitochondrion-mitochondrial membrane</t>
  </si>
  <si>
    <t>CTP transport, mitochondrion-mitochondrial membrane</t>
  </si>
  <si>
    <t>phosphate transport, mitochondrion-mitochondrial membrane</t>
  </si>
  <si>
    <t>diphosphate transport, mitochondrion-mitochondrial membrane</t>
  </si>
  <si>
    <t>phosphatidyl-L-serine transport, ER membrane-cytoplasm</t>
  </si>
  <si>
    <t>phosphatidylcholine transport, ER membrane-cytoplasm</t>
  </si>
  <si>
    <t>phosphatidylethanolamine transport, ER membrane-cytoplasm</t>
  </si>
  <si>
    <t>triglyceride transport, ER membrane-cytoplasm</t>
  </si>
  <si>
    <t>succinyl-CoA:acetate CoA transferase</t>
  </si>
  <si>
    <t>heme a transport</t>
  </si>
  <si>
    <t>raffinose invertase</t>
  </si>
  <si>
    <t>raffinose exchange</t>
  </si>
  <si>
    <t>melibiose exchange</t>
  </si>
  <si>
    <t>uridine hydrolase</t>
  </si>
  <si>
    <t>triacylglycerol lipase</t>
  </si>
  <si>
    <t>phosphatidylinositol 4-kinase</t>
  </si>
  <si>
    <t>phosphatidylinositol-4-phosphate 5-kinase</t>
  </si>
  <si>
    <t>lysoPI acyltransferase, ER membrane</t>
  </si>
  <si>
    <t>DAG kinase</t>
  </si>
  <si>
    <t>cardiolipin synthase</t>
  </si>
  <si>
    <t>PGP phosphatase</t>
  </si>
  <si>
    <t>CL phospholipase</t>
  </si>
  <si>
    <t>MLCL:PC acyltransferase</t>
  </si>
  <si>
    <t>choline/ethanolaminephosphotransferase</t>
  </si>
  <si>
    <t>cholinephosphotransferase</t>
  </si>
  <si>
    <t>lysoPC acyltransferase, mitochondrial membrane</t>
  </si>
  <si>
    <t>PE diacylglycerol acyltransferase</t>
  </si>
  <si>
    <t>PC diacylglycerol acyltransferase</t>
  </si>
  <si>
    <t>PC phospholipase B</t>
  </si>
  <si>
    <t>LPC phospholipase B</t>
  </si>
  <si>
    <t>PE phospholipase B</t>
  </si>
  <si>
    <t>LPE phospholipase B</t>
  </si>
  <si>
    <t>PS phospholipase B</t>
  </si>
  <si>
    <t>LPS phospholipase B</t>
  </si>
  <si>
    <t>PI phospholipase B</t>
  </si>
  <si>
    <t>LPI phospholipase B</t>
  </si>
  <si>
    <t>PI 4,5-P2 phospholipase C</t>
  </si>
  <si>
    <t>PG phospholipase C</t>
  </si>
  <si>
    <t>PC phospholipase D</t>
  </si>
  <si>
    <t>PI 3-P phosphatase</t>
  </si>
  <si>
    <t>PI 4-P phosphatase</t>
  </si>
  <si>
    <t>PI 3,5-P2 phosphatase</t>
  </si>
  <si>
    <t>PI 4,5-P2 phosphatase</t>
  </si>
  <si>
    <t>DGPP phosphatase</t>
  </si>
  <si>
    <t>lysoPA phosphatase, cytoplasm</t>
  </si>
  <si>
    <t>lysoPA phosphatase, vacuolar membrane</t>
  </si>
  <si>
    <t>lysoPA phosphatase, Golgi membrane</t>
  </si>
  <si>
    <t>DAG lipase, lipid particle</t>
  </si>
  <si>
    <t>DAG lipase, mitochondrion</t>
  </si>
  <si>
    <t>MAG lipase</t>
  </si>
  <si>
    <t>lysoPE acyltransferase, lipid particle</t>
  </si>
  <si>
    <t>PC phospholipase A2, lipid particle</t>
  </si>
  <si>
    <t>PE phospholipase A2, lipid particle</t>
  </si>
  <si>
    <t>PA kinase, Golgi membrane</t>
  </si>
  <si>
    <t>PA kinase, vacuolar membrane</t>
  </si>
  <si>
    <t>diacylglycerol acyltransferase</t>
  </si>
  <si>
    <t>diacylglycerol pyrophosphate phosphatase</t>
  </si>
  <si>
    <t>diglyceride transport, cytoplasm-ER membrane</t>
  </si>
  <si>
    <t>1-phosphatidyl-1D-myo-inositol transport, cytoplasm-ER membrane</t>
  </si>
  <si>
    <t>diglyceride transport, cytoplasm-lipid particle</t>
  </si>
  <si>
    <t>1-phosphatidyl-1D-myo-inositol 4,5-bisphosphate transport, cell envelope-cytoplasm</t>
  </si>
  <si>
    <t>1-phosphatidyl-1D-myo-inositol 4-phosphate transport, cell envelope-cytoplasm</t>
  </si>
  <si>
    <t>1-phosphatidyl-1D-myo-inositol 4,5-bisphosphate transport, nucleus-cytoplasm</t>
  </si>
  <si>
    <t>diglyceride transport, nucleus-cytoplasm</t>
  </si>
  <si>
    <t>1-phosphatidyl-1D-myo-inositol 3,5-bisphosphate transport, vacuolar membrane-cytoplasm</t>
  </si>
  <si>
    <t>diglyceride transport, mitochondrial membrane-cytoplasm</t>
  </si>
  <si>
    <t>TAG transport, ER membrane-lipid particle</t>
  </si>
  <si>
    <t>phosphatidylcholine transport, ER membrane-lipid particle</t>
  </si>
  <si>
    <t>phosphatidylethanolamine transport, ER membrane-lipid particle</t>
  </si>
  <si>
    <t>1-acylglycerophosphocholine transport, ER membrane-lipid particle</t>
  </si>
  <si>
    <t>1-acylglycerophosphoethanolamine transport, ER membrane-lipid particle</t>
  </si>
  <si>
    <t>phosphatidate transport, lipid particle-ER membrane</t>
  </si>
  <si>
    <t>phosphatidate transport, ER membrane-mitochondrial membrane</t>
  </si>
  <si>
    <t>phosphatidyl-L-serine transport, ER membrane-mitochondrial membrane</t>
  </si>
  <si>
    <t>phosphatidylethanolamine transport, mitochondrial membrane-ER membrane</t>
  </si>
  <si>
    <t>phosphatidylcholine transport, ER membrane-mitochondrial membrane</t>
  </si>
  <si>
    <t>diglyceride transport, ER membrane-Golgi membrane</t>
  </si>
  <si>
    <t>phosphatidate transport, ER membrane-Golgi membrane</t>
  </si>
  <si>
    <t>1-phosphatidyl-1D-myo-inositol transport, ER membrane-Golgi membrane</t>
  </si>
  <si>
    <t>phosphatidyl-L-serine transport, ER membrane-Golgi membrane</t>
  </si>
  <si>
    <t>phosphatidylethanolamine transport, Golgi membrane-ER membrane</t>
  </si>
  <si>
    <t>phosphatidate transport, ER membrane-vacuolar membrane</t>
  </si>
  <si>
    <t>1-phosphatidyl-1D-myo-inositol transport, ER membrane-vacuolar membrane</t>
  </si>
  <si>
    <t>phosphatidyl-L-serine transport, ER membrane-vacuolar membrane</t>
  </si>
  <si>
    <t>phosphatidylethanolamine transport, vacuolar membrane-ER membrane</t>
  </si>
  <si>
    <t>1-phosphatidyl-1D-myo-inositol 3-phosphate transport, vacuolar membrane-ER membrane</t>
  </si>
  <si>
    <t>1-phosphatidyl-1D-myo-inositol transport, ER membrane-cell envelope</t>
  </si>
  <si>
    <t>phosphatidylcholine transport, ER membrane-cell envelope</t>
  </si>
  <si>
    <t>phosphatidylethanolamine transport, ER membrane-cell envelope</t>
  </si>
  <si>
    <t>phosphatidyl-L-serine transport, ER membrane-cell envelope</t>
  </si>
  <si>
    <t>phosphatidate transport, cell envelope-ER membrane</t>
  </si>
  <si>
    <t>1-phosphatidyl-1D-myo-inositol 4-phosphate transport, cell envelope-ER membrane</t>
  </si>
  <si>
    <t>1-phosphatidyl-1D-myo-inositol 4,5-bisphosphate transport, cell envelope-ER membrane</t>
  </si>
  <si>
    <t>1-phosphatidyl-1D-myo-inositol transport, ER membrane-nucleus</t>
  </si>
  <si>
    <t>1-phosphatidyl-1D-myo-inositol 3-phosphate transport, vacuolar membrane-Golgi membrane</t>
  </si>
  <si>
    <t>1-phosphatidyl-1D-myo-inositol 3,5-bisphosphate transport, vacuolar membrane-cell envelope</t>
  </si>
  <si>
    <t>inositolphosphotransferase</t>
  </si>
  <si>
    <t>IPC synthase</t>
  </si>
  <si>
    <t>phosphatidylethanolamine methyltransferase</t>
  </si>
  <si>
    <t>phosphatidylglycerolphosphate synthase</t>
  </si>
  <si>
    <t>phosphatidylinositol synthase</t>
  </si>
  <si>
    <t>PS synthase</t>
  </si>
  <si>
    <t>phospholipase D</t>
  </si>
  <si>
    <t>1-acyl-sn-gylcerol-3-phosphate acyltransferase</t>
  </si>
  <si>
    <t>phospholipid methyltransferase</t>
  </si>
  <si>
    <t>lipid pseudoreaction</t>
  </si>
  <si>
    <t>protein pseudoreaction</t>
  </si>
  <si>
    <t>Non-growth associated maintenance (NGAM)</t>
  </si>
  <si>
    <t>Acyl-CoAs pool</t>
  </si>
  <si>
    <t>Fatty acids pool</t>
  </si>
  <si>
    <t>decane transport e--c</t>
  </si>
  <si>
    <t>hexadecane transport e--c</t>
  </si>
  <si>
    <t>alkane oxidase (C10)</t>
  </si>
  <si>
    <t>long-chain alcohol dehydrogenase (C10)</t>
  </si>
  <si>
    <t>alkane oxidase (C12)</t>
  </si>
  <si>
    <t>long-chain alcohol dehydrogenase (C12)</t>
  </si>
  <si>
    <t>alkane oxidase (C16)</t>
  </si>
  <si>
    <t>long-chain alcohol dehydrogenase (C16)</t>
  </si>
  <si>
    <t>oleoyl-CoA desaturase (n-C18:1CoA - n-C18:2CoA), ER membrane</t>
  </si>
  <si>
    <t>fatty-acid--CoA ligase (octadecadienoate), ER membrane</t>
  </si>
  <si>
    <t>fatty-acid--CoA ligase (octadecadienoate), lipid particle</t>
  </si>
  <si>
    <t>fatty-acid--CoA ligase (octadecadienoate), peroxisome</t>
  </si>
  <si>
    <t>peroxisomal acyl-CoA thioesterase (18:2)</t>
  </si>
  <si>
    <t>fatty acyl-CoA transport via ABC system (C18:2)</t>
  </si>
  <si>
    <t>isocitrate transport</t>
  </si>
  <si>
    <t>linoleoyl-CoA transport, cytoplasm-ER membrane</t>
  </si>
  <si>
    <t>linoleoyl-CoA transport, cytoplasm-lipid particle</t>
  </si>
  <si>
    <t>linoleoyl-CoA transport, cytoplasm-mitochondrial membrane</t>
  </si>
  <si>
    <t>dodecane transport e--c</t>
  </si>
  <si>
    <t>long-chain alcohol oxidase (C10)</t>
  </si>
  <si>
    <t>long-chain alcohol oxidase (C12)</t>
  </si>
  <si>
    <t>long-chain alcohol oxidase (C16)</t>
  </si>
  <si>
    <t>long-chain aldehyde dehydrogenase (C10)</t>
  </si>
  <si>
    <t>long-chain aldehyde dehydrogenase (C12)</t>
  </si>
  <si>
    <t>long-chain aldehyde dehydrogenase (C16)</t>
  </si>
  <si>
    <t>NADH dehydrogenase (complex I)</t>
  </si>
  <si>
    <t>Leucine transport</t>
  </si>
  <si>
    <t>glycerol transport, mm - cy</t>
  </si>
  <si>
    <t>glycinamide ribonucleotide transformylase</t>
  </si>
  <si>
    <t>mannitol dehydrogenase</t>
  </si>
  <si>
    <t>ATP-citrate lyase</t>
  </si>
  <si>
    <t>extracellular tributyrin hydrolysis</t>
  </si>
  <si>
    <t>extracellular dibutyrin hydrolysis</t>
  </si>
  <si>
    <t>extracellular monobutyrate hydrolysis</t>
  </si>
  <si>
    <t>fatty-acid--CoA ligase (butyrate)</t>
  </si>
  <si>
    <t>O-succinylhomoserine lyase (elimination)</t>
  </si>
  <si>
    <t>EXC OUT m1803</t>
  </si>
  <si>
    <t>L-asparaginase</t>
  </si>
  <si>
    <t>purine-nucleoside phosphorylase (nicotinate)</t>
  </si>
  <si>
    <t>nucleotidase (NMN)</t>
  </si>
  <si>
    <t>nucleotidase (nicotinate D-ribonucleotide)</t>
  </si>
  <si>
    <t>nicotinate riboside kinase</t>
  </si>
  <si>
    <t>phosphoribosylglycinamide formyltransferase 1</t>
  </si>
  <si>
    <t>ATP:pantothenate 4-phosphotransferase</t>
  </si>
  <si>
    <t>UDP-glucose:NAD+ 6-oxidoreductase</t>
  </si>
  <si>
    <t>ATP:D-Gluconate 6-phosphotransferase</t>
  </si>
  <si>
    <t>ADP-ribose ribophosphohydrolase</t>
  </si>
  <si>
    <t>ATP:cytidine 5-phosphotransferase</t>
  </si>
  <si>
    <t>UTP:cytidine 5-phosphotransferase</t>
  </si>
  <si>
    <t>ITP:cytidine 5-phosphotransferase</t>
  </si>
  <si>
    <t>UTP:uridine 5-phosphotransferase</t>
  </si>
  <si>
    <t>ITP:uridine 5-phosphotransferase</t>
  </si>
  <si>
    <t>dATP:cytidine 5-phosphotransferase</t>
  </si>
  <si>
    <t>dATP:uridine 5-phosphotransferase</t>
  </si>
  <si>
    <t>dGTP:uridine 5-phosphotransferase</t>
  </si>
  <si>
    <t>dGTP:cytidine 5-phosphotransferase</t>
  </si>
  <si>
    <t>dTTP:cytidine 5-phosphotransferase</t>
  </si>
  <si>
    <t>dTTP:uridine 5-phosphotransferase</t>
  </si>
  <si>
    <t>dCTP:uridine 5-phosphotransferase</t>
  </si>
  <si>
    <t>dUTP:uridine 5-phosphotransferase</t>
  </si>
  <si>
    <t>dCTP:cytidine 5-phosphotransferase</t>
  </si>
  <si>
    <t>dUTP:cytidine 5-phosphotransferase</t>
  </si>
  <si>
    <t>cellobiose glucohydrolase</t>
  </si>
  <si>
    <t>L-Glutamate 5-semialdehyde:NAD+ oxidoreductase</t>
  </si>
  <si>
    <t>5-oxo-L-proline amidohydrolase (ATP-hydrolysing)</t>
  </si>
  <si>
    <t>succinyl-CoA:acetoacetate CoA-transferase</t>
  </si>
  <si>
    <t>GTP diphosphohydrolase (diphosphate-forming);</t>
  </si>
  <si>
    <t>GTP diphosphate-lyase (cyclizing; 3,5-cyclic-GMP-forming)</t>
  </si>
  <si>
    <t>L-aspartate 1-carboxy-lyase (beta-alanine-forming)</t>
  </si>
  <si>
    <t>glutathione gamma-glutamylaminopeptidase</t>
  </si>
  <si>
    <t>3-Phospho-5-adenylyl sulfate 3-phosphohydrolase</t>
  </si>
  <si>
    <t>L-Serine:pyruvate aminotransferase</t>
  </si>
  <si>
    <t>L-Serine:glyoxylate aminotransferase</t>
  </si>
  <si>
    <t>serine racemase</t>
  </si>
  <si>
    <t>L-Serine hydro-lyase</t>
  </si>
  <si>
    <t>Uridine triphosphate pyrophosphohydrolase</t>
  </si>
  <si>
    <t>Inosine 5-triphosphate pyrophosphohydrolase</t>
  </si>
  <si>
    <t>2-Deoxyguanosine 5-triphosphate diphosphohydrolase</t>
  </si>
  <si>
    <t>ATP:D-glucosamine 6-phosphotransferase</t>
  </si>
  <si>
    <t>N-Acetyl-D-glucosamine-6-phosphate amidohydrolase</t>
  </si>
  <si>
    <t>dTDP phosphohydrolase</t>
  </si>
  <si>
    <t>dTTP nucleotidohydrolase</t>
  </si>
  <si>
    <t>dihydrofolate:NADP+ oxidoreductase</t>
  </si>
  <si>
    <t>2-Deoxyinosine-5-triphosphate pyrophosphohydrolase</t>
  </si>
  <si>
    <t>xanthine dehydrogenase</t>
  </si>
  <si>
    <t>urate oxidase</t>
  </si>
  <si>
    <t>hydroxyisourate hydrolase</t>
  </si>
  <si>
    <t>OHCU decarboxylase</t>
  </si>
  <si>
    <t>4-hydroxyphenylpyruvate dioxygenase</t>
  </si>
  <si>
    <t>homogentisate 1,2-dioxygenase</t>
  </si>
  <si>
    <t>maleylacetoacetate isomerase</t>
  </si>
  <si>
    <t>fumarylacetoacetase</t>
  </si>
  <si>
    <t>erythrose kinase</t>
  </si>
  <si>
    <t>erythrose reductase</t>
  </si>
  <si>
    <t>erythritol transport extracellular</t>
  </si>
  <si>
    <t>arabinitol dehydrogenase</t>
  </si>
  <si>
    <t>mannitol transport extracellular</t>
  </si>
  <si>
    <t>EXC OUT m1826</t>
  </si>
  <si>
    <t>EXC OUT m1824</t>
  </si>
  <si>
    <t>4-methyl-2-oxopentanoate dehydrogenase</t>
  </si>
  <si>
    <t>3-methyl-2-oxopentanoate dehydrogenase</t>
  </si>
  <si>
    <t>(S)3-methyl-2-oxopentanoate dehydrogenase</t>
  </si>
  <si>
    <t>3-methylbutanoyl-CoA dehydrogenase;</t>
  </si>
  <si>
    <t>3-methylcrotonyl-CoA carboxylase</t>
  </si>
  <si>
    <t>3-methylglutaconyl-CoA dehydratase</t>
  </si>
  <si>
    <t>hydroxymethylglutaryl-CoA lyase</t>
  </si>
  <si>
    <t>2-oxoadipate dehydrogenase</t>
  </si>
  <si>
    <t>glutaryl-CoA dehydrogenase</t>
  </si>
  <si>
    <t>FAD:ubiquinone oxidoreductase</t>
  </si>
  <si>
    <t>crotonyl-CoA hydratase</t>
  </si>
  <si>
    <t>(S)-3-Hydroxybutanoyl-CoA oxidoreductase</t>
  </si>
  <si>
    <t>biomass pseudoreaction</t>
  </si>
  <si>
    <t>carbohydrate pseudoreaction</t>
  </si>
  <si>
    <t>DNA pseudoreaction</t>
  </si>
  <si>
    <t>RNA pseudoreaction</t>
  </si>
  <si>
    <t>ion pseudoreaction</t>
  </si>
  <si>
    <t>malic enzyme (NADP)</t>
  </si>
  <si>
    <t>glycerol-3-phosphate dehydrogenase (FAD)</t>
  </si>
  <si>
    <t>triglyceride_ActiveX VT_ERROR: exchange (OUT)</t>
  </si>
  <si>
    <t>Fold change</t>
  </si>
  <si>
    <t>ST6512 flux</t>
  </si>
  <si>
    <t>model.rxns</t>
  </si>
  <si>
    <t>1053u</t>
  </si>
  <si>
    <t>1059u</t>
  </si>
  <si>
    <t>1246u</t>
  </si>
  <si>
    <t>1247u</t>
  </si>
  <si>
    <t>2462g</t>
  </si>
  <si>
    <t>2512g</t>
  </si>
  <si>
    <t>251u</t>
  </si>
  <si>
    <t>2542g</t>
  </si>
  <si>
    <t>2584g</t>
  </si>
  <si>
    <t>2620g</t>
  </si>
  <si>
    <t>275u</t>
  </si>
  <si>
    <t>277u</t>
  </si>
  <si>
    <t>2812g</t>
  </si>
  <si>
    <t>2884g</t>
  </si>
  <si>
    <t>2948g</t>
  </si>
  <si>
    <t>3022g</t>
  </si>
  <si>
    <t>3030g</t>
  </si>
  <si>
    <t>3034g</t>
  </si>
  <si>
    <t>3042g</t>
  </si>
  <si>
    <t>3046g</t>
  </si>
  <si>
    <t>3054g</t>
  </si>
  <si>
    <t>3058g</t>
  </si>
  <si>
    <t>3066g</t>
  </si>
  <si>
    <t>3070g</t>
  </si>
  <si>
    <t>3078g</t>
  </si>
  <si>
    <t>3082g</t>
  </si>
  <si>
    <t>3090g</t>
  </si>
  <si>
    <t>3098g</t>
  </si>
  <si>
    <t>3104g</t>
  </si>
  <si>
    <t>3112g</t>
  </si>
  <si>
    <t>3120g</t>
  </si>
  <si>
    <t>3128g</t>
  </si>
  <si>
    <t>3136g</t>
  </si>
  <si>
    <t>3144g</t>
  </si>
  <si>
    <t>3152g</t>
  </si>
  <si>
    <t>3160g</t>
  </si>
  <si>
    <t>3168g</t>
  </si>
  <si>
    <t>3176g</t>
  </si>
  <si>
    <t>3184g</t>
  </si>
  <si>
    <t>3192g</t>
  </si>
  <si>
    <t>3200g</t>
  </si>
  <si>
    <t>3208g</t>
  </si>
  <si>
    <t>3216g</t>
  </si>
  <si>
    <t>3224g</t>
  </si>
  <si>
    <t>3232g</t>
  </si>
  <si>
    <t>3240g</t>
  </si>
  <si>
    <t>3244g</t>
  </si>
  <si>
    <t>3248g</t>
  </si>
  <si>
    <t>3296g</t>
  </si>
  <si>
    <t>3304g</t>
  </si>
  <si>
    <t>3308g</t>
  </si>
  <si>
    <t>3312g</t>
  </si>
  <si>
    <t>3316g</t>
  </si>
  <si>
    <t>3324g</t>
  </si>
  <si>
    <t>3332g</t>
  </si>
  <si>
    <t>3340g</t>
  </si>
  <si>
    <t>336u</t>
  </si>
  <si>
    <t>336u_1</t>
  </si>
  <si>
    <t>337u</t>
  </si>
  <si>
    <t>337u_1</t>
  </si>
  <si>
    <t>337u_2</t>
  </si>
  <si>
    <t>3554g</t>
  </si>
  <si>
    <t>3562g</t>
  </si>
  <si>
    <t>3588g</t>
  </si>
  <si>
    <t>3616g</t>
  </si>
  <si>
    <t>3624g</t>
  </si>
  <si>
    <t>3632g</t>
  </si>
  <si>
    <t>3640g</t>
  </si>
  <si>
    <t>3654g</t>
  </si>
  <si>
    <t>3672g</t>
  </si>
  <si>
    <t>3685g</t>
  </si>
  <si>
    <t>3731g</t>
  </si>
  <si>
    <t>3739g</t>
  </si>
  <si>
    <t>3747g</t>
  </si>
  <si>
    <t>3751g</t>
  </si>
  <si>
    <t>3755g</t>
  </si>
  <si>
    <t>3759g</t>
  </si>
  <si>
    <t>3765g</t>
  </si>
  <si>
    <t>3773g</t>
  </si>
  <si>
    <t>3781g</t>
  </si>
  <si>
    <t>3789g</t>
  </si>
  <si>
    <t>3797g</t>
  </si>
  <si>
    <t>3805g</t>
  </si>
  <si>
    <t>3813g</t>
  </si>
  <si>
    <t>3821g</t>
  </si>
  <si>
    <t>3829g</t>
  </si>
  <si>
    <t>3837g</t>
  </si>
  <si>
    <t>3845g</t>
  </si>
  <si>
    <t>3853g</t>
  </si>
  <si>
    <t>3861g</t>
  </si>
  <si>
    <t>3869g</t>
  </si>
  <si>
    <t>3877g</t>
  </si>
  <si>
    <t>3885g</t>
  </si>
  <si>
    <t>3893g</t>
  </si>
  <si>
    <t>3903g</t>
  </si>
  <si>
    <t>3911g</t>
  </si>
  <si>
    <t>3919g</t>
  </si>
  <si>
    <t>3929g</t>
  </si>
  <si>
    <t>3941g</t>
  </si>
  <si>
    <t>3949g</t>
  </si>
  <si>
    <t>576u</t>
  </si>
  <si>
    <t>577u</t>
  </si>
  <si>
    <t>578u</t>
  </si>
  <si>
    <t>579u</t>
  </si>
  <si>
    <t>580u</t>
  </si>
  <si>
    <t>581u</t>
  </si>
  <si>
    <t>582u</t>
  </si>
  <si>
    <t>583u</t>
  </si>
  <si>
    <t>584u</t>
  </si>
  <si>
    <t>585u</t>
  </si>
  <si>
    <t>586u</t>
  </si>
  <si>
    <t>587u</t>
  </si>
  <si>
    <t>588u</t>
  </si>
  <si>
    <t>589u</t>
  </si>
  <si>
    <t>590u</t>
  </si>
  <si>
    <t>591u</t>
  </si>
  <si>
    <t>592u</t>
  </si>
  <si>
    <t>593u</t>
  </si>
  <si>
    <t>594u</t>
  </si>
  <si>
    <t>595u</t>
  </si>
  <si>
    <t>859u</t>
  </si>
  <si>
    <t>860u</t>
  </si>
  <si>
    <t>866u</t>
  </si>
  <si>
    <t>867u</t>
  </si>
  <si>
    <t>875u</t>
  </si>
  <si>
    <t>876u</t>
  </si>
  <si>
    <t>880u</t>
  </si>
  <si>
    <t>899u</t>
  </si>
  <si>
    <t>8u</t>
  </si>
  <si>
    <t>900u</t>
  </si>
  <si>
    <t>901u</t>
  </si>
  <si>
    <t>9u</t>
  </si>
  <si>
    <t>xLIPID</t>
  </si>
  <si>
    <t>xPROTEIN</t>
  </si>
  <si>
    <t>xMAINTENANCE</t>
  </si>
  <si>
    <t>xPOOL_AC_EM</t>
  </si>
  <si>
    <t>xPOOL_AC_LP</t>
  </si>
  <si>
    <t>xPOOL_AC_MM</t>
  </si>
  <si>
    <t>xPOOL_FA_EM</t>
  </si>
  <si>
    <t>xPOOL_FA_EN</t>
  </si>
  <si>
    <t>xPOOL_FA_LP</t>
  </si>
  <si>
    <t>xPOOL_FA_MI</t>
  </si>
  <si>
    <t>xPOOL_FA_MM</t>
  </si>
  <si>
    <t>yli0001</t>
  </si>
  <si>
    <t>yli0002</t>
  </si>
  <si>
    <t>yli0003</t>
  </si>
  <si>
    <t>yli0004</t>
  </si>
  <si>
    <t>yli0005</t>
  </si>
  <si>
    <t>yli0006</t>
  </si>
  <si>
    <t>yli0007</t>
  </si>
  <si>
    <t>yli0008</t>
  </si>
  <si>
    <t>yli0009</t>
  </si>
  <si>
    <t>yli0010</t>
  </si>
  <si>
    <t>yli0011</t>
  </si>
  <si>
    <t>yli0012</t>
  </si>
  <si>
    <t>yli0013</t>
  </si>
  <si>
    <t>yli0014</t>
  </si>
  <si>
    <t>yli0015</t>
  </si>
  <si>
    <t>yli0016</t>
  </si>
  <si>
    <t>yli0017</t>
  </si>
  <si>
    <t>yli0018</t>
  </si>
  <si>
    <t>yli0019</t>
  </si>
  <si>
    <t>yli0020</t>
  </si>
  <si>
    <t>yli0021</t>
  </si>
  <si>
    <t>yli0022</t>
  </si>
  <si>
    <t>yli0023</t>
  </si>
  <si>
    <t>yli0024</t>
  </si>
  <si>
    <t>yli0025</t>
  </si>
  <si>
    <t>yli0026</t>
  </si>
  <si>
    <t>yli0027</t>
  </si>
  <si>
    <t>yli0028</t>
  </si>
  <si>
    <t>yli0029</t>
  </si>
  <si>
    <t>yli0030</t>
  </si>
  <si>
    <t>extra</t>
  </si>
  <si>
    <t>iNL010_xxx</t>
  </si>
  <si>
    <t>iNL2002</t>
  </si>
  <si>
    <t>iNL2008</t>
  </si>
  <si>
    <t>iNL2010</t>
  </si>
  <si>
    <t>iNL2011</t>
  </si>
  <si>
    <t>iNL2012</t>
  </si>
  <si>
    <t>iNL2015</t>
  </si>
  <si>
    <t>iNL786</t>
  </si>
  <si>
    <t>EXC_OUT_isocitrate</t>
  </si>
  <si>
    <t>iYL0443</t>
  </si>
  <si>
    <t>iYL0444</t>
  </si>
  <si>
    <t>iYL0446</t>
  </si>
  <si>
    <t>iYL0448</t>
  </si>
  <si>
    <t>iYL0459</t>
  </si>
  <si>
    <t>iYL0472</t>
  </si>
  <si>
    <t>iYL0477</t>
  </si>
  <si>
    <t>iYL0478</t>
  </si>
  <si>
    <t>iYL0486</t>
  </si>
  <si>
    <t>iYL0540</t>
  </si>
  <si>
    <t>iYL0606</t>
  </si>
  <si>
    <t>iYL0606_1</t>
  </si>
  <si>
    <t>iYL0615</t>
  </si>
  <si>
    <t>iYL0616</t>
  </si>
  <si>
    <t>iYL0618</t>
  </si>
  <si>
    <t>iYL0620</t>
  </si>
  <si>
    <t>iYL0622</t>
  </si>
  <si>
    <t>iYL0623</t>
  </si>
  <si>
    <t>iYL0624</t>
  </si>
  <si>
    <t>iYL0625</t>
  </si>
  <si>
    <t>iYL0626</t>
  </si>
  <si>
    <t>iYL0627</t>
  </si>
  <si>
    <t>iYL0628</t>
  </si>
  <si>
    <t>iYL0629</t>
  </si>
  <si>
    <t>iYL0630</t>
  </si>
  <si>
    <t>iYL0631</t>
  </si>
  <si>
    <t>iYL0632</t>
  </si>
  <si>
    <t>R00026</t>
  </si>
  <si>
    <t>R00245</t>
  </si>
  <si>
    <t>R00251</t>
  </si>
  <si>
    <t>R00410</t>
  </si>
  <si>
    <t>R00426</t>
  </si>
  <si>
    <t>R00434</t>
  </si>
  <si>
    <t>R00489</t>
  </si>
  <si>
    <t>R00494</t>
  </si>
  <si>
    <t>R00508</t>
  </si>
  <si>
    <t>R00585</t>
  </si>
  <si>
    <t>R00588</t>
  </si>
  <si>
    <t>R00589</t>
  </si>
  <si>
    <t>R00590</t>
  </si>
  <si>
    <t>R00662</t>
  </si>
  <si>
    <t>R00720</t>
  </si>
  <si>
    <t>R01855</t>
  </si>
  <si>
    <t>R01961</t>
  </si>
  <si>
    <t>R02059</t>
  </si>
  <si>
    <t>R02092</t>
  </si>
  <si>
    <t>R02095</t>
  </si>
  <si>
    <t>R02236</t>
  </si>
  <si>
    <t>R02236_1</t>
  </si>
  <si>
    <t>R03531</t>
  </si>
  <si>
    <t>yli0031</t>
  </si>
  <si>
    <t>yli0032</t>
  </si>
  <si>
    <t>yli0033</t>
  </si>
  <si>
    <t>yli0034</t>
  </si>
  <si>
    <t>yli0035</t>
  </si>
  <si>
    <t>yli0036</t>
  </si>
  <si>
    <t>yli0037</t>
  </si>
  <si>
    <t>yli0038</t>
  </si>
  <si>
    <t>yli0039</t>
  </si>
  <si>
    <t>yli0040</t>
  </si>
  <si>
    <t>yli0041</t>
  </si>
  <si>
    <t>yli0042</t>
  </si>
  <si>
    <t>yli0043</t>
  </si>
  <si>
    <t>EXC_OUT_erythritol</t>
  </si>
  <si>
    <t>EXC_OUT_Dmannitol</t>
  </si>
  <si>
    <t>yli0044</t>
  </si>
  <si>
    <t>yli0045</t>
  </si>
  <si>
    <t>yli0046</t>
  </si>
  <si>
    <t>yli0047</t>
  </si>
  <si>
    <t>yli0048</t>
  </si>
  <si>
    <t>yli0049</t>
  </si>
  <si>
    <t>yli0050</t>
  </si>
  <si>
    <t>yli0051</t>
  </si>
  <si>
    <t>yli0052</t>
  </si>
  <si>
    <t>yli0053</t>
  </si>
  <si>
    <t>yli0054</t>
  </si>
  <si>
    <t>yli0055</t>
  </si>
  <si>
    <t>xBIOMASS</t>
  </si>
  <si>
    <t>xCARBOHYDRATE</t>
  </si>
  <si>
    <t>xDNA</t>
  </si>
  <si>
    <t>xRNA</t>
  </si>
  <si>
    <t>xION</t>
  </si>
  <si>
    <t>G3PD</t>
  </si>
  <si>
    <t>EXC_OUT_m1640</t>
  </si>
  <si>
    <t>OKYL029 flux</t>
  </si>
  <si>
    <t>JFYL07 flux</t>
  </si>
  <si>
    <t>JFYL14 flux</t>
  </si>
  <si>
    <t>JFYL18 flux</t>
  </si>
  <si>
    <t>ST6512 - avg</t>
  </si>
  <si>
    <t>OKYL029 - avg</t>
  </si>
  <si>
    <t>JFYL07 - avg</t>
  </si>
  <si>
    <t>JFYL14 - avg</t>
  </si>
  <si>
    <t>JFYL18 - avg</t>
  </si>
  <si>
    <t>JFYL18 - stddev</t>
  </si>
  <si>
    <t>ST6512 - stddev</t>
  </si>
  <si>
    <t>OKYL029 - stddev</t>
  </si>
  <si>
    <t>JFYL07 - stddev</t>
  </si>
  <si>
    <t>JFYL14 - stddev</t>
  </si>
  <si>
    <t>tr_0001</t>
  </si>
  <si>
    <t>succinate transport, peroxisome-cytoplasm</t>
  </si>
  <si>
    <t>ST6512 std-dev</t>
  </si>
  <si>
    <t>p-value</t>
  </si>
  <si>
    <t>Big variability cut-off</t>
  </si>
  <si>
    <t>Inf</t>
  </si>
  <si>
    <t>JFYL07 stddev</t>
  </si>
  <si>
    <t>NaN</t>
  </si>
  <si>
    <t>JFYL14 stddev</t>
  </si>
  <si>
    <t>JFYL18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</si>
</sst>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B9D1F-11DF-4485-B5AE-0CA378A25C02}" name="Table2" displayName="Table2" ref="A1:L1988" totalsRowShown="0" headerRowDxfId="32">
  <autoFilter ref="A1:L1988" xr:uid="{6A8B9D1F-11DF-4485-B5AE-0CA378A25C02}"/>
  <tableColumns count="12">
    <tableColumn id="7" xr3:uid="{F86B84EA-4613-423C-8C0B-18F4FD4F9D64}" name="model.rxns" dataDxfId="31"/>
    <tableColumn id="1" xr3:uid="{DAB3C1B9-70F3-4ADC-9C20-1834541D6228}" name="model.rxnNames"/>
    <tableColumn id="8" xr3:uid="{C38EE116-9F64-40F3-A013-BD5181D0D4F0}" name="ST6512 - avg"/>
    <tableColumn id="2" xr3:uid="{61963204-4F05-4C09-B952-C9284B998B5D}" name="ST6512 - stddev"/>
    <tableColumn id="9" xr3:uid="{60ABEA49-EF88-41F8-9AE7-744CE83E4EBD}" name="OKYL029 - avg"/>
    <tableColumn id="3" xr3:uid="{F715E101-5ABA-43D4-8186-A57F48380F5F}" name="OKYL029 - stddev"/>
    <tableColumn id="10" xr3:uid="{9358487E-CEFF-4741-A97F-CDF6B30ED680}" name="JFYL07 - avg"/>
    <tableColumn id="4" xr3:uid="{068C82E4-4F6F-49B0-BF26-69F312A60CEC}" name="JFYL07 - stddev"/>
    <tableColumn id="11" xr3:uid="{E5271778-95B9-4735-B0C2-E75D6D7E0CF0}" name="JFYL14 - avg"/>
    <tableColumn id="5" xr3:uid="{4647FF1F-71B3-4631-B78D-C81077353A7F}" name="JFYL14 - stddev"/>
    <tableColumn id="12" xr3:uid="{0D87E416-AAF5-4C9C-8D63-46AFAE2B9D52}" name="JFYL18 - avg"/>
    <tableColumn id="6" xr3:uid="{565EE8FC-2DBC-4D25-AFFF-75EF5B23C9AC}" name="JFYL18 - stddev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69146-923E-4D04-B4C3-01F91EE99D21}" name="Table1" displayName="Table1" ref="A1:H500" totalsRowShown="0">
  <autoFilter ref="A1:H500" xr:uid="{52E69146-923E-4D04-B4C3-01F91EE99D21}">
    <filterColumn colId="1">
      <customFilters and="1">
        <customFilter operator="notEqual" val="*transp*"/>
        <customFilter operator="notEqual" val="*exchange*"/>
      </customFilters>
    </filterColumn>
    <filterColumn colId="6">
      <filters>
        <filter val="TRUE"/>
      </filters>
    </filterColumn>
  </autoFilter>
  <sortState xmlns:xlrd2="http://schemas.microsoft.com/office/spreadsheetml/2017/richdata2" ref="B2:E471">
    <sortCondition descending="1" ref="D1:D471"/>
  </sortState>
  <tableColumns count="8">
    <tableColumn id="7" xr3:uid="{4B000FC9-926B-4A3B-8288-D506803DBDEB}" name="model.rxns" dataDxfId="30"/>
    <tableColumn id="1" xr3:uid="{DD2B510C-C570-4689-B2FC-48FF13EC647B}" name="model.rxnNames" dataDxfId="29">
      <calculatedColumnFormula>VLOOKUP(Table1[[#This Row],[model.rxns]],Table2[],2,FALSE)</calculatedColumnFormula>
    </tableColumn>
    <tableColumn id="6" xr3:uid="{DFCC2A11-042D-49A6-A1C4-E5CD0C0D76B5}" name="Fold change" dataDxfId="28"/>
    <tableColumn id="2" xr3:uid="{2E6FD841-F2D4-439F-A1FE-25471DDBB7D3}" name="ST6512 flux" dataDxfId="27">
      <calculatedColumnFormula>VLOOKUP(Table1[[#This Row],[model.rxns]],Table2[[model.rxns]:[ST6512 - avg]],3,FALSE)</calculatedColumnFormula>
    </tableColumn>
    <tableColumn id="3" xr3:uid="{1A4D29C6-8032-4255-9F27-23EE0391CD57}" name="OKYL029 flux" dataDxfId="26">
      <calculatedColumnFormula>VLOOKUP(Table1[[#This Row],[model.rxns]],Table2[[model.rxns]:[OKYL029 - avg]],5,FALSE)</calculatedColumnFormula>
    </tableColumn>
    <tableColumn id="4" xr3:uid="{CB5D4057-6C29-4E68-91D6-E77170861E06}" name="ST6512 std-dev" dataDxfId="25">
      <calculatedColumnFormula>VLOOKUP(Table1[[#This Row],[model.rxns]],Table2[[model.rxns]:[JFYL18 - stddev]],4,FALSE)</calculatedColumnFormula>
    </tableColumn>
    <tableColumn id="5" xr3:uid="{AEEA4F29-F0D5-460C-9FAD-6639C2F690D3}" name="Big variability cut-off" dataDxfId="24">
      <calculatedColumnFormula>ABS(Table1[[#This Row],[ST6512 flux]])&gt;Table1[[#This Row],[ST6512 std-dev]]</calculatedColumnFormula>
    </tableColumn>
    <tableColumn id="8" xr3:uid="{4A7D1DA2-E6A7-4362-8D9B-E59CF36D46C5}" name="p-value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C032B-0AE2-4AA9-A76E-0C1CAF296596}" name="Table14" displayName="Table14" ref="A1:G512" totalsRowShown="0">
  <autoFilter ref="A1:G512" xr:uid="{52E69146-923E-4D04-B4C3-01F91EE99D21}">
    <filterColumn colId="1">
      <customFilters and="1">
        <customFilter operator="notEqual" val="*transp*"/>
        <customFilter operator="notEqual" val="*exchange*"/>
      </customFilters>
    </filterColumn>
    <filterColumn colId="2">
      <filters>
        <filter val="0.1284"/>
        <filter val="0.1336"/>
        <filter val="-0.1434"/>
        <filter val="0.3510"/>
        <filter val="0.5095"/>
        <filter val="0.6126"/>
        <filter val="0.6644"/>
        <filter val="0.6647"/>
        <filter val="0.6708"/>
        <filter val="0.6742"/>
        <filter val="0.6749"/>
        <filter val="0.6767"/>
        <filter val="0.6819"/>
        <filter val="0.6879"/>
        <filter val="0.7035"/>
        <filter val="0.7168"/>
        <filter val="0.7189"/>
        <filter val="0.7208"/>
        <filter val="0.7209"/>
        <filter val="0.7360"/>
        <filter val="0.7425"/>
        <filter val="0.7479"/>
        <filter val="0.7486"/>
        <filter val="0.7535"/>
        <filter val="0.7540"/>
        <filter val="0.7564"/>
        <filter val="0.7566"/>
        <filter val="0.7579"/>
        <filter val="0.7580"/>
        <filter val="0.7590"/>
        <filter val="0.7595"/>
        <filter val="0.7597"/>
        <filter val="0.7599"/>
        <filter val="0.7600"/>
        <filter val="0.7603"/>
        <filter val="0.7612"/>
        <filter val="0.7616"/>
        <filter val="0.7618"/>
        <filter val="0.7619"/>
        <filter val="0.7620"/>
        <filter val="0.7621"/>
        <filter val="0.7623"/>
        <filter val="0.7624"/>
        <filter val="0.7628"/>
        <filter val="0.7637"/>
        <filter val="0.7641"/>
        <filter val="0.7642"/>
        <filter val="0.7652"/>
        <filter val="0.7657"/>
        <filter val="0.7663"/>
        <filter val="0.7667"/>
        <filter val="0.7668"/>
        <filter val="0.7675"/>
        <filter val="0.7700"/>
        <filter val="0.7755"/>
        <filter val="0.7767"/>
        <filter val="0.8022"/>
        <filter val="0.8028"/>
        <filter val="0.8034"/>
        <filter val="0.8045"/>
        <filter val="0.8241"/>
        <filter val="0.8252"/>
        <filter val="0.8310"/>
        <filter val="0.8478"/>
        <filter val="0.8530"/>
        <filter val="0.8575"/>
        <filter val="0.8650"/>
        <filter val="0.8676"/>
        <filter val="0.8871"/>
        <filter val="0.8928"/>
        <filter val="0.8940"/>
        <filter val="0.8944"/>
        <filter val="0.9191"/>
        <filter val="0.9203"/>
        <filter val="0.9322"/>
        <filter val="0.9404"/>
        <filter val="0.9715"/>
        <filter val="0.9747"/>
        <filter val="0.9806"/>
        <filter val="1.0194"/>
        <filter val="1.0201"/>
        <filter val="1.0307"/>
        <filter val="1.0336"/>
        <filter val="1.0354"/>
        <filter val="1.0394"/>
        <filter val="1.0453"/>
        <filter val="1.0454"/>
        <filter val="1.0456"/>
        <filter val="1.0471"/>
        <filter val="1.0487"/>
        <filter val="1.0517"/>
        <filter val="1.0529"/>
        <filter val="1.0535"/>
        <filter val="1.0575"/>
        <filter val="1.0581"/>
        <filter val="1.0633"/>
        <filter val="1.0676"/>
        <filter val="1.0701"/>
        <filter val="1.0768"/>
        <filter val="1.0822"/>
        <filter val="1.0823"/>
        <filter val="1.0935"/>
        <filter val="1.0972"/>
        <filter val="1.0977"/>
        <filter val="1.1013"/>
        <filter val="1.1071"/>
        <filter val="1.1125"/>
        <filter val="1.1126"/>
        <filter val="1.1132"/>
        <filter val="1.1134"/>
        <filter val="1.1151"/>
        <filter val="1.1189"/>
        <filter val="1.1207"/>
        <filter val="1.1208"/>
        <filter val="1.1214"/>
        <filter val="1.1311"/>
        <filter val="1.1392"/>
        <filter val="1.1496"/>
        <filter val="1.1656"/>
        <filter val="1.2287"/>
        <filter val="1.2815"/>
        <filter val="1.3034"/>
        <filter val="1.3082"/>
        <filter val="1.3770"/>
        <filter val="1.3939"/>
        <filter val="1.3957"/>
        <filter val="1.4222"/>
        <filter val="1.4318"/>
        <filter val="1.4666"/>
        <filter val="1.4996"/>
        <filter val="1.5281"/>
        <filter val="1.5648"/>
        <filter val="1.6372"/>
        <filter val="104.8437"/>
        <filter val="11.0507"/>
        <filter val="134.9646"/>
        <filter val="1576.7051"/>
        <filter val="-19.2498"/>
        <filter val="2.1060"/>
        <filter val="2.1074"/>
        <filter val="2.7828"/>
        <filter val="2.9638"/>
        <filter val="212.8199"/>
        <filter val="27.5194"/>
        <filter val="3.1177"/>
        <filter val="3.1991"/>
        <filter val="3.3603"/>
        <filter val="3.5070"/>
        <filter val="3.6620"/>
        <filter val="34.8932"/>
        <filter val="4.5532"/>
        <filter val="49.4374"/>
        <filter val="5.3617"/>
        <filter val="70.8415"/>
        <filter val="84.5580"/>
        <filter val="99.8738"/>
      </filters>
    </filterColumn>
    <filterColumn colId="6">
      <filters>
        <filter val="TRUE"/>
      </filters>
    </filterColumn>
  </autoFilter>
  <sortState xmlns:xlrd2="http://schemas.microsoft.com/office/spreadsheetml/2017/richdata2" ref="A2:C471">
    <sortCondition descending="1" ref="C1:C471"/>
  </sortState>
  <tableColumns count="7">
    <tableColumn id="7" xr3:uid="{A758777D-490B-4D0F-AAA9-31FC15D38E0B}" name="model.rxns" dataDxfId="22"/>
    <tableColumn id="1" xr3:uid="{B6364B63-00C3-4CBE-97C0-39538793A4FB}" name="model.rxnNames" dataDxfId="21">
      <calculatedColumnFormula>VLOOKUP(Table14[[#This Row],[model.rxns]],Table2[],2,FALSE)</calculatedColumnFormula>
    </tableColumn>
    <tableColumn id="6" xr3:uid="{9F902E9F-EF84-4E06-B852-DAEA69577866}" name="Fold change" dataDxfId="20"/>
    <tableColumn id="3" xr3:uid="{707808FA-F0EA-4D88-9858-8977839CD274}" name="OKYL029 flux" dataDxfId="19">
      <calculatedColumnFormula>VLOOKUP(Table14[[#This Row],[model.rxns]],Table2[[model.rxns]:[OKYL029 - avg]],5,FALSE)</calculatedColumnFormula>
    </tableColumn>
    <tableColumn id="8" xr3:uid="{5542F595-C2F0-4776-9927-943821E9502E}" name="JFYL07 flux" dataDxfId="18">
      <calculatedColumnFormula>VLOOKUP(Table14[[#This Row],[model.rxns]],Table2[[model.rxns]:[JFYL07 - avg]],7,FALSE)</calculatedColumnFormula>
    </tableColumn>
    <tableColumn id="2" xr3:uid="{9A42ED80-4CBB-4AAF-94D3-8942A206E92F}" name="JFYL07 stddev" dataDxfId="17">
      <calculatedColumnFormula>VLOOKUP(Table14[[#This Row],[model.rxns]],Table2[[model.rxns]:[JFYL18 - stddev]],8,FALSE)</calculatedColumnFormula>
    </tableColumn>
    <tableColumn id="4" xr3:uid="{23B65B6B-E230-4C88-ACE6-959A8F346AC5}" name="Big variability cut-off" dataDxfId="16">
      <calculatedColumnFormula>ABS(Table14[[#This Row],[JFYL07 flux]])&gt;Table14[[#This Row],[JFYL07 stddev]]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DF8348-A957-4C0C-B14C-9986324414B3}" name="Table1456" displayName="Table1456" ref="A1:H495" totalsRowShown="0">
  <autoFilter ref="A1:H495" xr:uid="{D43FA569-D638-4672-AEBA-DB49FCE731FA}">
    <filterColumn colId="1">
      <customFilters and="1">
        <customFilter operator="notEqual" val="*transp*"/>
        <customFilter operator="notEqual" val="*exchange*"/>
      </customFilters>
    </filterColumn>
    <filterColumn colId="6">
      <filters>
        <filter val="TRUE"/>
      </filters>
    </filterColumn>
  </autoFilter>
  <sortState xmlns:xlrd2="http://schemas.microsoft.com/office/spreadsheetml/2017/richdata2" ref="A2:C396">
    <sortCondition descending="1" ref="C1:C396"/>
  </sortState>
  <tableColumns count="8">
    <tableColumn id="7" xr3:uid="{4AEF4EA8-2F79-4E4C-85CC-B777EB8F93CB}" name="model.rxns" dataDxfId="15"/>
    <tableColumn id="1" xr3:uid="{391D0BCE-AB63-4AE5-9F1D-A9539D27DDBC}" name="model.rxnNames" dataDxfId="14">
      <calculatedColumnFormula>VLOOKUP(Table1456[[#This Row],[model.rxns]],Table2[],2,FALSE)</calculatedColumnFormula>
    </tableColumn>
    <tableColumn id="6" xr3:uid="{28702039-BF62-4391-9658-7FE46CAED715}" name="Fold change" dataDxfId="13"/>
    <tableColumn id="8" xr3:uid="{223FFCF2-D339-4432-9A10-F562FE89915F}" name="JFYL07 flux" dataDxfId="12">
      <calculatedColumnFormula>VLOOKUP(Table1456[[#This Row],[model.rxns]],Table2[[model.rxns]:[JFYL18 - stddev]],7,FALSE)</calculatedColumnFormula>
    </tableColumn>
    <tableColumn id="9" xr3:uid="{FA657CD1-FDB6-47D1-B06D-D0134EE81A18}" name="JFYL14 flux" dataDxfId="11">
      <calculatedColumnFormula>VLOOKUP(Table1456[[#This Row],[model.rxns]],Table2[[model.rxns]:[JFYL14 - avg]],9,FALSE)</calculatedColumnFormula>
    </tableColumn>
    <tableColumn id="2" xr3:uid="{B668F435-5E94-421D-A782-2C3B57292813}" name="JFYL14 stddev" dataDxfId="10">
      <calculatedColumnFormula>VLOOKUP(Table1456[[#This Row],[model.rxns]],Table2[[model.rxns]:[JFYL14 - stddev]],10,FALSE)</calculatedColumnFormula>
    </tableColumn>
    <tableColumn id="3" xr3:uid="{4A9C4A20-93C8-4A37-835A-B4BE41BC70C4}" name="Big variability cut-off" dataDxfId="9">
      <calculatedColumnFormula>ABS(Table1456[[#This Row],[JFYL14 flux]])&gt;Table1456[[#This Row],[JFYL14 stddev]]</calculatedColumnFormula>
    </tableColumn>
    <tableColumn id="4" xr3:uid="{A00B1B21-C841-4A44-BDEC-A9619C13053A}" name="p-value" dataDxf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3FA569-D638-4672-AEBA-DB49FCE731FA}" name="Table145" displayName="Table145" ref="A1:H522" totalsRowShown="0">
  <autoFilter ref="A1:H522" xr:uid="{D43FA569-D638-4672-AEBA-DB49FCE731FA}">
    <filterColumn colId="1">
      <customFilters and="1">
        <customFilter operator="notEqual" val="*transp*"/>
        <customFilter operator="notEqual" val="*exchange*"/>
      </customFilters>
    </filterColumn>
    <filterColumn colId="6">
      <filters>
        <filter val="TRUE"/>
      </filters>
    </filterColumn>
  </autoFilter>
  <sortState xmlns:xlrd2="http://schemas.microsoft.com/office/spreadsheetml/2017/richdata2" ref="A2:C396">
    <sortCondition descending="1" ref="C1:C396"/>
  </sortState>
  <tableColumns count="8">
    <tableColumn id="7" xr3:uid="{BC47612E-92B5-492E-98ED-659B4BEFF56F}" name="model.rxns" dataDxfId="7"/>
    <tableColumn id="1" xr3:uid="{0448BBB9-60EC-4057-B7D9-D16BA28E2A8E}" name="model.rxnNames" dataDxfId="6">
      <calculatedColumnFormula>VLOOKUP(Table145[[#This Row],[model.rxns]],Table2[],2,FALSE)</calculatedColumnFormula>
    </tableColumn>
    <tableColumn id="6" xr3:uid="{B671F412-0487-42CB-81DB-A8ED3318EFFA}" name="Fold change" dataDxfId="5"/>
    <tableColumn id="8" xr3:uid="{1CC7C2BC-8399-45D8-8420-31D74B7F0A48}" name="JFYL07 flux" dataDxfId="4">
      <calculatedColumnFormula>VLOOKUP(Table145[[#This Row],[model.rxns]],Table2[[model.rxns]:[JFYL07 - avg]],7,FALSE)</calculatedColumnFormula>
    </tableColumn>
    <tableColumn id="9" xr3:uid="{859F3337-7FBF-4679-B85C-7093364B1494}" name="JFYL18 flux" dataDxfId="3">
      <calculatedColumnFormula>VLOOKUP(Table145[[#This Row],[model.rxns]],Table2[[model.rxns]:[JFYL18 - avg]],11,FALSE)</calculatedColumnFormula>
    </tableColumn>
    <tableColumn id="2" xr3:uid="{844A2006-9DF5-4ADA-BA5F-BCF56CAB3EE0}" name="JFYL18 stddev" dataDxfId="2">
      <calculatedColumnFormula>VLOOKUP(Table145[[#This Row],[model.rxns]],Table2[[model.rxns]:[JFYL18 - stddev]],12,FALSE)</calculatedColumnFormula>
    </tableColumn>
    <tableColumn id="3" xr3:uid="{383039F9-FBCF-4E8F-B7F1-684EF35AE934}" name="Big variability cut-off" dataDxfId="1">
      <calculatedColumnFormula>ABS(Table145[[#This Row],[JFYL18 flux]])&gt;Table145[[#This Row],[JFYL18 stddev]]</calculatedColumnFormula>
    </tableColumn>
    <tableColumn id="4" xr3:uid="{85AFEECB-2146-4607-B2AC-C59AD7488B16}" name="p-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8"/>
  <sheetViews>
    <sheetView workbookViewId="0">
      <selection activeCell="L2" sqref="L2"/>
    </sheetView>
  </sheetViews>
  <sheetFormatPr defaultRowHeight="15" x14ac:dyDescent="0.25"/>
  <cols>
    <col min="1" max="1" width="15.42578125" customWidth="1"/>
    <col min="2" max="2" width="90.42578125" bestFit="1" customWidth="1"/>
    <col min="3" max="3" width="16.28515625" bestFit="1" customWidth="1"/>
    <col min="4" max="4" width="16.28515625" customWidth="1"/>
    <col min="5" max="5" width="17.7109375" bestFit="1" customWidth="1"/>
    <col min="6" max="6" width="20.7109375" bestFit="1" customWidth="1"/>
    <col min="7" max="7" width="15.7109375" bestFit="1" customWidth="1"/>
    <col min="8" max="8" width="15.7109375" customWidth="1"/>
    <col min="9" max="9" width="15.7109375" bestFit="1" customWidth="1"/>
    <col min="10" max="10" width="15.7109375" customWidth="1"/>
    <col min="11" max="11" width="15.7109375" bestFit="1" customWidth="1"/>
    <col min="12" max="12" width="18.85546875" bestFit="1" customWidth="1"/>
  </cols>
  <sheetData>
    <row r="1" spans="1:12" x14ac:dyDescent="0.25">
      <c r="A1" s="4" t="s">
        <v>1627</v>
      </c>
      <c r="B1" t="s">
        <v>0</v>
      </c>
      <c r="C1" s="4" t="s">
        <v>1899</v>
      </c>
      <c r="D1" s="4" t="s">
        <v>1905</v>
      </c>
      <c r="E1" s="4" t="s">
        <v>1900</v>
      </c>
      <c r="F1" s="4" t="s">
        <v>1906</v>
      </c>
      <c r="G1" s="4" t="s">
        <v>1901</v>
      </c>
      <c r="H1" s="4" t="s">
        <v>1907</v>
      </c>
      <c r="I1" s="4" t="s">
        <v>1902</v>
      </c>
      <c r="J1" s="4" t="s">
        <v>1908</v>
      </c>
      <c r="K1" s="4" t="s">
        <v>1903</v>
      </c>
      <c r="L1" s="4" t="s">
        <v>1904</v>
      </c>
    </row>
    <row r="2" spans="1:12" x14ac:dyDescent="0.25">
      <c r="A2" s="5">
        <v>1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5"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5">
        <v>4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5">
        <v>5</v>
      </c>
      <c r="B5" t="s">
        <v>3</v>
      </c>
      <c r="C5">
        <v>8.5820626451040605E-2</v>
      </c>
      <c r="D5">
        <v>7.93567353833686E-4</v>
      </c>
      <c r="E5">
        <v>7.5722472507319005E-2</v>
      </c>
      <c r="F5">
        <v>6.4596250973993096E-4</v>
      </c>
      <c r="G5">
        <v>5.7729067563201598E-2</v>
      </c>
      <c r="H5">
        <v>6.6491945275503901E-4</v>
      </c>
      <c r="I5">
        <v>7.9407437679280296E-2</v>
      </c>
      <c r="J5">
        <v>6.82274257371547E-4</v>
      </c>
      <c r="K5">
        <v>6.9618613390702799E-2</v>
      </c>
      <c r="L5">
        <v>6.8739535705901705E-4</v>
      </c>
    </row>
    <row r="6" spans="1:12" x14ac:dyDescent="0.25">
      <c r="A6" s="5">
        <v>6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5">
        <v>7</v>
      </c>
      <c r="B7" t="s">
        <v>5</v>
      </c>
      <c r="C7">
        <v>4.9015276381264598E-3</v>
      </c>
      <c r="D7" s="1">
        <v>4.5323513453373697E-5</v>
      </c>
      <c r="E7">
        <v>4.3247853944953299E-3</v>
      </c>
      <c r="F7" s="1">
        <v>3.6893264773475999E-5</v>
      </c>
      <c r="G7">
        <v>3.2971166942684701E-3</v>
      </c>
      <c r="H7" s="1">
        <v>3.7975964632069502E-5</v>
      </c>
      <c r="I7">
        <v>4.5352471375845697E-3</v>
      </c>
      <c r="J7" s="1">
        <v>3.8967160548480402E-5</v>
      </c>
      <c r="K7">
        <v>3.9761718339033298E-3</v>
      </c>
      <c r="L7" s="1">
        <v>3.92596451491375E-5</v>
      </c>
    </row>
    <row r="8" spans="1:12" x14ac:dyDescent="0.25">
      <c r="A8" s="5">
        <v>10</v>
      </c>
      <c r="B8" t="s">
        <v>6</v>
      </c>
      <c r="C8">
        <v>3.0208529522866102E-4</v>
      </c>
      <c r="D8">
        <v>6.1493785845181297E-3</v>
      </c>
      <c r="E8">
        <v>3.0885374154687999E-4</v>
      </c>
      <c r="F8">
        <v>6.5698114534991298E-3</v>
      </c>
      <c r="G8">
        <v>3.0206304180251499E-4</v>
      </c>
      <c r="H8">
        <v>6.13566551734565E-3</v>
      </c>
      <c r="I8">
        <v>5.6586599671741805E-4</v>
      </c>
      <c r="J8">
        <v>1.40801626472681E-2</v>
      </c>
      <c r="K8">
        <v>3.8128569480710701E-4</v>
      </c>
      <c r="L8">
        <v>7.7382021632594004E-3</v>
      </c>
    </row>
    <row r="9" spans="1:12" x14ac:dyDescent="0.25">
      <c r="A9" s="5">
        <v>11</v>
      </c>
      <c r="B9" t="s">
        <v>6</v>
      </c>
      <c r="C9" s="1">
        <v>9.7605886847122508E-6</v>
      </c>
      <c r="D9" s="1">
        <v>2.0789256825867999E-4</v>
      </c>
      <c r="E9" s="1">
        <v>6.9760873980468098E-6</v>
      </c>
      <c r="F9" s="1">
        <v>1.55850221111649E-4</v>
      </c>
      <c r="G9" s="1">
        <v>7.9123193952198108E-6</v>
      </c>
      <c r="H9" s="1">
        <v>1.7368856167682299E-4</v>
      </c>
      <c r="I9" s="1">
        <v>1.0073599419026599E-5</v>
      </c>
      <c r="J9" s="1">
        <v>2.3829158621853301E-4</v>
      </c>
      <c r="K9" s="1">
        <v>1.29582169103417E-5</v>
      </c>
      <c r="L9">
        <v>2.6421731723922498E-4</v>
      </c>
    </row>
    <row r="10" spans="1:12" x14ac:dyDescent="0.25">
      <c r="A10" s="5">
        <v>12</v>
      </c>
      <c r="B10" t="s">
        <v>7</v>
      </c>
      <c r="C10">
        <v>2.8054799075345098E-3</v>
      </c>
      <c r="D10">
        <v>1.4287383653027799E-2</v>
      </c>
      <c r="E10">
        <v>4.2346854561011598E-4</v>
      </c>
      <c r="F10">
        <v>4.3909309838873799E-3</v>
      </c>
      <c r="G10">
        <v>1.2845992488070401E-2</v>
      </c>
      <c r="H10">
        <v>2.2833127327189E-2</v>
      </c>
      <c r="I10">
        <v>4.7669248690170203E-3</v>
      </c>
      <c r="J10">
        <v>2.14558864324862E-2</v>
      </c>
      <c r="K10">
        <v>7.6146004732637797E-3</v>
      </c>
      <c r="L10">
        <v>1.78019342538119E-2</v>
      </c>
    </row>
    <row r="11" spans="1:12" x14ac:dyDescent="0.25">
      <c r="A11" s="5">
        <v>13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5">
        <v>14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5">
        <v>15</v>
      </c>
      <c r="B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5">
        <v>16</v>
      </c>
      <c r="B14" t="s">
        <v>11</v>
      </c>
      <c r="C14">
        <v>8.2387437514998205E-3</v>
      </c>
      <c r="D14" s="1">
        <v>7.6182129496821601E-5</v>
      </c>
      <c r="E14">
        <v>7.2693252545027601E-3</v>
      </c>
      <c r="F14" s="1">
        <v>6.2012127048024704E-5</v>
      </c>
      <c r="G14">
        <v>5.5419660090405701E-3</v>
      </c>
      <c r="H14" s="1">
        <v>6.3831985539763398E-5</v>
      </c>
      <c r="I14">
        <v>7.6230803485920198E-3</v>
      </c>
      <c r="J14" s="1">
        <v>6.5498039424540701E-5</v>
      </c>
      <c r="K14">
        <v>6.6833573673333599E-3</v>
      </c>
      <c r="L14" s="1">
        <v>6.5989662823198598E-5</v>
      </c>
    </row>
    <row r="15" spans="1:12" x14ac:dyDescent="0.25">
      <c r="A15" s="5">
        <v>17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5">
        <v>18</v>
      </c>
      <c r="B16" t="s">
        <v>13</v>
      </c>
      <c r="C16">
        <v>2.5023602020543202E-2</v>
      </c>
      <c r="D16">
        <v>2.4972721613347601E-4</v>
      </c>
      <c r="E16">
        <v>2.21078860080136E-2</v>
      </c>
      <c r="F16">
        <v>5.2833044774952499E-4</v>
      </c>
      <c r="G16">
        <v>1.6845465752978898E-2</v>
      </c>
      <c r="H16">
        <v>2.8010951754693799E-4</v>
      </c>
      <c r="I16">
        <v>2.3190874261023099E-2</v>
      </c>
      <c r="J16">
        <v>5.4996757254394905E-4</v>
      </c>
      <c r="K16">
        <v>2.0301273337319101E-2</v>
      </c>
      <c r="L16">
        <v>2.1729052709753099E-4</v>
      </c>
    </row>
    <row r="17" spans="1:12" x14ac:dyDescent="0.25">
      <c r="A17" s="5">
        <v>19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5">
        <v>20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5">
        <v>21</v>
      </c>
      <c r="B19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5">
        <v>22</v>
      </c>
      <c r="B20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5">
        <v>23</v>
      </c>
      <c r="B21" t="s">
        <v>18</v>
      </c>
      <c r="C21">
        <v>-1.7896850519198901E-2</v>
      </c>
      <c r="D21">
        <v>6.3095974761462098E-4</v>
      </c>
      <c r="E21">
        <v>-1.5694209539065598E-2</v>
      </c>
      <c r="F21">
        <v>3.9177383123132898E-4</v>
      </c>
      <c r="G21">
        <v>-1.2032001180623199E-2</v>
      </c>
      <c r="H21">
        <v>9.1966779561838995E-4</v>
      </c>
      <c r="I21">
        <v>-1.68873382051964E-2</v>
      </c>
      <c r="J21">
        <v>2.6016971337032E-3</v>
      </c>
      <c r="K21">
        <v>-1.4557753380017999E-2</v>
      </c>
      <c r="L21">
        <v>5.5034265782522398E-4</v>
      </c>
    </row>
    <row r="22" spans="1:12" x14ac:dyDescent="0.25">
      <c r="A22" s="5">
        <v>24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5">
        <v>25</v>
      </c>
      <c r="B23" t="s">
        <v>19</v>
      </c>
      <c r="C23">
        <v>1.8420359796268101E-2</v>
      </c>
      <c r="D23">
        <v>9.2600718750162302E-4</v>
      </c>
      <c r="E23">
        <v>1.5759237258917799E-2</v>
      </c>
      <c r="F23">
        <v>4.8637187912036102E-4</v>
      </c>
      <c r="G23">
        <v>1.22398706481884E-2</v>
      </c>
      <c r="H23">
        <v>1.7554617151685401E-3</v>
      </c>
      <c r="I23">
        <v>1.7042046487593401E-2</v>
      </c>
      <c r="J23">
        <v>2.76135790843151E-3</v>
      </c>
      <c r="K23">
        <v>1.51127058505634E-2</v>
      </c>
      <c r="L23">
        <v>8.1993998724622704E-4</v>
      </c>
    </row>
    <row r="24" spans="1:12" x14ac:dyDescent="0.25">
      <c r="A24" s="5">
        <v>26</v>
      </c>
      <c r="B24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5">
        <v>27</v>
      </c>
      <c r="B25" t="s">
        <v>21</v>
      </c>
      <c r="C25">
        <v>2.5027329595981598E-2</v>
      </c>
      <c r="D25">
        <v>2.5927449304288602E-4</v>
      </c>
      <c r="E25">
        <v>2.2111892306587101E-2</v>
      </c>
      <c r="F25">
        <v>5.3246589032695602E-4</v>
      </c>
      <c r="G25">
        <v>1.6850858715561402E-2</v>
      </c>
      <c r="H25">
        <v>2.87154866217195E-4</v>
      </c>
      <c r="I25">
        <v>2.3195661784960998E-2</v>
      </c>
      <c r="J25">
        <v>5.5540409902388004E-4</v>
      </c>
      <c r="K25">
        <v>2.0306119157396E-2</v>
      </c>
      <c r="L25">
        <v>2.2493873802066001E-4</v>
      </c>
    </row>
    <row r="26" spans="1:12" x14ac:dyDescent="0.25">
      <c r="A26" s="5">
        <v>28</v>
      </c>
      <c r="B26" t="s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5">
        <v>29</v>
      </c>
      <c r="B2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5">
        <v>30</v>
      </c>
      <c r="B28" t="s">
        <v>23</v>
      </c>
      <c r="C28">
        <v>1.7896850519198901E-2</v>
      </c>
      <c r="D28">
        <v>6.3095974761462098E-4</v>
      </c>
      <c r="E28">
        <v>1.5694209539065598E-2</v>
      </c>
      <c r="F28">
        <v>3.9177383123132898E-4</v>
      </c>
      <c r="G28">
        <v>1.2032001180623199E-2</v>
      </c>
      <c r="H28">
        <v>9.1966779561838995E-4</v>
      </c>
      <c r="I28">
        <v>1.68873382051964E-2</v>
      </c>
      <c r="J28">
        <v>2.6016971337032E-3</v>
      </c>
      <c r="K28">
        <v>1.4557753380017999E-2</v>
      </c>
      <c r="L28">
        <v>5.5034265782522398E-4</v>
      </c>
    </row>
    <row r="29" spans="1:12" x14ac:dyDescent="0.25">
      <c r="A29" s="5">
        <v>32</v>
      </c>
      <c r="B29" t="s">
        <v>24</v>
      </c>
      <c r="C29">
        <v>4.3541641556631601E-3</v>
      </c>
      <c r="D29" s="1">
        <v>4.0262145244748298E-5</v>
      </c>
      <c r="E29">
        <v>3.8418278822242402E-3</v>
      </c>
      <c r="F29" s="1">
        <v>3.27733194468858E-5</v>
      </c>
      <c r="G29">
        <v>2.9289210195516798E-3</v>
      </c>
      <c r="H29" s="1">
        <v>3.3735112027418803E-5</v>
      </c>
      <c r="I29">
        <v>4.0287869377581701E-3</v>
      </c>
      <c r="J29" s="1">
        <v>3.4615619095645402E-5</v>
      </c>
      <c r="K29">
        <v>3.5321447014338E-3</v>
      </c>
      <c r="L29" s="1">
        <v>3.4875441350723099E-5</v>
      </c>
    </row>
    <row r="30" spans="1:12" x14ac:dyDescent="0.25">
      <c r="A30" s="5">
        <v>33</v>
      </c>
      <c r="B30" t="s">
        <v>25</v>
      </c>
      <c r="C30">
        <v>1.2593275062466099E-4</v>
      </c>
      <c r="D30">
        <v>2.6406206072063601E-3</v>
      </c>
      <c r="E30">
        <v>1.6153784590291801E-4</v>
      </c>
      <c r="F30">
        <v>2.74837761637666E-3</v>
      </c>
      <c r="G30">
        <v>1.14389247766693E-4</v>
      </c>
      <c r="H30">
        <v>2.4303166857347698E-3</v>
      </c>
      <c r="I30">
        <v>1.2298138312705E-4</v>
      </c>
      <c r="J30">
        <v>3.0088375146889398E-3</v>
      </c>
      <c r="K30">
        <v>2.2699013048870599E-4</v>
      </c>
      <c r="L30">
        <v>3.3746892102819201E-3</v>
      </c>
    </row>
    <row r="31" spans="1:12" x14ac:dyDescent="0.25">
      <c r="A31" s="5">
        <v>34</v>
      </c>
      <c r="B31" t="s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5">
        <v>35</v>
      </c>
      <c r="B32" t="s">
        <v>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5">
        <v>36</v>
      </c>
      <c r="B33" t="s">
        <v>25</v>
      </c>
      <c r="C33">
        <v>1.5274242428610799E-4</v>
      </c>
      <c r="D33">
        <v>2.7339005857537398E-3</v>
      </c>
      <c r="E33">
        <v>1.7856548667232101E-4</v>
      </c>
      <c r="F33">
        <v>2.7801245094719899E-3</v>
      </c>
      <c r="G33" s="1">
        <v>1.08327944259834E-4</v>
      </c>
      <c r="H33" s="1">
        <v>2.2989645987135702E-3</v>
      </c>
      <c r="I33">
        <v>1.94775315774536E-4</v>
      </c>
      <c r="J33">
        <v>3.60465980999808E-3</v>
      </c>
      <c r="K33">
        <v>1.53685178366459E-4</v>
      </c>
      <c r="L33">
        <v>3.1407215004642698E-3</v>
      </c>
    </row>
    <row r="34" spans="1:12" x14ac:dyDescent="0.25">
      <c r="A34" s="5">
        <v>37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5">
        <v>38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5">
        <v>39</v>
      </c>
      <c r="B36" t="s">
        <v>27</v>
      </c>
      <c r="C36">
        <v>1.14627938066741E-2</v>
      </c>
      <c r="D36">
        <v>1.0599432007051199E-4</v>
      </c>
      <c r="E36">
        <v>1.0114014832764201E-2</v>
      </c>
      <c r="F36" s="1">
        <v>8.6279200725882305E-5</v>
      </c>
      <c r="G36">
        <v>7.7106917706553698E-3</v>
      </c>
      <c r="H36" s="1">
        <v>8.8811220567420394E-5</v>
      </c>
      <c r="I36">
        <v>1.0606204154815699E-2</v>
      </c>
      <c r="J36" s="1">
        <v>9.1129247772541905E-5</v>
      </c>
      <c r="K36">
        <v>9.2987413796080699E-3</v>
      </c>
      <c r="L36" s="1">
        <v>9.1813257109321094E-5</v>
      </c>
    </row>
    <row r="37" spans="1:12" x14ac:dyDescent="0.25">
      <c r="A37" s="5">
        <v>40</v>
      </c>
      <c r="B37" t="s">
        <v>28</v>
      </c>
      <c r="C37">
        <v>1.14627938066741E-2</v>
      </c>
      <c r="D37">
        <v>1.0599432007051199E-4</v>
      </c>
      <c r="E37">
        <v>1.0114014832764201E-2</v>
      </c>
      <c r="F37" s="1">
        <v>8.6279200725882305E-5</v>
      </c>
      <c r="G37">
        <v>7.7106917706553698E-3</v>
      </c>
      <c r="H37" s="1">
        <v>8.8811220567420394E-5</v>
      </c>
      <c r="I37">
        <v>1.0606204154815699E-2</v>
      </c>
      <c r="J37" s="1">
        <v>9.1129247772541905E-5</v>
      </c>
      <c r="K37">
        <v>9.2987413796080699E-3</v>
      </c>
      <c r="L37" s="1">
        <v>9.1813257109321094E-5</v>
      </c>
    </row>
    <row r="38" spans="1:12" x14ac:dyDescent="0.25">
      <c r="A38" s="5">
        <v>41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5">
        <v>42</v>
      </c>
      <c r="B39" t="s">
        <v>30</v>
      </c>
      <c r="C39">
        <v>1.14627938066741E-2</v>
      </c>
      <c r="D39">
        <v>1.0599432007051199E-4</v>
      </c>
      <c r="E39">
        <v>1.0114014832764201E-2</v>
      </c>
      <c r="F39" s="1">
        <v>8.6279200725882305E-5</v>
      </c>
      <c r="G39">
        <v>7.7106917706553698E-3</v>
      </c>
      <c r="H39" s="1">
        <v>8.8811220567420394E-5</v>
      </c>
      <c r="I39">
        <v>1.0606204154815699E-2</v>
      </c>
      <c r="J39" s="1">
        <v>9.1129247772541905E-5</v>
      </c>
      <c r="K39">
        <v>9.2987413796080699E-3</v>
      </c>
      <c r="L39" s="1">
        <v>9.1813257109321094E-5</v>
      </c>
    </row>
    <row r="40" spans="1:12" x14ac:dyDescent="0.25">
      <c r="A40" s="5">
        <v>43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5">
        <v>44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5">
        <v>45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5">
        <v>57</v>
      </c>
      <c r="B43" t="s">
        <v>34</v>
      </c>
      <c r="C43">
        <v>2.4955781324758502E-4</v>
      </c>
      <c r="D43">
        <v>8.4858721779076495E-4</v>
      </c>
      <c r="E43" s="1">
        <v>5.9302701969622399E-5</v>
      </c>
      <c r="F43" s="1">
        <v>3.6835996537383601E-4</v>
      </c>
      <c r="G43" s="1">
        <v>7.3623782308232202E-5</v>
      </c>
      <c r="H43" s="1">
        <v>3.6078989157617902E-4</v>
      </c>
      <c r="I43" s="1">
        <v>7.1688639320914495E-5</v>
      </c>
      <c r="J43" s="1">
        <v>3.8827104452999101E-4</v>
      </c>
      <c r="K43">
        <v>1.0929223643765E-4</v>
      </c>
      <c r="L43">
        <v>5.8300706547556602E-4</v>
      </c>
    </row>
    <row r="44" spans="1:12" x14ac:dyDescent="0.25">
      <c r="A44" s="5">
        <v>58</v>
      </c>
      <c r="B44" t="s">
        <v>35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5">
        <v>60</v>
      </c>
      <c r="B45" t="s">
        <v>36</v>
      </c>
      <c r="C45">
        <v>-1.7896850519198901E-2</v>
      </c>
      <c r="D45">
        <v>6.3095974761462098E-4</v>
      </c>
      <c r="E45">
        <v>-1.5694209539065598E-2</v>
      </c>
      <c r="F45">
        <v>3.9177383123132898E-4</v>
      </c>
      <c r="G45">
        <v>-1.2032001180623199E-2</v>
      </c>
      <c r="H45">
        <v>9.1966779561838995E-4</v>
      </c>
      <c r="I45">
        <v>-1.68873382051964E-2</v>
      </c>
      <c r="J45">
        <v>2.6016971337032E-3</v>
      </c>
      <c r="K45">
        <v>-1.4557753380017999E-2</v>
      </c>
      <c r="L45">
        <v>5.5034265782522398E-4</v>
      </c>
    </row>
    <row r="46" spans="1:12" x14ac:dyDescent="0.25">
      <c r="A46" s="5">
        <v>61</v>
      </c>
      <c r="B46" t="s">
        <v>37</v>
      </c>
      <c r="C46">
        <v>1.7896850519198901E-2</v>
      </c>
      <c r="D46">
        <v>6.3095974761462098E-4</v>
      </c>
      <c r="E46">
        <v>1.5694209539065598E-2</v>
      </c>
      <c r="F46">
        <v>3.9177383123132898E-4</v>
      </c>
      <c r="G46">
        <v>1.2032001180623199E-2</v>
      </c>
      <c r="H46">
        <v>9.1966779561838995E-4</v>
      </c>
      <c r="I46">
        <v>1.68873382051964E-2</v>
      </c>
      <c r="J46">
        <v>2.6016971337032E-3</v>
      </c>
      <c r="K46">
        <v>1.4557753380017999E-2</v>
      </c>
      <c r="L46">
        <v>5.5034265782522398E-4</v>
      </c>
    </row>
    <row r="47" spans="1:12" x14ac:dyDescent="0.25">
      <c r="A47" s="5">
        <v>63</v>
      </c>
      <c r="B47" t="s">
        <v>38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5">
        <v>65</v>
      </c>
      <c r="B48" t="s">
        <v>39</v>
      </c>
      <c r="C48">
        <v>1.14627938066741E-2</v>
      </c>
      <c r="D48">
        <v>1.0599432007051199E-4</v>
      </c>
      <c r="E48">
        <v>1.0114014832764201E-2</v>
      </c>
      <c r="F48" s="1">
        <v>8.6279200725882305E-5</v>
      </c>
      <c r="G48">
        <v>7.7106917706553698E-3</v>
      </c>
      <c r="H48" s="1">
        <v>8.8811220567420394E-5</v>
      </c>
      <c r="I48">
        <v>1.0606204154815699E-2</v>
      </c>
      <c r="J48" s="1">
        <v>9.1129247772541905E-5</v>
      </c>
      <c r="K48">
        <v>9.2987413796080699E-3</v>
      </c>
      <c r="L48" s="1">
        <v>9.1813257109321094E-5</v>
      </c>
    </row>
    <row r="49" spans="1:12" x14ac:dyDescent="0.25">
      <c r="A49" s="5">
        <v>66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5">
        <v>67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5">
        <v>68</v>
      </c>
      <c r="B51" t="s">
        <v>42</v>
      </c>
      <c r="C51">
        <v>7.36148040912724E-4</v>
      </c>
      <c r="D51">
        <v>5.2751023392547001E-3</v>
      </c>
      <c r="E51">
        <v>1.17301697540647E-3</v>
      </c>
      <c r="F51">
        <v>8.1518215293123007E-3</v>
      </c>
      <c r="G51">
        <v>4.0930260802511699E-2</v>
      </c>
      <c r="H51">
        <v>2.7735359899701399E-3</v>
      </c>
      <c r="I51">
        <v>9.4767105596906096E-4</v>
      </c>
      <c r="J51">
        <v>6.54480590118541E-3</v>
      </c>
      <c r="K51">
        <v>9.2772757353513599E-4</v>
      </c>
      <c r="L51">
        <v>6.7641525947475098E-3</v>
      </c>
    </row>
    <row r="52" spans="1:12" x14ac:dyDescent="0.25">
      <c r="A52" s="5">
        <v>69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5">
        <v>70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5">
        <v>73</v>
      </c>
      <c r="B54" t="s">
        <v>45</v>
      </c>
      <c r="C54" s="1">
        <v>-5.2055586781551197E-6</v>
      </c>
      <c r="D54" s="1">
        <v>1.01968627056127E-4</v>
      </c>
      <c r="E54" s="1">
        <v>-2.9100179349830598E-6</v>
      </c>
      <c r="F54" s="1">
        <v>8.3964613798979902E-5</v>
      </c>
      <c r="G54" s="1">
        <v>-3.4612146991889601E-5</v>
      </c>
      <c r="H54" s="1">
        <v>5.9265580045761001E-4</v>
      </c>
      <c r="I54" s="1">
        <v>-2.2641619888713601E-5</v>
      </c>
      <c r="J54" s="1">
        <v>6.0476367627520903E-4</v>
      </c>
      <c r="K54" s="1">
        <v>-2.2091131796363202E-6</v>
      </c>
      <c r="L54" s="1">
        <v>5.90055908471919E-5</v>
      </c>
    </row>
    <row r="55" spans="1:12" x14ac:dyDescent="0.25">
      <c r="A55" s="5">
        <v>74</v>
      </c>
      <c r="B55" t="s">
        <v>46</v>
      </c>
      <c r="C55" s="1">
        <v>5.2055586781551197E-6</v>
      </c>
      <c r="D55" s="1">
        <v>1.01968627056127E-4</v>
      </c>
      <c r="E55" s="1">
        <v>2.9100179349830598E-6</v>
      </c>
      <c r="F55" s="1">
        <v>8.3964613798979902E-5</v>
      </c>
      <c r="G55" s="1">
        <v>3.4612146991889601E-5</v>
      </c>
      <c r="H55" s="1">
        <v>5.9265580045761001E-4</v>
      </c>
      <c r="I55" s="1">
        <v>2.2641619888713601E-5</v>
      </c>
      <c r="J55" s="1">
        <v>6.0476367627520903E-4</v>
      </c>
      <c r="K55" s="1">
        <v>2.2091131796363299E-6</v>
      </c>
      <c r="L55" s="1">
        <v>5.90055908471919E-5</v>
      </c>
    </row>
    <row r="56" spans="1:12" x14ac:dyDescent="0.25">
      <c r="A56" s="5">
        <v>75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5">
        <v>76</v>
      </c>
      <c r="B57" t="s">
        <v>48</v>
      </c>
      <c r="C57" s="1">
        <v>1.26517811677589E-4</v>
      </c>
      <c r="D57" s="1">
        <v>3.3345566826356301E-3</v>
      </c>
      <c r="E57">
        <v>2.02096783329705E-4</v>
      </c>
      <c r="F57">
        <v>4.2883165726508403E-3</v>
      </c>
      <c r="G57">
        <v>2.1799460341175901E-4</v>
      </c>
      <c r="H57">
        <v>4.5699517227909599E-3</v>
      </c>
      <c r="I57">
        <v>2.61584316795293E-4</v>
      </c>
      <c r="J57">
        <v>7.9190734136058392E-3</v>
      </c>
      <c r="K57">
        <v>2.8492830353544802E-4</v>
      </c>
      <c r="L57">
        <v>6.0740050558378902E-3</v>
      </c>
    </row>
    <row r="58" spans="1:12" x14ac:dyDescent="0.25">
      <c r="A58" s="5">
        <v>77</v>
      </c>
      <c r="B58" t="s">
        <v>49</v>
      </c>
      <c r="C58" s="1">
        <v>3.8149807001222097E-6</v>
      </c>
      <c r="D58" s="1">
        <v>6.5323318448110896E-5</v>
      </c>
      <c r="E58" s="1">
        <v>3.4064381152623202E-6</v>
      </c>
      <c r="F58" s="1">
        <v>6.0128901897639597E-5</v>
      </c>
      <c r="G58" s="1">
        <v>3.6371935544303501E-6</v>
      </c>
      <c r="H58" s="1">
        <v>7.3181510353287899E-5</v>
      </c>
      <c r="I58" s="1">
        <v>8.5940884656679096E-6</v>
      </c>
      <c r="J58" s="1">
        <v>1.32349474130933E-4</v>
      </c>
      <c r="K58" s="1">
        <v>1.7388695274120798E-5</v>
      </c>
      <c r="L58">
        <v>1.7022251549004601E-4</v>
      </c>
    </row>
    <row r="59" spans="1:12" x14ac:dyDescent="0.25">
      <c r="A59" s="5">
        <v>78</v>
      </c>
      <c r="B59" t="s">
        <v>50</v>
      </c>
      <c r="C59">
        <v>1.5033888927796601E-4</v>
      </c>
      <c r="D59">
        <v>1.52747745249344E-3</v>
      </c>
      <c r="E59">
        <v>1.02267948209748E-4</v>
      </c>
      <c r="F59">
        <v>1.37324839983357E-3</v>
      </c>
      <c r="G59" s="1">
        <v>8.6284341420486801E-5</v>
      </c>
      <c r="H59" s="1">
        <v>1.4528426915210099E-3</v>
      </c>
      <c r="I59">
        <v>1.9667856084734401E-4</v>
      </c>
      <c r="J59">
        <v>3.27894872197774E-3</v>
      </c>
      <c r="K59">
        <v>1.6586582064026699E-4</v>
      </c>
      <c r="L59">
        <v>2.5040994463021099E-3</v>
      </c>
    </row>
    <row r="60" spans="1:12" x14ac:dyDescent="0.25">
      <c r="A60" s="5">
        <v>79</v>
      </c>
      <c r="B60" t="s">
        <v>51</v>
      </c>
      <c r="C60">
        <v>1.1487594530788899E-2</v>
      </c>
      <c r="D60">
        <v>3.6839989295759198E-4</v>
      </c>
      <c r="E60">
        <v>1.01089754817206E-2</v>
      </c>
      <c r="F60">
        <v>2.0373307497791599E-4</v>
      </c>
      <c r="G60">
        <v>7.6949248731824904E-3</v>
      </c>
      <c r="H60">
        <v>1.0764025964101501E-4</v>
      </c>
      <c r="I60">
        <v>1.0583479855385301E-2</v>
      </c>
      <c r="J60">
        <v>1.2707036515544799E-4</v>
      </c>
      <c r="K60">
        <v>9.3666117597900004E-3</v>
      </c>
      <c r="L60">
        <v>3.5288317001152598E-4</v>
      </c>
    </row>
    <row r="61" spans="1:12" x14ac:dyDescent="0.25">
      <c r="A61" s="5">
        <v>80</v>
      </c>
      <c r="B61" t="s">
        <v>52</v>
      </c>
      <c r="C61">
        <v>9.8731928432646103E-3</v>
      </c>
      <c r="D61" s="1">
        <v>9.1295575929976601E-5</v>
      </c>
      <c r="E61">
        <v>8.7114553794693707E-3</v>
      </c>
      <c r="F61" s="1">
        <v>7.43144458187834E-5</v>
      </c>
      <c r="G61">
        <v>8.4910425865422998E-3</v>
      </c>
      <c r="H61" s="1">
        <v>9.7799247905440605E-5</v>
      </c>
      <c r="I61">
        <v>1.16795916693349E-2</v>
      </c>
      <c r="J61">
        <v>1.0035186835751099E-4</v>
      </c>
      <c r="K61">
        <v>1.02398087221406E-2</v>
      </c>
      <c r="L61">
        <v>1.01105101494479E-4</v>
      </c>
    </row>
    <row r="62" spans="1:12" x14ac:dyDescent="0.25">
      <c r="A62" s="5">
        <v>81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5">
        <v>82</v>
      </c>
      <c r="B63" t="s">
        <v>54</v>
      </c>
      <c r="C63" s="1">
        <v>1.37152046376474E-5</v>
      </c>
      <c r="D63" s="1">
        <v>1.6578038848877701E-4</v>
      </c>
      <c r="E63" s="1">
        <v>9.8220706920620608E-6</v>
      </c>
      <c r="F63" s="1">
        <v>1.5501637738710701E-4</v>
      </c>
      <c r="G63" s="1">
        <v>1.3090646813304201E-4</v>
      </c>
      <c r="H63" s="1">
        <v>2.0535105532182799E-3</v>
      </c>
      <c r="I63">
        <v>2.0682533570149801E-4</v>
      </c>
      <c r="J63">
        <v>3.43902908654006E-3</v>
      </c>
      <c r="K63" s="1">
        <v>8.1477844954251101E-6</v>
      </c>
      <c r="L63">
        <v>1.12973793917092E-4</v>
      </c>
    </row>
    <row r="64" spans="1:12" x14ac:dyDescent="0.25">
      <c r="A64" s="5">
        <v>83</v>
      </c>
      <c r="B64" t="s">
        <v>55</v>
      </c>
      <c r="C64" s="1">
        <v>1.25355036175414E-5</v>
      </c>
      <c r="D64" s="1">
        <v>1.5074217254236599E-4</v>
      </c>
      <c r="E64" s="1">
        <v>8.6571698235598898E-6</v>
      </c>
      <c r="F64" s="1">
        <v>1.37639093325537E-4</v>
      </c>
      <c r="G64" s="1">
        <v>8.4539075390486305E-5</v>
      </c>
      <c r="H64" s="1">
        <v>1.93222464415849E-3</v>
      </c>
      <c r="I64">
        <v>1.58623360120929E-4</v>
      </c>
      <c r="J64">
        <v>3.3191246026532499E-3</v>
      </c>
      <c r="K64" s="1">
        <v>8.5372135859307103E-6</v>
      </c>
      <c r="L64">
        <v>1.16145941397565E-4</v>
      </c>
    </row>
    <row r="65" spans="1:12" x14ac:dyDescent="0.25">
      <c r="A65" s="5">
        <v>84</v>
      </c>
      <c r="B65" t="s">
        <v>56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5">
        <v>85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5">
        <v>86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5">
        <v>87</v>
      </c>
      <c r="B68" t="s">
        <v>59</v>
      </c>
      <c r="C68" s="1">
        <v>-9.9746599868666406E-22</v>
      </c>
      <c r="D68" s="1">
        <v>1.46744366144244E-20</v>
      </c>
      <c r="E68" s="1">
        <v>1.3010426069826099E-22</v>
      </c>
      <c r="F68" s="1">
        <v>6.5045623509369397E-21</v>
      </c>
      <c r="G68" s="1">
        <v>0</v>
      </c>
      <c r="H68" s="1">
        <v>0</v>
      </c>
      <c r="I68" s="1">
        <v>-3.0791341698588301E-21</v>
      </c>
      <c r="J68" s="1">
        <v>2.56579693333111E-20</v>
      </c>
      <c r="K68" s="1">
        <v>0</v>
      </c>
      <c r="L68">
        <v>0</v>
      </c>
    </row>
    <row r="69" spans="1:12" x14ac:dyDescent="0.25">
      <c r="A69" s="5">
        <v>88</v>
      </c>
      <c r="B69" t="s">
        <v>60</v>
      </c>
      <c r="C69" s="1">
        <v>-5.2055586781551197E-6</v>
      </c>
      <c r="D69" s="1">
        <v>1.01968627056127E-4</v>
      </c>
      <c r="E69" s="1">
        <v>-2.9100179349830598E-6</v>
      </c>
      <c r="F69" s="1">
        <v>8.3964613798979902E-5</v>
      </c>
      <c r="G69" s="1">
        <v>-3.4612146991889601E-5</v>
      </c>
      <c r="H69" s="1">
        <v>5.9265580045761001E-4</v>
      </c>
      <c r="I69" s="1">
        <v>-2.2641619888713601E-5</v>
      </c>
      <c r="J69" s="1">
        <v>6.0476367627520903E-4</v>
      </c>
      <c r="K69" s="1">
        <v>-2.2091131796363299E-6</v>
      </c>
      <c r="L69" s="1">
        <v>5.90055908471919E-5</v>
      </c>
    </row>
    <row r="70" spans="1:12" x14ac:dyDescent="0.25">
      <c r="A70" s="5">
        <v>89</v>
      </c>
      <c r="B70" t="s">
        <v>61</v>
      </c>
      <c r="C70" s="1">
        <v>4.0258576580491002E-6</v>
      </c>
      <c r="D70" s="1">
        <v>1.02058613728512E-4</v>
      </c>
      <c r="E70" s="1">
        <v>1.74511706648088E-6</v>
      </c>
      <c r="F70" s="1">
        <v>1.27578553239088E-4</v>
      </c>
      <c r="G70" s="1">
        <v>-1.17552457506666E-5</v>
      </c>
      <c r="H70" s="1">
        <v>3.8956237939864697E-4</v>
      </c>
      <c r="I70" s="1">
        <v>-2.5560355691854801E-5</v>
      </c>
      <c r="J70" s="1">
        <v>6.92089188325413E-4</v>
      </c>
      <c r="K70" s="1">
        <v>2.5985422701419301E-6</v>
      </c>
      <c r="L70">
        <v>1.10540217064735E-4</v>
      </c>
    </row>
    <row r="71" spans="1:12" x14ac:dyDescent="0.25">
      <c r="A71" s="5">
        <v>90</v>
      </c>
      <c r="B71" t="s">
        <v>62</v>
      </c>
      <c r="C71" s="1">
        <v>3.3885868387400899E-5</v>
      </c>
      <c r="D71" s="1">
        <v>5.8023038505990003E-4</v>
      </c>
      <c r="E71" s="1">
        <v>2.4852486404392301E-5</v>
      </c>
      <c r="F71" s="1">
        <v>4.4285119270207301E-4</v>
      </c>
      <c r="G71" s="1">
        <v>1.7777700582214599E-5</v>
      </c>
      <c r="H71" s="1">
        <v>3.35530177963216E-4</v>
      </c>
      <c r="I71" s="1">
        <v>3.4193373162097803E-5</v>
      </c>
      <c r="J71" s="1">
        <v>5.68941812033532E-4</v>
      </c>
      <c r="K71" s="1">
        <v>1.7645144737596601E-5</v>
      </c>
      <c r="L71">
        <v>3.75819845616677E-4</v>
      </c>
    </row>
    <row r="72" spans="1:12" x14ac:dyDescent="0.25">
      <c r="A72" s="5">
        <v>91</v>
      </c>
      <c r="B72" t="s">
        <v>63</v>
      </c>
      <c r="C72">
        <v>0.49702526211229903</v>
      </c>
      <c r="D72">
        <v>6.67652486712498E-3</v>
      </c>
      <c r="E72">
        <v>0.37546193447376403</v>
      </c>
      <c r="F72">
        <v>1.6183664261484099E-2</v>
      </c>
      <c r="G72">
        <v>0.40430079669820701</v>
      </c>
      <c r="H72">
        <v>1.1507310945418301E-2</v>
      </c>
      <c r="I72">
        <v>1.16247446599741</v>
      </c>
      <c r="J72">
        <v>3.6385364557951702E-2</v>
      </c>
      <c r="K72">
        <v>0.62157836875769801</v>
      </c>
      <c r="L72">
        <v>2.60102280815315E-2</v>
      </c>
    </row>
    <row r="73" spans="1:12" x14ac:dyDescent="0.25">
      <c r="A73" s="5">
        <v>92</v>
      </c>
      <c r="B73" t="s">
        <v>64</v>
      </c>
      <c r="C73" s="1">
        <v>-2.7237572566994201E-6</v>
      </c>
      <c r="D73" s="1">
        <v>6.8667821727117E-5</v>
      </c>
      <c r="E73" s="1">
        <v>-4.08788702680416E-6</v>
      </c>
      <c r="F73" s="1">
        <v>9.6828428482933097E-5</v>
      </c>
      <c r="G73" s="1">
        <v>-1.9029701232037599E-5</v>
      </c>
      <c r="H73" s="1">
        <v>4.3774990845488502E-4</v>
      </c>
      <c r="I73" s="1">
        <v>-3.2651365074274999E-5</v>
      </c>
      <c r="J73" s="1">
        <v>7.4869393716628298E-4</v>
      </c>
      <c r="K73" s="1">
        <v>-3.1621621912562302E-6</v>
      </c>
      <c r="L73" s="1">
        <v>7.0645468713003494E-5</v>
      </c>
    </row>
    <row r="74" spans="1:12" x14ac:dyDescent="0.25">
      <c r="A74" s="5">
        <v>93</v>
      </c>
      <c r="B74" t="s">
        <v>65</v>
      </c>
      <c r="C74" s="1">
        <v>2.7237572566994201E-6</v>
      </c>
      <c r="D74" s="1">
        <v>6.8667821727117E-5</v>
      </c>
      <c r="E74" s="1">
        <v>4.08788702680416E-6</v>
      </c>
      <c r="F74" s="1">
        <v>9.6828428482933097E-5</v>
      </c>
      <c r="G74" s="1">
        <v>1.9029701232037599E-5</v>
      </c>
      <c r="H74" s="1">
        <v>4.3774990845488502E-4</v>
      </c>
      <c r="I74" s="1">
        <v>3.2651365074274999E-5</v>
      </c>
      <c r="J74" s="1">
        <v>7.4869393716628298E-4</v>
      </c>
      <c r="K74" s="1">
        <v>3.1621621912562399E-6</v>
      </c>
      <c r="L74" s="1">
        <v>7.0645468713003494E-5</v>
      </c>
    </row>
    <row r="75" spans="1:12" x14ac:dyDescent="0.25">
      <c r="A75" s="5">
        <v>94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5">
        <v>95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5">
        <v>96</v>
      </c>
      <c r="B77" t="s">
        <v>68</v>
      </c>
      <c r="C77">
        <v>3.41371603389291E-2</v>
      </c>
      <c r="D77">
        <v>9.3946073524531497E-4</v>
      </c>
      <c r="E77">
        <v>2.9626707658630898E-2</v>
      </c>
      <c r="F77">
        <v>5.2700034677930104E-4</v>
      </c>
      <c r="G77">
        <v>2.2812110422297301E-2</v>
      </c>
      <c r="H77">
        <v>1.7605632717967699E-3</v>
      </c>
      <c r="I77">
        <v>3.1584364706640902E-2</v>
      </c>
      <c r="J77">
        <v>2.77135083523763E-3</v>
      </c>
      <c r="K77">
        <v>2.78623431576564E-2</v>
      </c>
      <c r="L77">
        <v>8.5812385149694503E-4</v>
      </c>
    </row>
    <row r="78" spans="1:12" x14ac:dyDescent="0.25">
      <c r="A78" s="5">
        <v>97</v>
      </c>
      <c r="B78" t="s">
        <v>69</v>
      </c>
      <c r="C78">
        <v>3.41371603389291E-2</v>
      </c>
      <c r="D78">
        <v>9.3946073524531497E-4</v>
      </c>
      <c r="E78">
        <v>2.9626707658630898E-2</v>
      </c>
      <c r="F78">
        <v>5.2700034677930104E-4</v>
      </c>
      <c r="G78">
        <v>2.2812110422297301E-2</v>
      </c>
      <c r="H78">
        <v>1.7605632717967699E-3</v>
      </c>
      <c r="I78">
        <v>3.1584364706640902E-2</v>
      </c>
      <c r="J78">
        <v>2.77135083523763E-3</v>
      </c>
      <c r="K78">
        <v>2.78623431576564E-2</v>
      </c>
      <c r="L78">
        <v>8.5812385149694503E-4</v>
      </c>
    </row>
    <row r="79" spans="1:12" x14ac:dyDescent="0.25">
      <c r="A79" s="5">
        <v>99</v>
      </c>
      <c r="B79" t="s">
        <v>70</v>
      </c>
      <c r="C79" s="1">
        <v>0</v>
      </c>
      <c r="D79" s="1">
        <v>1.3879175794796801E-19</v>
      </c>
      <c r="E79" s="1">
        <v>1.52655665885959E-20</v>
      </c>
      <c r="F79" s="1">
        <v>4.4947748846846105E-19</v>
      </c>
      <c r="G79" s="1">
        <v>7.6327832942979502E-21</v>
      </c>
      <c r="H79" s="1">
        <v>2.0217795904310401E-19</v>
      </c>
      <c r="I79" s="1">
        <v>2.77555756156289E-21</v>
      </c>
      <c r="J79" s="1">
        <v>2.7756963637314202E-19</v>
      </c>
      <c r="K79" s="1">
        <v>3.4694469519536097E-21</v>
      </c>
      <c r="L79" s="1">
        <v>2.1386431845070901E-19</v>
      </c>
    </row>
    <row r="80" spans="1:12" x14ac:dyDescent="0.25">
      <c r="A80" s="5">
        <v>100</v>
      </c>
      <c r="B80" t="s">
        <v>71</v>
      </c>
      <c r="C80" s="1">
        <v>1.3530572822576599E-4</v>
      </c>
      <c r="D80" s="1">
        <v>6.2778856674797602E-4</v>
      </c>
      <c r="E80" s="1">
        <v>1.15884209324715E-4</v>
      </c>
      <c r="F80" s="1">
        <v>4.6497776147449798E-4</v>
      </c>
      <c r="G80">
        <v>1.37187019246031E-4</v>
      </c>
      <c r="H80">
        <v>6.4048433851961E-4</v>
      </c>
      <c r="I80">
        <v>1.83641745237207E-4</v>
      </c>
      <c r="J80">
        <v>9.3470088979347101E-4</v>
      </c>
      <c r="K80">
        <v>1.4574527863568901E-4</v>
      </c>
      <c r="L80">
        <v>7.3636126064408102E-4</v>
      </c>
    </row>
    <row r="81" spans="1:12" x14ac:dyDescent="0.25">
      <c r="A81" s="5">
        <v>101</v>
      </c>
      <c r="B81" t="s">
        <v>72</v>
      </c>
      <c r="C81" s="1">
        <v>1.6623080224338899E-6</v>
      </c>
      <c r="D81" s="1">
        <v>2.1048752039266499E-5</v>
      </c>
      <c r="E81" s="1">
        <v>1.3440313895110499E-6</v>
      </c>
      <c r="F81" s="1">
        <v>1.8085704044965801E-5</v>
      </c>
      <c r="G81" s="1">
        <v>2.9729148820032699E-6</v>
      </c>
      <c r="H81" s="1">
        <v>3.30268405471511E-5</v>
      </c>
      <c r="I81" s="1">
        <v>4.3870675312539701E-6</v>
      </c>
      <c r="J81" s="1">
        <v>4.9485201459322902E-5</v>
      </c>
      <c r="K81" s="1">
        <v>1.83012194159154E-6</v>
      </c>
      <c r="L81" s="1">
        <v>2.6929846591684E-5</v>
      </c>
    </row>
    <row r="82" spans="1:12" x14ac:dyDescent="0.25">
      <c r="A82" s="5">
        <v>102</v>
      </c>
      <c r="B82" t="s">
        <v>73</v>
      </c>
      <c r="C82">
        <v>2.6414042440725598E-4</v>
      </c>
      <c r="D82">
        <v>8.7952872362477704E-4</v>
      </c>
      <c r="E82" s="1">
        <v>1.0574973672582001E-4</v>
      </c>
      <c r="F82" s="1">
        <v>5.1655751079067002E-4</v>
      </c>
      <c r="G82" s="1">
        <v>8.4674566641629597E-5</v>
      </c>
      <c r="H82" s="1">
        <v>4.4834343727656899E-4</v>
      </c>
      <c r="I82" s="1">
        <v>1.08508017479112E-4</v>
      </c>
      <c r="J82" s="1">
        <v>6.0669272403187399E-4</v>
      </c>
      <c r="K82">
        <v>1.3566475346211501E-4</v>
      </c>
      <c r="L82">
        <v>7.2376331929233702E-4</v>
      </c>
    </row>
    <row r="83" spans="1:12" x14ac:dyDescent="0.25">
      <c r="A83" s="5">
        <v>103</v>
      </c>
      <c r="B83" t="s">
        <v>74</v>
      </c>
      <c r="C83">
        <v>2.01230530703257E-4</v>
      </c>
      <c r="D83">
        <v>2.36065487030626E-3</v>
      </c>
      <c r="E83">
        <v>2.2806785765441001E-4</v>
      </c>
      <c r="F83">
        <v>1.5380365067641599E-3</v>
      </c>
      <c r="G83">
        <v>2.5203043726767398E-3</v>
      </c>
      <c r="H83">
        <v>1.4156641619016001E-3</v>
      </c>
      <c r="I83">
        <v>3.4225165438927598E-3</v>
      </c>
      <c r="J83">
        <v>2.9625407598485899E-3</v>
      </c>
      <c r="K83">
        <v>1.8802134580993301E-4</v>
      </c>
      <c r="L83">
        <v>1.87418579397428E-3</v>
      </c>
    </row>
    <row r="84" spans="1:12" x14ac:dyDescent="0.25">
      <c r="A84" s="5">
        <v>104</v>
      </c>
      <c r="B84" t="s">
        <v>74</v>
      </c>
      <c r="C84">
        <v>3.2104993400538601E-2</v>
      </c>
      <c r="D84">
        <v>6.7817322719459904E-3</v>
      </c>
      <c r="E84">
        <v>1.02292971713092E-2</v>
      </c>
      <c r="F84">
        <v>1.7299313371458699E-3</v>
      </c>
      <c r="G84">
        <v>9.0740808274589694E-3</v>
      </c>
      <c r="H84">
        <v>1.0614305731241E-3</v>
      </c>
      <c r="I84">
        <v>1.2145936313771101E-2</v>
      </c>
      <c r="J84">
        <v>3.4135229408817601E-3</v>
      </c>
      <c r="K84">
        <v>1.9733772011927699E-2</v>
      </c>
      <c r="L84">
        <v>5.5868537531447203E-3</v>
      </c>
    </row>
    <row r="85" spans="1:12" x14ac:dyDescent="0.25">
      <c r="A85" s="5">
        <v>105</v>
      </c>
      <c r="B85" t="s">
        <v>75</v>
      </c>
      <c r="C85">
        <v>2.4955781324758502E-4</v>
      </c>
      <c r="D85">
        <v>8.4858721779076495E-4</v>
      </c>
      <c r="E85" s="1">
        <v>5.9302701969622399E-5</v>
      </c>
      <c r="F85" s="1">
        <v>3.6835996537383601E-4</v>
      </c>
      <c r="G85" s="1">
        <v>7.3623782308232202E-5</v>
      </c>
      <c r="H85" s="1">
        <v>3.6078989157617902E-4</v>
      </c>
      <c r="I85" s="1">
        <v>7.1688639320914495E-5</v>
      </c>
      <c r="J85" s="1">
        <v>3.8827104452999101E-4</v>
      </c>
      <c r="K85">
        <v>1.0929223643765E-4</v>
      </c>
      <c r="L85">
        <v>5.8300706547556602E-4</v>
      </c>
    </row>
    <row r="86" spans="1:12" x14ac:dyDescent="0.25">
      <c r="A86" s="5">
        <v>106</v>
      </c>
      <c r="B86" t="s">
        <v>76</v>
      </c>
      <c r="C86">
        <v>3.5110994012717799E-4</v>
      </c>
      <c r="D86">
        <v>9.3866072074680795E-4</v>
      </c>
      <c r="E86">
        <v>2.02799225694767E-4</v>
      </c>
      <c r="F86">
        <v>6.9458954261593202E-4</v>
      </c>
      <c r="G86">
        <v>1.9400588783548701E-4</v>
      </c>
      <c r="H86">
        <v>5.9498885026723798E-4</v>
      </c>
      <c r="I86">
        <v>2.26350873993247E-4</v>
      </c>
      <c r="J86">
        <v>6.8026418581227201E-4</v>
      </c>
      <c r="K86">
        <v>3.3971589790784902E-4</v>
      </c>
      <c r="L86">
        <v>1.07973338675236E-3</v>
      </c>
    </row>
    <row r="87" spans="1:12" x14ac:dyDescent="0.25">
      <c r="A87" s="5">
        <v>107</v>
      </c>
      <c r="B87" t="s">
        <v>77</v>
      </c>
      <c r="C87">
        <v>3.0622611413033798E-4</v>
      </c>
      <c r="D87">
        <v>8.95765800970145E-4</v>
      </c>
      <c r="E87" s="1">
        <v>9.8094163159119394E-5</v>
      </c>
      <c r="F87">
        <v>4.7470662261300302E-4</v>
      </c>
      <c r="G87">
        <v>1.1109175476914901E-4</v>
      </c>
      <c r="H87">
        <v>4.42333615498338E-4</v>
      </c>
      <c r="I87">
        <v>1.40507048994322E-4</v>
      </c>
      <c r="J87">
        <v>5.2315556237652998E-4</v>
      </c>
      <c r="K87">
        <v>1.60460775988384E-4</v>
      </c>
      <c r="L87">
        <v>7.2278352742588504E-4</v>
      </c>
    </row>
    <row r="88" spans="1:12" x14ac:dyDescent="0.25">
      <c r="A88" s="5">
        <v>108</v>
      </c>
      <c r="B88" t="s">
        <v>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5">
        <v>109</v>
      </c>
      <c r="B89" t="s">
        <v>79</v>
      </c>
      <c r="C89">
        <v>8.2275953086030598E-2</v>
      </c>
      <c r="D89">
        <v>7.6109451288431003E-3</v>
      </c>
      <c r="E89">
        <v>7.1782264346486796E-2</v>
      </c>
      <c r="F89">
        <v>5.31974674133881E-3</v>
      </c>
      <c r="G89">
        <v>5.3298823814607398E-2</v>
      </c>
      <c r="H89">
        <v>5.6846931037127296E-3</v>
      </c>
      <c r="I89">
        <v>7.3752284675630303E-2</v>
      </c>
      <c r="J89">
        <v>8.4399293899088106E-3</v>
      </c>
      <c r="K89">
        <v>6.4979481107125994E-2</v>
      </c>
      <c r="L89">
        <v>8.7712015155054501E-3</v>
      </c>
    </row>
    <row r="90" spans="1:12" x14ac:dyDescent="0.25">
      <c r="A90" s="5">
        <v>111</v>
      </c>
      <c r="B90" t="s">
        <v>80</v>
      </c>
      <c r="C90" s="1">
        <v>3.9298200238577898E-6</v>
      </c>
      <c r="D90" s="1">
        <v>1.13391441113749E-4</v>
      </c>
      <c r="E90" s="1">
        <v>7.5719838745059703E-6</v>
      </c>
      <c r="F90" s="1">
        <v>2.0225176923152399E-4</v>
      </c>
      <c r="G90" s="1">
        <v>2.9451950579622298E-6</v>
      </c>
      <c r="H90" s="1">
        <v>9.3097978908817199E-5</v>
      </c>
      <c r="I90" s="1">
        <v>1.51631453738601E-6</v>
      </c>
      <c r="J90" s="1">
        <v>1.0721962917973899E-4</v>
      </c>
      <c r="K90" s="1">
        <v>3.9879347704282896E-6</v>
      </c>
      <c r="L90">
        <v>1.99376793861351E-4</v>
      </c>
    </row>
    <row r="91" spans="1:12" x14ac:dyDescent="0.25">
      <c r="A91" s="5">
        <v>112</v>
      </c>
      <c r="B91" t="s">
        <v>81</v>
      </c>
      <c r="C91">
        <v>4.5215803434257998E-3</v>
      </c>
      <c r="D91">
        <v>1.2806151186655801E-3</v>
      </c>
      <c r="E91">
        <v>4.1159457889056502E-3</v>
      </c>
      <c r="F91">
        <v>2.8696629169092601E-3</v>
      </c>
      <c r="G91">
        <v>3.08133041470983E-3</v>
      </c>
      <c r="H91">
        <v>1.9751296141672799E-3</v>
      </c>
      <c r="I91">
        <v>4.4340966086036399E-3</v>
      </c>
      <c r="J91">
        <v>5.1541946085126699E-3</v>
      </c>
      <c r="K91">
        <v>3.8095529943067601E-3</v>
      </c>
      <c r="L91">
        <v>3.2856419600777501E-3</v>
      </c>
    </row>
    <row r="92" spans="1:12" x14ac:dyDescent="0.25">
      <c r="A92" s="5">
        <v>113</v>
      </c>
      <c r="B92" t="s">
        <v>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5">
        <v>114</v>
      </c>
      <c r="B93" t="s">
        <v>82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5">
        <v>115</v>
      </c>
      <c r="B94" t="s">
        <v>83</v>
      </c>
      <c r="C94">
        <v>1.217664597827E-2</v>
      </c>
      <c r="D94">
        <v>1.06556907246374E-3</v>
      </c>
      <c r="E94">
        <v>1.03186631625002E-2</v>
      </c>
      <c r="F94">
        <v>1.4389665982882599E-3</v>
      </c>
      <c r="G94">
        <v>7.7178324501724696E-3</v>
      </c>
      <c r="H94">
        <v>3.61715471215333E-4</v>
      </c>
      <c r="I94">
        <v>1.06372369230081E-2</v>
      </c>
      <c r="J94">
        <v>6.9158389642576799E-4</v>
      </c>
      <c r="K94">
        <v>1.16370410463817E-2</v>
      </c>
      <c r="L94">
        <v>2.6823584838751701E-3</v>
      </c>
    </row>
    <row r="95" spans="1:12" x14ac:dyDescent="0.25">
      <c r="A95" s="5">
        <v>116</v>
      </c>
      <c r="B95" t="s">
        <v>84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5">
        <v>117</v>
      </c>
      <c r="B96" t="s">
        <v>85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5">
        <v>118</v>
      </c>
      <c r="B97" t="s">
        <v>86</v>
      </c>
      <c r="C97">
        <v>1.217664597827E-2</v>
      </c>
      <c r="D97">
        <v>1.06556907246373E-3</v>
      </c>
      <c r="E97">
        <v>1.03186631625002E-2</v>
      </c>
      <c r="F97">
        <v>1.4389665982882599E-3</v>
      </c>
      <c r="G97">
        <v>7.7178324501724696E-3</v>
      </c>
      <c r="H97">
        <v>3.61715471215333E-4</v>
      </c>
      <c r="I97">
        <v>1.06372369230081E-2</v>
      </c>
      <c r="J97">
        <v>6.9158389642576799E-4</v>
      </c>
      <c r="K97">
        <v>1.16370410463817E-2</v>
      </c>
      <c r="L97">
        <v>2.6823584838751701E-3</v>
      </c>
    </row>
    <row r="98" spans="1:12" x14ac:dyDescent="0.25">
      <c r="A98" s="5">
        <v>120</v>
      </c>
      <c r="B98" t="s">
        <v>87</v>
      </c>
      <c r="C98">
        <v>3.0622611413033798E-4</v>
      </c>
      <c r="D98">
        <v>8.95765800970145E-4</v>
      </c>
      <c r="E98" s="1">
        <v>9.8094163159119394E-5</v>
      </c>
      <c r="F98">
        <v>4.7470662261300302E-4</v>
      </c>
      <c r="G98">
        <v>1.1109175476914901E-4</v>
      </c>
      <c r="H98">
        <v>4.42333615498338E-4</v>
      </c>
      <c r="I98">
        <v>1.40507048994322E-4</v>
      </c>
      <c r="J98">
        <v>5.2315556237652998E-4</v>
      </c>
      <c r="K98">
        <v>1.60460775988384E-4</v>
      </c>
      <c r="L98">
        <v>7.2278352742588504E-4</v>
      </c>
    </row>
    <row r="99" spans="1:12" x14ac:dyDescent="0.25">
      <c r="A99" s="5">
        <v>121</v>
      </c>
      <c r="B99" t="s">
        <v>88</v>
      </c>
      <c r="C99">
        <v>2.46877925229254E-4</v>
      </c>
      <c r="D99">
        <v>8.4426126715180698E-4</v>
      </c>
      <c r="E99" s="1">
        <v>5.6085869901250299E-5</v>
      </c>
      <c r="F99" s="1">
        <v>3.57467429959816E-4</v>
      </c>
      <c r="G99" s="1">
        <v>6.3837653060639602E-5</v>
      </c>
      <c r="H99" s="1">
        <v>3.3890876020511702E-4</v>
      </c>
      <c r="I99" s="1">
        <v>6.2267999466440307E-5</v>
      </c>
      <c r="J99" s="1">
        <v>3.5224796452416201E-4</v>
      </c>
      <c r="K99">
        <v>1.02589224659256E-4</v>
      </c>
      <c r="L99">
        <v>5.6832502417061598E-4</v>
      </c>
    </row>
    <row r="100" spans="1:12" x14ac:dyDescent="0.25">
      <c r="A100" s="5">
        <v>122</v>
      </c>
      <c r="B100" t="s">
        <v>89</v>
      </c>
      <c r="C100" s="1">
        <v>1.6623080224338899E-6</v>
      </c>
      <c r="D100" s="1">
        <v>2.1048752039266499E-5</v>
      </c>
      <c r="E100" s="1">
        <v>1.3440313895110499E-6</v>
      </c>
      <c r="F100" s="1">
        <v>1.8085704044965801E-5</v>
      </c>
      <c r="G100" s="1">
        <v>2.9729148820032699E-6</v>
      </c>
      <c r="H100" s="1">
        <v>3.30268405471511E-5</v>
      </c>
      <c r="I100" s="1">
        <v>4.3870675312539701E-6</v>
      </c>
      <c r="J100" s="1">
        <v>4.9485201459322902E-5</v>
      </c>
      <c r="K100" s="1">
        <v>1.83012194159154E-6</v>
      </c>
      <c r="L100" s="1">
        <v>2.6929846591684E-5</v>
      </c>
    </row>
    <row r="101" spans="1:12" x14ac:dyDescent="0.25">
      <c r="A101" s="5">
        <v>123</v>
      </c>
      <c r="B101" t="s">
        <v>90</v>
      </c>
      <c r="C101">
        <v>2.6414042440725598E-4</v>
      </c>
      <c r="D101">
        <v>8.7952872362477704E-4</v>
      </c>
      <c r="E101" s="1">
        <v>1.0574973672582001E-4</v>
      </c>
      <c r="F101" s="1">
        <v>5.1655751079067002E-4</v>
      </c>
      <c r="G101" s="1">
        <v>8.4674566641629597E-5</v>
      </c>
      <c r="H101" s="1">
        <v>4.4834343727656899E-4</v>
      </c>
      <c r="I101" s="1">
        <v>1.08508017479112E-4</v>
      </c>
      <c r="J101" s="1">
        <v>6.0669272403187399E-4</v>
      </c>
      <c r="K101">
        <v>1.3566475346211501E-4</v>
      </c>
      <c r="L101">
        <v>7.2376331929233702E-4</v>
      </c>
    </row>
    <row r="102" spans="1:12" x14ac:dyDescent="0.25">
      <c r="A102" s="5">
        <v>124</v>
      </c>
      <c r="B102" t="s">
        <v>91</v>
      </c>
      <c r="C102" s="1">
        <v>1.3530572822576599E-4</v>
      </c>
      <c r="D102" s="1">
        <v>6.2778856674797602E-4</v>
      </c>
      <c r="E102" s="1">
        <v>1.15884209324715E-4</v>
      </c>
      <c r="F102" s="1">
        <v>4.6497776147449798E-4</v>
      </c>
      <c r="G102">
        <v>1.37187019246031E-4</v>
      </c>
      <c r="H102">
        <v>6.4048433851961E-4</v>
      </c>
      <c r="I102">
        <v>1.83641745237207E-4</v>
      </c>
      <c r="J102">
        <v>9.3470088979347101E-4</v>
      </c>
      <c r="K102">
        <v>1.4574527863568901E-4</v>
      </c>
      <c r="L102">
        <v>7.3636126064408102E-4</v>
      </c>
    </row>
    <row r="103" spans="1:12" x14ac:dyDescent="0.25">
      <c r="A103" s="5">
        <v>125</v>
      </c>
      <c r="B103" t="s">
        <v>92</v>
      </c>
      <c r="C103">
        <v>2.4955781324758502E-4</v>
      </c>
      <c r="D103">
        <v>8.4858721779076495E-4</v>
      </c>
      <c r="E103" s="1">
        <v>5.9302701969622399E-5</v>
      </c>
      <c r="F103" s="1">
        <v>3.6835996537383601E-4</v>
      </c>
      <c r="G103" s="1">
        <v>7.3623782308232202E-5</v>
      </c>
      <c r="H103" s="1">
        <v>3.6078989157617902E-4</v>
      </c>
      <c r="I103" s="1">
        <v>7.1688639320914495E-5</v>
      </c>
      <c r="J103" s="1">
        <v>3.8827104452999101E-4</v>
      </c>
      <c r="K103">
        <v>1.0929223643765E-4</v>
      </c>
      <c r="L103">
        <v>5.8300706547556602E-4</v>
      </c>
    </row>
    <row r="104" spans="1:12" x14ac:dyDescent="0.25">
      <c r="A104" s="5">
        <v>126</v>
      </c>
      <c r="B104" t="s">
        <v>93</v>
      </c>
      <c r="C104" s="1">
        <v>1.3299810504198999E-5</v>
      </c>
      <c r="D104" s="1">
        <v>6.6564930404798301E-4</v>
      </c>
      <c r="E104" s="1">
        <v>1.9869653160848299E-5</v>
      </c>
      <c r="F104" s="1">
        <v>8.1101290977717E-4</v>
      </c>
      <c r="G104" s="1">
        <v>2.5670359842322301E-5</v>
      </c>
      <c r="H104" s="1">
        <v>9.0694816881559505E-4</v>
      </c>
      <c r="I104" s="1">
        <v>8.2726099918982993E-5</v>
      </c>
      <c r="J104" s="1">
        <v>2.0745449901684401E-3</v>
      </c>
      <c r="K104" s="1">
        <v>2.1542759497867699E-5</v>
      </c>
      <c r="L104">
        <v>8.9179399240177501E-4</v>
      </c>
    </row>
    <row r="105" spans="1:12" x14ac:dyDescent="0.25">
      <c r="A105" s="5">
        <v>127</v>
      </c>
      <c r="B105" t="s">
        <v>94</v>
      </c>
      <c r="C105">
        <v>1.4022358753086801E-4</v>
      </c>
      <c r="D105">
        <v>2.00155438608462E-3</v>
      </c>
      <c r="E105" s="1">
        <v>9.7465621237704701E-5</v>
      </c>
      <c r="F105">
        <v>1.5745112290209699E-3</v>
      </c>
      <c r="G105" s="1">
        <v>1.4354761555970699E-4</v>
      </c>
      <c r="H105" s="1">
        <v>1.9379164538884199E-3</v>
      </c>
      <c r="I105">
        <v>2.7812117914814103E-4</v>
      </c>
      <c r="J105">
        <v>3.6465379215337699E-3</v>
      </c>
      <c r="K105">
        <v>2.4830450329685702E-4</v>
      </c>
      <c r="L105">
        <v>3.0157189298272401E-3</v>
      </c>
    </row>
    <row r="106" spans="1:12" x14ac:dyDescent="0.25">
      <c r="A106" s="5">
        <v>128</v>
      </c>
      <c r="B106" t="s">
        <v>95</v>
      </c>
      <c r="C106" s="1">
        <v>6.9229018344418902E-6</v>
      </c>
      <c r="D106" s="1">
        <v>4.8952308326226498E-4</v>
      </c>
      <c r="E106" s="1">
        <v>3.25409021108537E-5</v>
      </c>
      <c r="F106" s="1">
        <v>1.02891778740201E-3</v>
      </c>
      <c r="G106" s="1">
        <v>2.55208910752642E-5</v>
      </c>
      <c r="H106" s="1">
        <v>9.0202897380350802E-4</v>
      </c>
      <c r="I106" s="1">
        <v>8.2270492161326799E-5</v>
      </c>
      <c r="J106" s="1">
        <v>2.06162726316076E-3</v>
      </c>
      <c r="K106" s="1">
        <v>3.99118909047713E-5</v>
      </c>
      <c r="L106">
        <v>1.2437906160327201E-3</v>
      </c>
    </row>
    <row r="107" spans="1:12" x14ac:dyDescent="0.25">
      <c r="A107" s="5">
        <v>129</v>
      </c>
      <c r="B107" t="s">
        <v>96</v>
      </c>
      <c r="C107" s="1">
        <v>1.3566369724303301E-5</v>
      </c>
      <c r="D107" s="1">
        <v>6.7825063740417104E-4</v>
      </c>
      <c r="E107" s="1">
        <v>3.0591503678044001E-5</v>
      </c>
      <c r="F107" s="1">
        <v>9.5092026107310395E-4</v>
      </c>
      <c r="G107" s="1">
        <v>3.0968487890680499E-5</v>
      </c>
      <c r="H107" s="1">
        <v>9.6988008784204397E-4</v>
      </c>
      <c r="I107" s="1">
        <v>2.0913272248982399E-5</v>
      </c>
      <c r="J107" s="1">
        <v>1.0442220864506E-3</v>
      </c>
      <c r="K107" s="1">
        <v>1.3677705104964601E-5</v>
      </c>
      <c r="L107">
        <v>6.9008668586706704E-4</v>
      </c>
    </row>
    <row r="108" spans="1:12" x14ac:dyDescent="0.25">
      <c r="A108" s="5">
        <v>130</v>
      </c>
      <c r="B108" t="s">
        <v>97</v>
      </c>
      <c r="C108" s="1">
        <v>7.5872722612442602E-5</v>
      </c>
      <c r="D108" s="1">
        <v>1.61686820596443E-3</v>
      </c>
      <c r="E108" s="1">
        <v>5.0699377237904302E-5</v>
      </c>
      <c r="F108" s="1">
        <v>1.2710489917831999E-3</v>
      </c>
      <c r="G108" s="1">
        <v>2.57729099712325E-5</v>
      </c>
      <c r="H108" s="1">
        <v>9.1093651187056004E-4</v>
      </c>
      <c r="I108" s="1">
        <v>9.7196605887892005E-5</v>
      </c>
      <c r="J108" s="1">
        <v>2.2041025379453201E-3</v>
      </c>
      <c r="K108" s="1">
        <v>5.4828437539128698E-5</v>
      </c>
      <c r="L108">
        <v>1.44538616827891E-3</v>
      </c>
    </row>
    <row r="109" spans="1:12" x14ac:dyDescent="0.25">
      <c r="A109" s="5">
        <v>131</v>
      </c>
      <c r="B109" t="s">
        <v>98</v>
      </c>
      <c r="C109" s="1">
        <v>3.4690220044759E-5</v>
      </c>
      <c r="D109" s="1">
        <v>1.0965621026991701E-3</v>
      </c>
      <c r="E109" s="1">
        <v>3.29957323520945E-5</v>
      </c>
      <c r="F109" s="1">
        <v>1.04299932126862E-3</v>
      </c>
      <c r="G109" s="1">
        <v>4.3573932954305002E-5</v>
      </c>
      <c r="H109" s="1">
        <v>1.16631697947369E-3</v>
      </c>
      <c r="I109" s="1">
        <v>2.1493703246804701E-5</v>
      </c>
      <c r="J109" s="1">
        <v>1.0745776669498601E-3</v>
      </c>
      <c r="K109" s="1">
        <v>3.0068043185890801E-5</v>
      </c>
      <c r="L109">
        <v>1.0701239259774001E-3</v>
      </c>
    </row>
    <row r="110" spans="1:12" x14ac:dyDescent="0.25">
      <c r="A110" s="5">
        <v>132</v>
      </c>
      <c r="B110" t="s">
        <v>99</v>
      </c>
      <c r="C110">
        <v>1.5361486975577499E-4</v>
      </c>
      <c r="D110">
        <v>2.1585259547868599E-3</v>
      </c>
      <c r="E110">
        <v>1.3581525845961001E-4</v>
      </c>
      <c r="F110">
        <v>1.9269563516627799E-3</v>
      </c>
      <c r="G110" s="1">
        <v>9.8090664331664703E-5</v>
      </c>
      <c r="H110">
        <v>1.6540557248067799E-3</v>
      </c>
      <c r="I110">
        <v>1.82341509011743E-4</v>
      </c>
      <c r="J110">
        <v>3.0192902537441099E-3</v>
      </c>
      <c r="K110">
        <v>1.4110528415236999E-4</v>
      </c>
      <c r="L110">
        <v>2.2911489636913002E-3</v>
      </c>
    </row>
    <row r="111" spans="1:12" x14ac:dyDescent="0.25">
      <c r="A111" s="5">
        <v>133</v>
      </c>
      <c r="B111" t="s">
        <v>100</v>
      </c>
      <c r="C111" s="1">
        <v>4.6486270395824697E-5</v>
      </c>
      <c r="D111" s="1">
        <v>1.24431986901344E-3</v>
      </c>
      <c r="E111" s="1">
        <v>3.23089217598553E-6</v>
      </c>
      <c r="F111" s="1">
        <v>2.2845857669219301E-4</v>
      </c>
      <c r="G111" s="1">
        <v>3.7821503023521399E-5</v>
      </c>
      <c r="H111" s="1">
        <v>1.09154007803616E-3</v>
      </c>
      <c r="I111" s="1">
        <v>8.5536666393005206E-5</v>
      </c>
      <c r="J111" s="1">
        <v>2.136918944236E-3</v>
      </c>
      <c r="K111" s="1">
        <v>3.7499939997706099E-5</v>
      </c>
      <c r="L111">
        <v>1.1957775446354399E-3</v>
      </c>
    </row>
    <row r="112" spans="1:12" x14ac:dyDescent="0.25">
      <c r="A112" s="5">
        <v>134</v>
      </c>
      <c r="B112" t="s">
        <v>101</v>
      </c>
      <c r="C112" s="1">
        <v>3.7954664975258603E-5</v>
      </c>
      <c r="D112" s="1">
        <v>1.0935177705764501E-3</v>
      </c>
      <c r="E112" s="1">
        <v>4.1922696963402901E-5</v>
      </c>
      <c r="F112" s="1">
        <v>1.1351351504107199E-3</v>
      </c>
      <c r="G112" s="1">
        <v>2.82690682100689E-5</v>
      </c>
      <c r="H112" s="1">
        <v>9.0882357171128E-4</v>
      </c>
      <c r="I112" s="1">
        <v>3.9488849460735299E-5</v>
      </c>
      <c r="J112" s="1">
        <v>1.3976348877351801E-3</v>
      </c>
      <c r="K112" s="1">
        <v>3.9105406703429898E-5</v>
      </c>
      <c r="L112">
        <v>1.2359435136523301E-3</v>
      </c>
    </row>
    <row r="113" spans="1:12" x14ac:dyDescent="0.25">
      <c r="A113" s="5">
        <v>135</v>
      </c>
      <c r="B113" t="s">
        <v>102</v>
      </c>
      <c r="C113" s="1">
        <v>6.38226448211953E-5</v>
      </c>
      <c r="D113" s="1">
        <v>1.45952316805961E-3</v>
      </c>
      <c r="E113" s="1">
        <v>7.8011689055525294E-5</v>
      </c>
      <c r="F113" s="1">
        <v>1.5937617725455299E-3</v>
      </c>
      <c r="G113" s="1">
        <v>5.80217263750909E-5</v>
      </c>
      <c r="H113" s="1">
        <v>1.3630174681145801E-3</v>
      </c>
      <c r="I113" s="1">
        <v>1.28435135991181E-4</v>
      </c>
      <c r="J113" s="1">
        <v>2.5654497954021001E-3</v>
      </c>
      <c r="K113" s="1">
        <v>6.7261388162272105E-5</v>
      </c>
      <c r="L113">
        <v>1.5939169741531201E-3</v>
      </c>
    </row>
    <row r="114" spans="1:12" x14ac:dyDescent="0.25">
      <c r="A114" s="5">
        <v>137</v>
      </c>
      <c r="B114" t="s">
        <v>103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5">
        <v>139</v>
      </c>
      <c r="B115" t="s">
        <v>104</v>
      </c>
      <c r="C115">
        <v>1.63654075279049E-4</v>
      </c>
      <c r="D115">
        <v>2.2875648097618701E-3</v>
      </c>
      <c r="E115" s="1">
        <v>9.1214873388966494E-5</v>
      </c>
      <c r="F115" s="1">
        <v>1.54095566223313E-3</v>
      </c>
      <c r="G115" s="1">
        <v>1.10329331778561E-4</v>
      </c>
      <c r="H115" s="1">
        <v>1.6909211889786001E-3</v>
      </c>
      <c r="I115">
        <v>2.2103942408262399E-4</v>
      </c>
      <c r="J115">
        <v>3.0321465505801001E-3</v>
      </c>
      <c r="K115">
        <v>1.35780711533392E-4</v>
      </c>
      <c r="L115">
        <v>1.9886518332823499E-3</v>
      </c>
    </row>
    <row r="116" spans="1:12" x14ac:dyDescent="0.25">
      <c r="A116" s="5">
        <v>142</v>
      </c>
      <c r="B116" t="s">
        <v>105</v>
      </c>
      <c r="C116">
        <v>6.2616738023409304E-3</v>
      </c>
      <c r="D116">
        <v>6.5735156044967802E-3</v>
      </c>
      <c r="E116">
        <v>5.4976814711513097E-3</v>
      </c>
      <c r="F116">
        <v>5.8163534293515203E-3</v>
      </c>
      <c r="G116">
        <v>6.1650278353630999E-3</v>
      </c>
      <c r="H116">
        <v>6.4312855188401099E-3</v>
      </c>
      <c r="I116">
        <v>8.2577042639364901E-3</v>
      </c>
      <c r="J116">
        <v>6.9157473072829897E-3</v>
      </c>
      <c r="K116">
        <v>7.4726679453160699E-3</v>
      </c>
      <c r="L116">
        <v>7.9631047692189198E-3</v>
      </c>
    </row>
    <row r="117" spans="1:12" x14ac:dyDescent="0.25">
      <c r="A117" s="5">
        <v>143</v>
      </c>
      <c r="B117" t="s">
        <v>106</v>
      </c>
      <c r="C117" s="1">
        <v>2.00480475019415E-5</v>
      </c>
      <c r="D117" s="1">
        <v>5.3549034844623303E-4</v>
      </c>
      <c r="E117" s="1">
        <v>9.4193855384483504E-6</v>
      </c>
      <c r="F117" s="1">
        <v>3.5360375881313399E-4</v>
      </c>
      <c r="G117" s="1">
        <v>1.5770572013995401E-5</v>
      </c>
      <c r="H117" s="1">
        <v>4.5504497903999398E-4</v>
      </c>
      <c r="I117" s="1">
        <v>2.24541514328344E-5</v>
      </c>
      <c r="J117" s="1">
        <v>5.6096457334537297E-4</v>
      </c>
      <c r="K117" s="1">
        <v>1.5434003043149501E-5</v>
      </c>
      <c r="L117">
        <v>5.1372903328487799E-4</v>
      </c>
    </row>
    <row r="118" spans="1:12" x14ac:dyDescent="0.25">
      <c r="A118" s="5">
        <v>144</v>
      </c>
      <c r="B118" t="s">
        <v>107</v>
      </c>
      <c r="C118">
        <v>5.8538914178222299E-3</v>
      </c>
      <c r="D118">
        <v>1.02097544198074E-4</v>
      </c>
      <c r="E118">
        <v>5.1633267766631004E-3</v>
      </c>
      <c r="F118" s="1">
        <v>7.1397840641840001E-5</v>
      </c>
      <c r="G118">
        <v>5.7866778515108701E-3</v>
      </c>
      <c r="H118" s="1">
        <v>8.8157666836279503E-5</v>
      </c>
      <c r="I118">
        <v>7.9601953882676001E-3</v>
      </c>
      <c r="J118">
        <v>1.11572170969133E-4</v>
      </c>
      <c r="K118">
        <v>6.9799194731823104E-3</v>
      </c>
      <c r="L118">
        <v>1.07734634007128E-4</v>
      </c>
    </row>
    <row r="119" spans="1:12" x14ac:dyDescent="0.25">
      <c r="A119" s="5">
        <v>145</v>
      </c>
      <c r="B119" t="s">
        <v>108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5">
        <v>146</v>
      </c>
      <c r="B120" t="s">
        <v>109</v>
      </c>
      <c r="C120" s="1">
        <v>-1.5612511283791299E-21</v>
      </c>
      <c r="D120" s="1">
        <v>3.6769585087935402E-20</v>
      </c>
      <c r="E120" s="1">
        <v>-6.9388939039072297E-22</v>
      </c>
      <c r="F120" s="1">
        <v>2.45253322815334E-20</v>
      </c>
      <c r="G120" s="1">
        <v>-5.2041704279304199E-22</v>
      </c>
      <c r="H120" s="1">
        <v>1.9389753760037299E-20</v>
      </c>
      <c r="I120" s="1">
        <v>0</v>
      </c>
      <c r="J120" s="1">
        <v>0</v>
      </c>
      <c r="K120" s="1">
        <v>-2.6020852139652099E-22</v>
      </c>
      <c r="L120" s="1">
        <v>1.06208431711549E-20</v>
      </c>
    </row>
    <row r="121" spans="1:12" x14ac:dyDescent="0.25">
      <c r="A121" s="5">
        <v>147</v>
      </c>
      <c r="B121" t="s">
        <v>110</v>
      </c>
      <c r="C121">
        <v>1.25932750624662E-4</v>
      </c>
      <c r="D121">
        <v>2.64062060720637E-3</v>
      </c>
      <c r="E121">
        <v>1.6153784590291801E-4</v>
      </c>
      <c r="F121">
        <v>2.74837761637666E-3</v>
      </c>
      <c r="G121">
        <v>1.14389247766693E-4</v>
      </c>
      <c r="H121">
        <v>2.4303166857347698E-3</v>
      </c>
      <c r="I121">
        <v>1.2298138312705E-4</v>
      </c>
      <c r="J121">
        <v>3.0088375146889398E-3</v>
      </c>
      <c r="K121">
        <v>2.2699013048870599E-4</v>
      </c>
      <c r="L121">
        <v>3.3746892102819201E-3</v>
      </c>
    </row>
    <row r="122" spans="1:12" x14ac:dyDescent="0.25">
      <c r="A122" s="5">
        <v>148</v>
      </c>
      <c r="B122" t="s">
        <v>111</v>
      </c>
      <c r="C122">
        <v>7.8921321481015702E-2</v>
      </c>
      <c r="D122">
        <v>1.0994469345318199E-2</v>
      </c>
      <c r="E122">
        <v>6.6533773121962306E-2</v>
      </c>
      <c r="F122">
        <v>1.3035117913924799E-2</v>
      </c>
      <c r="G122">
        <v>5.4901755320099097E-2</v>
      </c>
      <c r="H122">
        <v>9.9759286274124798E-3</v>
      </c>
      <c r="I122">
        <v>7.4373605914912697E-2</v>
      </c>
      <c r="J122">
        <v>2.0042208631453201E-2</v>
      </c>
      <c r="K122">
        <v>5.9131865287146E-2</v>
      </c>
      <c r="L122">
        <v>1.0363394103884101E-2</v>
      </c>
    </row>
    <row r="123" spans="1:12" x14ac:dyDescent="0.25">
      <c r="A123" s="5">
        <v>149</v>
      </c>
      <c r="B123" t="s">
        <v>111</v>
      </c>
      <c r="C123">
        <v>-2.38078042664145E-4</v>
      </c>
      <c r="D123">
        <v>3.8553268720247702E-3</v>
      </c>
      <c r="E123">
        <v>-2.22133000747199E-4</v>
      </c>
      <c r="F123">
        <v>4.6112500928133801E-3</v>
      </c>
      <c r="G123" s="1">
        <v>-8.7080768050981294E-5</v>
      </c>
      <c r="H123" s="1">
        <v>1.85471838532611E-3</v>
      </c>
      <c r="I123">
        <v>-1.76030545983488E-4</v>
      </c>
      <c r="J123">
        <v>3.9326540482959998E-3</v>
      </c>
      <c r="K123" s="1">
        <v>-9.5242432720362601E-5</v>
      </c>
      <c r="L123">
        <v>2.0285434899474201E-3</v>
      </c>
    </row>
    <row r="124" spans="1:12" x14ac:dyDescent="0.25">
      <c r="A124" s="5">
        <v>150</v>
      </c>
      <c r="B124" t="s">
        <v>112</v>
      </c>
      <c r="C124">
        <v>2.38078042664145E-4</v>
      </c>
      <c r="D124">
        <v>3.8553268720247702E-3</v>
      </c>
      <c r="E124">
        <v>2.22133000747199E-4</v>
      </c>
      <c r="F124">
        <v>4.6112500928133801E-3</v>
      </c>
      <c r="G124" s="1">
        <v>8.7080768050981294E-5</v>
      </c>
      <c r="H124" s="1">
        <v>1.85471838532611E-3</v>
      </c>
      <c r="I124">
        <v>1.76030545983488E-4</v>
      </c>
      <c r="J124">
        <v>3.9326540482959998E-3</v>
      </c>
      <c r="K124" s="1">
        <v>9.5242432720362804E-5</v>
      </c>
      <c r="L124">
        <v>2.0285434899474201E-3</v>
      </c>
    </row>
    <row r="125" spans="1:12" x14ac:dyDescent="0.25">
      <c r="A125" s="5">
        <v>151</v>
      </c>
      <c r="B125" t="s">
        <v>113</v>
      </c>
      <c r="C125">
        <v>1.1487594530788899E-2</v>
      </c>
      <c r="D125">
        <v>3.6839989295759198E-4</v>
      </c>
      <c r="E125">
        <v>1.01089754817206E-2</v>
      </c>
      <c r="F125">
        <v>2.0373307497791501E-4</v>
      </c>
      <c r="G125">
        <v>7.6949248731824904E-3</v>
      </c>
      <c r="H125">
        <v>1.0764025964101501E-4</v>
      </c>
      <c r="I125">
        <v>1.0583479855385301E-2</v>
      </c>
      <c r="J125">
        <v>1.2707036515544799E-4</v>
      </c>
      <c r="K125">
        <v>9.3666117597900004E-3</v>
      </c>
      <c r="L125">
        <v>3.5288317001152598E-4</v>
      </c>
    </row>
    <row r="126" spans="1:12" x14ac:dyDescent="0.25">
      <c r="A126" s="5">
        <v>152</v>
      </c>
      <c r="B126" t="s">
        <v>114</v>
      </c>
      <c r="C126">
        <v>1.09473134221326E-2</v>
      </c>
      <c r="D126">
        <v>1.21242235275613E-3</v>
      </c>
      <c r="E126">
        <v>9.7362577649016107E-3</v>
      </c>
      <c r="F126">
        <v>1.95319938176361E-3</v>
      </c>
      <c r="G126">
        <v>7.3946013723432203E-3</v>
      </c>
      <c r="H126">
        <v>1.0877343939029E-3</v>
      </c>
      <c r="I126">
        <v>1.01485098505245E-2</v>
      </c>
      <c r="J126">
        <v>1.1867629637388199E-3</v>
      </c>
      <c r="K126">
        <v>8.9159724704001107E-3</v>
      </c>
      <c r="L126">
        <v>1.38416230259099E-3</v>
      </c>
    </row>
    <row r="127" spans="1:12" x14ac:dyDescent="0.25">
      <c r="A127" s="5">
        <v>153</v>
      </c>
      <c r="B127" t="s">
        <v>115</v>
      </c>
      <c r="C127">
        <v>1.09473134221326E-2</v>
      </c>
      <c r="D127">
        <v>1.21242235275613E-3</v>
      </c>
      <c r="E127">
        <v>9.7362577649016107E-3</v>
      </c>
      <c r="F127">
        <v>1.95319938176361E-3</v>
      </c>
      <c r="G127">
        <v>7.3946013723432203E-3</v>
      </c>
      <c r="H127">
        <v>1.0877343939029E-3</v>
      </c>
      <c r="I127">
        <v>1.01485098505245E-2</v>
      </c>
      <c r="J127">
        <v>1.1867629637388199E-3</v>
      </c>
      <c r="K127">
        <v>8.9159724704001107E-3</v>
      </c>
      <c r="L127">
        <v>1.38416230259099E-3</v>
      </c>
    </row>
    <row r="128" spans="1:12" x14ac:dyDescent="0.25">
      <c r="A128" s="5">
        <v>154</v>
      </c>
      <c r="B128" t="s">
        <v>116</v>
      </c>
      <c r="C128">
        <v>4.36940698912171E-3</v>
      </c>
      <c r="D128">
        <v>2.9792361494764702E-4</v>
      </c>
      <c r="E128">
        <v>3.8593050708451101E-3</v>
      </c>
      <c r="F128">
        <v>2.96228753092723E-4</v>
      </c>
      <c r="G128">
        <v>2.94190166363057E-3</v>
      </c>
      <c r="H128">
        <v>2.54770581679498E-4</v>
      </c>
      <c r="I128">
        <v>4.0419897622598301E-3</v>
      </c>
      <c r="J128">
        <v>2.92582536760846E-4</v>
      </c>
      <c r="K128">
        <v>3.5387024865964701E-3</v>
      </c>
      <c r="L128">
        <v>1.96972938537752E-4</v>
      </c>
    </row>
    <row r="129" spans="1:12" x14ac:dyDescent="0.25">
      <c r="A129" s="5">
        <v>156</v>
      </c>
      <c r="B129" t="s">
        <v>117</v>
      </c>
      <c r="C129">
        <v>2.9969744524643301E-2</v>
      </c>
      <c r="D129">
        <v>4.69757769026149E-3</v>
      </c>
      <c r="E129">
        <v>1.9277330580706201E-2</v>
      </c>
      <c r="F129">
        <v>4.4153724703884997E-3</v>
      </c>
      <c r="G129">
        <v>1.96441607541081E-2</v>
      </c>
      <c r="H129">
        <v>8.0800059150003302E-3</v>
      </c>
      <c r="I129">
        <v>2.3511710500555401E-2</v>
      </c>
      <c r="J129">
        <v>6.7145291095023199E-3</v>
      </c>
      <c r="K129">
        <v>2.7188914329883898E-4</v>
      </c>
      <c r="L129">
        <v>3.5550429592426901E-3</v>
      </c>
    </row>
    <row r="130" spans="1:12" x14ac:dyDescent="0.25">
      <c r="A130" s="5">
        <v>157</v>
      </c>
      <c r="B130" t="s">
        <v>118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s="5">
        <v>163</v>
      </c>
      <c r="B131" t="s">
        <v>119</v>
      </c>
      <c r="C131">
        <v>0.34316562069909601</v>
      </c>
      <c r="D131">
        <v>4.8563395234183302</v>
      </c>
      <c r="E131">
        <v>1.3746511819344E-2</v>
      </c>
      <c r="F131">
        <v>0.16958238133436601</v>
      </c>
      <c r="G131">
        <v>2.5977250204462999E-2</v>
      </c>
      <c r="H131">
        <v>0.31024355877273602</v>
      </c>
      <c r="I131">
        <v>0.27382343099891299</v>
      </c>
      <c r="J131">
        <v>3.7855753697522099</v>
      </c>
      <c r="K131">
        <v>0.48575127257541501</v>
      </c>
      <c r="L131">
        <v>5.9582301748630302</v>
      </c>
    </row>
    <row r="132" spans="1:12" x14ac:dyDescent="0.25">
      <c r="A132" s="5">
        <v>164</v>
      </c>
      <c r="B132" t="s">
        <v>120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5">
        <v>165</v>
      </c>
      <c r="B133" t="s">
        <v>121</v>
      </c>
      <c r="C133" s="1">
        <v>6.9798357993354802E-4</v>
      </c>
      <c r="D133" s="1">
        <v>1.0387869219802601E-2</v>
      </c>
      <c r="E133">
        <v>1.8356606510459301E-3</v>
      </c>
      <c r="F133">
        <v>1.6142770069234501E-2</v>
      </c>
      <c r="G133">
        <v>6.0060213479827995E-4</v>
      </c>
      <c r="H133">
        <v>7.6856523113091801E-3</v>
      </c>
      <c r="I133">
        <v>2.5272508912266801E-3</v>
      </c>
      <c r="J133">
        <v>3.3116306737185498E-2</v>
      </c>
      <c r="K133">
        <v>2.9653488754509302E-4</v>
      </c>
      <c r="L133">
        <v>5.8875108519306999E-3</v>
      </c>
    </row>
    <row r="134" spans="1:12" x14ac:dyDescent="0.25">
      <c r="A134" s="5">
        <v>172</v>
      </c>
      <c r="B134" t="s">
        <v>122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5">
        <v>173</v>
      </c>
      <c r="B135" t="s">
        <v>123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5">
        <v>174</v>
      </c>
      <c r="B136" t="s">
        <v>124</v>
      </c>
      <c r="C136" s="1">
        <v>5.2997018245257099E-5</v>
      </c>
      <c r="D136" s="1">
        <v>4.5682985866614802E-4</v>
      </c>
      <c r="E136" s="1">
        <v>7.9549453408964596E-5</v>
      </c>
      <c r="F136" s="1">
        <v>7.3222377349586496E-4</v>
      </c>
      <c r="G136" s="1">
        <v>4.7981453655721699E-5</v>
      </c>
      <c r="H136" s="1">
        <v>4.2600260827767999E-4</v>
      </c>
      <c r="I136">
        <v>1.7709343999073199E-4</v>
      </c>
      <c r="J136">
        <v>1.1624811059262399E-3</v>
      </c>
      <c r="K136" s="1">
        <v>1.3553693245892099E-4</v>
      </c>
      <c r="L136">
        <v>1.2842250976443301E-3</v>
      </c>
    </row>
    <row r="137" spans="1:12" x14ac:dyDescent="0.25">
      <c r="A137" s="5">
        <v>175</v>
      </c>
      <c r="B137" t="s">
        <v>125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s="5">
        <v>188</v>
      </c>
      <c r="B138" t="s">
        <v>126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s="5">
        <v>189</v>
      </c>
      <c r="B139" t="s">
        <v>127</v>
      </c>
      <c r="C139" s="1">
        <v>6.4736334684362199E-5</v>
      </c>
      <c r="D139" s="1">
        <v>3.50997258628325E-4</v>
      </c>
      <c r="E139" s="1">
        <v>3.0197203366430899E-5</v>
      </c>
      <c r="F139" s="1">
        <v>1.79998397835204E-4</v>
      </c>
      <c r="G139" s="1">
        <v>1.109663937212E-5</v>
      </c>
      <c r="H139" s="1">
        <v>6.4635982720996599E-5</v>
      </c>
      <c r="I139" s="1">
        <v>1.4227009814383601E-5</v>
      </c>
      <c r="J139" s="1">
        <v>8.6839156781734906E-5</v>
      </c>
      <c r="K139" s="1">
        <v>1.00266576151284E-4</v>
      </c>
      <c r="L139">
        <v>3.4619666321770499E-4</v>
      </c>
    </row>
    <row r="140" spans="1:12" x14ac:dyDescent="0.25">
      <c r="A140" s="5">
        <v>190</v>
      </c>
      <c r="B140" t="s">
        <v>128</v>
      </c>
      <c r="C140" s="1">
        <v>6.4736334684362403E-5</v>
      </c>
      <c r="D140" s="1">
        <v>3.5099725862832598E-4</v>
      </c>
      <c r="E140" s="1">
        <v>3.0197203366431001E-5</v>
      </c>
      <c r="F140" s="1">
        <v>1.79998397835205E-4</v>
      </c>
      <c r="G140" s="1">
        <v>1.109663937212E-5</v>
      </c>
      <c r="H140" s="1">
        <v>6.4635982720996694E-5</v>
      </c>
      <c r="I140" s="1">
        <v>1.4227009814383501E-5</v>
      </c>
      <c r="J140" s="1">
        <v>8.6839156781734595E-5</v>
      </c>
      <c r="K140" s="1">
        <v>1.00266576151284E-4</v>
      </c>
      <c r="L140">
        <v>3.4619666321770401E-4</v>
      </c>
    </row>
    <row r="141" spans="1:12" x14ac:dyDescent="0.25">
      <c r="A141" s="5">
        <v>191</v>
      </c>
      <c r="B141" t="s">
        <v>129</v>
      </c>
      <c r="C141" s="1">
        <v>3.4789869780052698E-5</v>
      </c>
      <c r="D141" s="1">
        <v>4.5145818962641203E-4</v>
      </c>
      <c r="E141" s="1">
        <v>4.5844944941665202E-5</v>
      </c>
      <c r="F141" s="1">
        <v>6.5368313874989803E-4</v>
      </c>
      <c r="G141" s="1">
        <v>1.6175518753248101E-5</v>
      </c>
      <c r="H141" s="1">
        <v>2.0930898713510601E-4</v>
      </c>
      <c r="I141" s="1">
        <v>1.9694356076227899E-5</v>
      </c>
      <c r="J141" s="1">
        <v>2.6775337942699099E-4</v>
      </c>
      <c r="K141" s="1">
        <v>2.34608054052546E-5</v>
      </c>
      <c r="L141">
        <v>3.2655595952188102E-4</v>
      </c>
    </row>
    <row r="142" spans="1:12" x14ac:dyDescent="0.25">
      <c r="A142" s="5">
        <v>192</v>
      </c>
      <c r="B142" t="s">
        <v>130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s="5">
        <v>194</v>
      </c>
      <c r="B143" t="s">
        <v>131</v>
      </c>
      <c r="C143" s="1">
        <v>2.1639811837357899E-5</v>
      </c>
      <c r="D143" s="1">
        <v>4.6248089266247798E-4</v>
      </c>
      <c r="E143" s="1">
        <v>1.6656356798378201E-5</v>
      </c>
      <c r="F143" s="1">
        <v>4.0601592373886298E-4</v>
      </c>
      <c r="G143" s="1">
        <v>4.7197904758738099E-5</v>
      </c>
      <c r="H143" s="1">
        <v>6.55294414819934E-4</v>
      </c>
      <c r="I143" s="1">
        <v>7.6891446950455805E-5</v>
      </c>
      <c r="J143" s="1">
        <v>1.0258746928436899E-3</v>
      </c>
      <c r="K143" s="1">
        <v>4.5088319854572603E-5</v>
      </c>
      <c r="L143">
        <v>7.0553322326261298E-4</v>
      </c>
    </row>
    <row r="144" spans="1:12" x14ac:dyDescent="0.25">
      <c r="A144" s="5">
        <v>195</v>
      </c>
      <c r="B144" t="s">
        <v>132</v>
      </c>
      <c r="C144">
        <v>6.4569058293566001E-4</v>
      </c>
      <c r="D144">
        <v>4.6251922437948401E-4</v>
      </c>
      <c r="E144">
        <v>5.6727768539728595E-4</v>
      </c>
      <c r="F144">
        <v>4.0609303472014798E-4</v>
      </c>
      <c r="G144">
        <v>4.6697891332727801E-4</v>
      </c>
      <c r="H144">
        <v>6.5561344994196095E-4</v>
      </c>
      <c r="I144">
        <v>6.5430826111185201E-4</v>
      </c>
      <c r="J144">
        <v>1.02579451536962E-3</v>
      </c>
      <c r="K144">
        <v>5.5132500403966798E-4</v>
      </c>
      <c r="L144">
        <v>7.0597415701707301E-4</v>
      </c>
    </row>
    <row r="145" spans="1:12" x14ac:dyDescent="0.25">
      <c r="A145" s="5">
        <v>199</v>
      </c>
      <c r="B145" t="s">
        <v>133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5">
        <v>200</v>
      </c>
      <c r="B146" t="s">
        <v>134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5">
        <v>201</v>
      </c>
      <c r="B147" t="s">
        <v>135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5">
        <v>202</v>
      </c>
      <c r="B148" t="s">
        <v>136</v>
      </c>
      <c r="C148">
        <v>9.6605166460082392E-3</v>
      </c>
      <c r="D148">
        <v>3.2206166665289001E-3</v>
      </c>
      <c r="E148">
        <v>4.3006954744276502E-3</v>
      </c>
      <c r="F148">
        <v>1.0800712770692401E-3</v>
      </c>
      <c r="G148">
        <v>6.0023453431434504E-3</v>
      </c>
      <c r="H148">
        <v>2.4804684977158499E-3</v>
      </c>
      <c r="I148">
        <v>5.8720756867353101E-3</v>
      </c>
      <c r="J148">
        <v>9.9208469647840106E-4</v>
      </c>
      <c r="K148">
        <v>3.4166163787307402E-4</v>
      </c>
      <c r="L148">
        <v>9.0762964592505397E-4</v>
      </c>
    </row>
    <row r="149" spans="1:12" x14ac:dyDescent="0.25">
      <c r="A149" s="5">
        <v>203</v>
      </c>
      <c r="B149" t="s">
        <v>137</v>
      </c>
      <c r="C149">
        <v>1.9594830334486199E-4</v>
      </c>
      <c r="D149" s="1">
        <v>1.8118974773772901E-6</v>
      </c>
      <c r="E149">
        <v>1.7289188656006399E-4</v>
      </c>
      <c r="F149" s="1">
        <v>1.47488154121194E-6</v>
      </c>
      <c r="G149">
        <v>1.31808788987847E-4</v>
      </c>
      <c r="H149" s="1">
        <v>1.5181646186498601E-6</v>
      </c>
      <c r="I149">
        <v>1.8130551278479001E-4</v>
      </c>
      <c r="J149" s="1">
        <v>1.55778964424233E-6</v>
      </c>
      <c r="K149">
        <v>1.58955367016717E-4</v>
      </c>
      <c r="L149" s="1">
        <v>1.5694822971221E-6</v>
      </c>
    </row>
    <row r="150" spans="1:12" x14ac:dyDescent="0.25">
      <c r="A150" s="5">
        <v>204</v>
      </c>
      <c r="B150" t="s">
        <v>138</v>
      </c>
      <c r="C150" s="1">
        <v>2.91979205302387E-5</v>
      </c>
      <c r="D150" s="1">
        <v>8.4247550340979895E-4</v>
      </c>
      <c r="E150" s="1">
        <v>7.93026174973933E-5</v>
      </c>
      <c r="F150" s="1">
        <v>1.8677049714453701E-3</v>
      </c>
      <c r="G150" s="1">
        <v>1.98250620373379E-5</v>
      </c>
      <c r="H150" s="1">
        <v>5.2952920314329498E-4</v>
      </c>
      <c r="I150" s="1">
        <v>3.2592880609657198E-5</v>
      </c>
      <c r="J150" s="1">
        <v>6.9419613144978596E-4</v>
      </c>
      <c r="K150" s="1">
        <v>2.84596483384075E-5</v>
      </c>
      <c r="L150">
        <v>7.6015949793368197E-4</v>
      </c>
    </row>
    <row r="151" spans="1:12" x14ac:dyDescent="0.25">
      <c r="A151" s="5">
        <v>205</v>
      </c>
      <c r="B151" t="s">
        <v>139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s="5">
        <v>206</v>
      </c>
      <c r="B152" t="s">
        <v>140</v>
      </c>
      <c r="C152" s="1">
        <v>2.50236490800275E-5</v>
      </c>
      <c r="D152" s="1">
        <v>2.1999907549053301E-4</v>
      </c>
      <c r="E152" s="1">
        <v>9.9854402411968897E-5</v>
      </c>
      <c r="F152">
        <v>8.34628816462959E-4</v>
      </c>
      <c r="G152" s="1">
        <v>3.1939555255192899E-5</v>
      </c>
      <c r="H152" s="1">
        <v>2.4616182597407901E-4</v>
      </c>
      <c r="I152" s="1">
        <v>3.4570458492301101E-5</v>
      </c>
      <c r="J152" s="1">
        <v>2.9275488606572703E-4</v>
      </c>
      <c r="K152" s="1">
        <v>2.18327476057765E-5</v>
      </c>
      <c r="L152">
        <v>2.02362768616831E-4</v>
      </c>
    </row>
    <row r="153" spans="1:12" x14ac:dyDescent="0.25">
      <c r="A153" s="5">
        <v>207</v>
      </c>
      <c r="B153" t="s">
        <v>141</v>
      </c>
      <c r="C153">
        <v>1.14471540891826E-2</v>
      </c>
      <c r="D153">
        <v>2.4405220927657001E-4</v>
      </c>
      <c r="E153">
        <v>1.01779905567676E-2</v>
      </c>
      <c r="F153">
        <v>8.3650327001955505E-4</v>
      </c>
      <c r="G153">
        <v>7.7152782485300601E-3</v>
      </c>
      <c r="H153">
        <v>2.6086221929825203E-4</v>
      </c>
      <c r="I153">
        <v>1.06031499316854E-2</v>
      </c>
      <c r="J153">
        <v>3.0676615498262898E-4</v>
      </c>
      <c r="K153">
        <v>9.2875875677632998E-3</v>
      </c>
      <c r="L153">
        <v>2.22775204157022E-4</v>
      </c>
    </row>
    <row r="154" spans="1:12" x14ac:dyDescent="0.25">
      <c r="A154" s="5">
        <v>208</v>
      </c>
      <c r="B154" t="s">
        <v>142</v>
      </c>
      <c r="C154">
        <v>1.14471540891826E-2</v>
      </c>
      <c r="D154">
        <v>2.4405220927657001E-4</v>
      </c>
      <c r="E154">
        <v>1.01779905567676E-2</v>
      </c>
      <c r="F154">
        <v>8.3650327001955603E-4</v>
      </c>
      <c r="G154">
        <v>7.7152782485300601E-3</v>
      </c>
      <c r="H154">
        <v>2.6086221929825203E-4</v>
      </c>
      <c r="I154">
        <v>1.06031499316854E-2</v>
      </c>
      <c r="J154">
        <v>3.0676615498262898E-4</v>
      </c>
      <c r="K154">
        <v>9.2875875677632998E-3</v>
      </c>
      <c r="L154">
        <v>2.22775204157022E-4</v>
      </c>
    </row>
    <row r="155" spans="1:12" x14ac:dyDescent="0.25">
      <c r="A155" s="5">
        <v>209</v>
      </c>
      <c r="B155" t="s">
        <v>143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s="5">
        <v>210</v>
      </c>
      <c r="B156" t="s">
        <v>143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s="5">
        <v>211</v>
      </c>
      <c r="B157" t="s">
        <v>144</v>
      </c>
      <c r="C157" s="1">
        <v>4.1685824687183802E-5</v>
      </c>
      <c r="D157" s="1">
        <v>1.14157392860179E-3</v>
      </c>
      <c r="E157" s="1">
        <v>3.85178127297818E-5</v>
      </c>
      <c r="F157" s="1">
        <v>9.0091483339842097E-4</v>
      </c>
      <c r="G157" s="1">
        <v>4.7033225123014497E-5</v>
      </c>
      <c r="H157" s="1">
        <v>1.2575590856365199E-3</v>
      </c>
      <c r="I157" s="1">
        <v>7.1834009968454695E-5</v>
      </c>
      <c r="J157" s="1">
        <v>2.2852368241616499E-3</v>
      </c>
      <c r="K157" s="1">
        <v>6.8865081675827599E-5</v>
      </c>
      <c r="L157">
        <v>1.71451018427639E-3</v>
      </c>
    </row>
    <row r="158" spans="1:12" x14ac:dyDescent="0.25">
      <c r="A158" s="5">
        <v>212</v>
      </c>
      <c r="B158" t="s">
        <v>145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s="5">
        <v>213</v>
      </c>
      <c r="B159" t="s">
        <v>146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s="5">
        <v>214</v>
      </c>
      <c r="B160" t="s">
        <v>147</v>
      </c>
      <c r="C160">
        <v>1.2495752480992099E-2</v>
      </c>
      <c r="D160">
        <v>1.1554589660515499E-4</v>
      </c>
      <c r="E160">
        <v>1.10254295829451E-2</v>
      </c>
      <c r="F160" s="1">
        <v>9.4054168181999297E-5</v>
      </c>
      <c r="G160">
        <v>8.4055333671999594E-3</v>
      </c>
      <c r="H160" s="1">
        <v>9.6814358564065102E-5</v>
      </c>
      <c r="I160">
        <v>1.1561972073883001E-2</v>
      </c>
      <c r="J160" s="1">
        <v>9.93412725684431E-5</v>
      </c>
      <c r="K160">
        <v>1.01366885441739E-2</v>
      </c>
      <c r="L160">
        <v>1.00086920750836E-4</v>
      </c>
    </row>
    <row r="161" spans="1:12" x14ac:dyDescent="0.25">
      <c r="A161" s="5">
        <v>215</v>
      </c>
      <c r="B161" t="s">
        <v>148</v>
      </c>
      <c r="C161">
        <v>3.1778606028662199E-2</v>
      </c>
      <c r="D161">
        <v>2.2234765084852802E-3</v>
      </c>
      <c r="E161">
        <v>3.1404862151744699E-2</v>
      </c>
      <c r="F161">
        <v>3.7367447606519799E-3</v>
      </c>
      <c r="G161">
        <v>2.1413910278627199E-2</v>
      </c>
      <c r="H161">
        <v>1.2499847454522899E-3</v>
      </c>
      <c r="I161">
        <v>2.9428468817231199E-2</v>
      </c>
      <c r="J161">
        <v>2.3383535306086001E-3</v>
      </c>
      <c r="K161">
        <v>3.9787495521132303E-2</v>
      </c>
      <c r="L161">
        <v>6.8216359063505796E-4</v>
      </c>
    </row>
    <row r="162" spans="1:12" x14ac:dyDescent="0.25">
      <c r="A162" s="5">
        <v>216</v>
      </c>
      <c r="B162" t="s">
        <v>149</v>
      </c>
      <c r="C162">
        <v>1.0939427238431201</v>
      </c>
      <c r="D162">
        <v>3.50462287995639E-2</v>
      </c>
      <c r="E162">
        <v>0.96788193274812395</v>
      </c>
      <c r="F162">
        <v>3.2572156666735699E-2</v>
      </c>
      <c r="G162">
        <v>0.71235679854939404</v>
      </c>
      <c r="H162">
        <v>4.9241351855915202E-2</v>
      </c>
      <c r="I162">
        <v>2.26715167319397</v>
      </c>
      <c r="J162">
        <v>8.6375058714936503E-2</v>
      </c>
      <c r="K162">
        <v>1.4727309494392</v>
      </c>
      <c r="L162">
        <v>4.6026145092785797E-2</v>
      </c>
    </row>
    <row r="163" spans="1:12" x14ac:dyDescent="0.25">
      <c r="A163" s="5">
        <v>217</v>
      </c>
      <c r="B163" t="s">
        <v>149</v>
      </c>
      <c r="C163">
        <v>-1.2445485133549401</v>
      </c>
      <c r="D163">
        <v>3.4006571351936597E-2</v>
      </c>
      <c r="E163">
        <v>-1.0940528496720201</v>
      </c>
      <c r="F163">
        <v>3.5711662278338302E-2</v>
      </c>
      <c r="G163">
        <v>-0.84842282524541301</v>
      </c>
      <c r="H163">
        <v>4.8246935730691401E-2</v>
      </c>
      <c r="I163">
        <v>-2.4232415677130899</v>
      </c>
      <c r="J163">
        <v>8.0857671060292596E-2</v>
      </c>
      <c r="K163">
        <v>-1.5779559623811299</v>
      </c>
      <c r="L163">
        <v>4.6409262031344101E-2</v>
      </c>
    </row>
    <row r="164" spans="1:12" x14ac:dyDescent="0.25">
      <c r="A164" s="5">
        <v>218</v>
      </c>
      <c r="B164" t="s">
        <v>149</v>
      </c>
      <c r="C164">
        <v>3.81789073530545E-2</v>
      </c>
      <c r="D164">
        <v>3.8402021285712799E-3</v>
      </c>
      <c r="E164">
        <v>1.93352530978959E-2</v>
      </c>
      <c r="F164">
        <v>1.3232752575189899E-3</v>
      </c>
      <c r="G164">
        <v>6.0282341491891801E-2</v>
      </c>
      <c r="H164">
        <v>7.8167181435177605E-3</v>
      </c>
      <c r="I164">
        <v>5.21871907986379E-2</v>
      </c>
      <c r="J164">
        <v>2.0602327752924501E-2</v>
      </c>
      <c r="K164" s="1">
        <v>-1.34526108850392E-5</v>
      </c>
      <c r="L164">
        <v>2.30307179815475E-4</v>
      </c>
    </row>
    <row r="165" spans="1:12" x14ac:dyDescent="0.25">
      <c r="A165" s="5">
        <v>219</v>
      </c>
      <c r="B165" t="s">
        <v>150</v>
      </c>
      <c r="C165">
        <v>3.1778606028662199E-2</v>
      </c>
      <c r="D165">
        <v>2.2234765084852802E-3</v>
      </c>
      <c r="E165">
        <v>3.1404862151744699E-2</v>
      </c>
      <c r="F165">
        <v>3.7367447606519799E-3</v>
      </c>
      <c r="G165">
        <v>2.1413910278627199E-2</v>
      </c>
      <c r="H165">
        <v>1.2499847454522899E-3</v>
      </c>
      <c r="I165">
        <v>2.9428468817231199E-2</v>
      </c>
      <c r="J165">
        <v>2.3383535306086001E-3</v>
      </c>
      <c r="K165">
        <v>3.9787495521132303E-2</v>
      </c>
      <c r="L165">
        <v>6.8216359063505796E-4</v>
      </c>
    </row>
    <row r="166" spans="1:12" x14ac:dyDescent="0.25">
      <c r="A166" s="5">
        <v>220</v>
      </c>
      <c r="B166" t="s">
        <v>151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s="5">
        <v>221</v>
      </c>
      <c r="B167" t="s">
        <v>151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s="5">
        <v>222</v>
      </c>
      <c r="B168" t="s">
        <v>152</v>
      </c>
      <c r="C168" s="1">
        <v>2.91979205302387E-5</v>
      </c>
      <c r="D168" s="1">
        <v>8.4247550340979895E-4</v>
      </c>
      <c r="E168" s="1">
        <v>7.93026174973933E-5</v>
      </c>
      <c r="F168" s="1">
        <v>1.8677049714453701E-3</v>
      </c>
      <c r="G168" s="1">
        <v>1.98250620373379E-5</v>
      </c>
      <c r="H168" s="1">
        <v>5.2952920314329498E-4</v>
      </c>
      <c r="I168" s="1">
        <v>3.2592880609657198E-5</v>
      </c>
      <c r="J168" s="1">
        <v>6.9419613144978596E-4</v>
      </c>
      <c r="K168" s="1">
        <v>2.84596483384075E-5</v>
      </c>
      <c r="L168">
        <v>7.6015949793368197E-4</v>
      </c>
    </row>
    <row r="169" spans="1:12" x14ac:dyDescent="0.25">
      <c r="A169" s="5">
        <v>223</v>
      </c>
      <c r="B169" t="s">
        <v>152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s="5">
        <v>224</v>
      </c>
      <c r="B170" t="s">
        <v>152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s="5">
        <v>225</v>
      </c>
      <c r="B171" t="s">
        <v>153</v>
      </c>
      <c r="C171">
        <v>4.9015276381264598E-3</v>
      </c>
      <c r="D171" s="1">
        <v>4.5323513453373697E-5</v>
      </c>
      <c r="E171">
        <v>4.3247853944953299E-3</v>
      </c>
      <c r="F171" s="1">
        <v>3.6893264773475999E-5</v>
      </c>
      <c r="G171">
        <v>3.2971166942684701E-3</v>
      </c>
      <c r="H171" s="1">
        <v>3.7975964632069502E-5</v>
      </c>
      <c r="I171">
        <v>4.5352471375845697E-3</v>
      </c>
      <c r="J171" s="1">
        <v>3.8967160548480402E-5</v>
      </c>
      <c r="K171">
        <v>3.9761718339033298E-3</v>
      </c>
      <c r="L171" s="1">
        <v>3.92596451491375E-5</v>
      </c>
    </row>
    <row r="172" spans="1:12" x14ac:dyDescent="0.25">
      <c r="A172" s="5">
        <v>226</v>
      </c>
      <c r="B172" t="s">
        <v>154</v>
      </c>
      <c r="C172">
        <v>5.9750355711970302</v>
      </c>
      <c r="D172">
        <v>4.1901425219093798E-2</v>
      </c>
      <c r="E172">
        <v>6.0285926398308103</v>
      </c>
      <c r="F172">
        <v>4.0661574889443899E-2</v>
      </c>
      <c r="G172">
        <v>6.2664075643967703</v>
      </c>
      <c r="H172">
        <v>6.7016097158372201E-2</v>
      </c>
      <c r="I172">
        <v>7.0361157663875398</v>
      </c>
      <c r="J172">
        <v>6.1539876282738298E-2</v>
      </c>
      <c r="K172">
        <v>6.8486176551974101</v>
      </c>
      <c r="L172">
        <v>6.1200193170404003E-2</v>
      </c>
    </row>
    <row r="173" spans="1:12" x14ac:dyDescent="0.25">
      <c r="A173" s="5">
        <v>227</v>
      </c>
      <c r="B173" t="s">
        <v>155</v>
      </c>
      <c r="C173" s="1">
        <v>5.7014452405531297E-5</v>
      </c>
      <c r="D173" s="1">
        <v>1.8053271857503799E-3</v>
      </c>
      <c r="E173" s="1">
        <v>2.2308489483399499E-5</v>
      </c>
      <c r="F173" s="1">
        <v>1.1153129038296999E-3</v>
      </c>
      <c r="G173" s="1">
        <v>5.3036309061650701E-5</v>
      </c>
      <c r="H173" s="1">
        <v>1.67775064767952E-3</v>
      </c>
      <c r="I173" s="1">
        <v>5.6447770366874503E-5</v>
      </c>
      <c r="J173" s="1">
        <v>2.07381174585818E-3</v>
      </c>
      <c r="K173" s="1">
        <v>3.0451884572362401E-5</v>
      </c>
      <c r="L173">
        <v>1.37843871336687E-3</v>
      </c>
    </row>
    <row r="174" spans="1:12" x14ac:dyDescent="0.25">
      <c r="A174" s="5">
        <v>228</v>
      </c>
      <c r="B174" t="s">
        <v>156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s="5">
        <v>229</v>
      </c>
      <c r="B175" t="s">
        <v>157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s="5">
        <v>230</v>
      </c>
      <c r="B176" t="s">
        <v>158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s="5">
        <v>231</v>
      </c>
      <c r="B177" t="s">
        <v>159</v>
      </c>
      <c r="C177">
        <v>1.9632127098074001E-3</v>
      </c>
      <c r="D177" s="1">
        <v>1.8153462396633499E-5</v>
      </c>
      <c r="E177">
        <v>1.73220977108641E-3</v>
      </c>
      <c r="F177" s="1">
        <v>1.47768890010671E-5</v>
      </c>
      <c r="G177">
        <v>1.94135744435077E-3</v>
      </c>
      <c r="H177" s="1">
        <v>2.2360422296556901E-5</v>
      </c>
      <c r="I177">
        <v>2.67037429234856E-3</v>
      </c>
      <c r="J177" s="1">
        <v>2.2944042654729601E-5</v>
      </c>
      <c r="K177">
        <v>2.3411881732988602E-3</v>
      </c>
      <c r="L177" s="1">
        <v>2.3116258740971001E-5</v>
      </c>
    </row>
    <row r="178" spans="1:12" x14ac:dyDescent="0.25">
      <c r="A178" s="5">
        <v>233</v>
      </c>
      <c r="B178" t="s">
        <v>160</v>
      </c>
      <c r="C178">
        <v>1.9632127098074001E-3</v>
      </c>
      <c r="D178" s="1">
        <v>1.8153462396633499E-5</v>
      </c>
      <c r="E178">
        <v>1.73220977108641E-3</v>
      </c>
      <c r="F178" s="1">
        <v>1.47768890010671E-5</v>
      </c>
      <c r="G178">
        <v>1.94135744435077E-3</v>
      </c>
      <c r="H178" s="1">
        <v>2.2360422296556901E-5</v>
      </c>
      <c r="I178">
        <v>2.67037429234856E-3</v>
      </c>
      <c r="J178" s="1">
        <v>2.2944042654729601E-5</v>
      </c>
      <c r="K178">
        <v>2.3411881732988602E-3</v>
      </c>
      <c r="L178" s="1">
        <v>2.3116258740971001E-5</v>
      </c>
    </row>
    <row r="179" spans="1:12" x14ac:dyDescent="0.25">
      <c r="A179" s="5">
        <v>234</v>
      </c>
      <c r="B179" t="s">
        <v>161</v>
      </c>
      <c r="C179">
        <v>1.9632127098074001E-3</v>
      </c>
      <c r="D179" s="1">
        <v>1.8153462396633499E-5</v>
      </c>
      <c r="E179">
        <v>1.73220977108641E-3</v>
      </c>
      <c r="F179" s="1">
        <v>1.47768890010671E-5</v>
      </c>
      <c r="G179">
        <v>1.94135744435077E-3</v>
      </c>
      <c r="H179" s="1">
        <v>2.2360422296556901E-5</v>
      </c>
      <c r="I179">
        <v>2.67037429234856E-3</v>
      </c>
      <c r="J179" s="1">
        <v>2.2944042654729601E-5</v>
      </c>
      <c r="K179">
        <v>2.3411881732988602E-3</v>
      </c>
      <c r="L179" s="1">
        <v>2.3116258740971001E-5</v>
      </c>
    </row>
    <row r="180" spans="1:12" x14ac:dyDescent="0.25">
      <c r="A180" s="5">
        <v>235</v>
      </c>
      <c r="B180" t="s">
        <v>162</v>
      </c>
      <c r="C180">
        <v>1.9632127098074001E-3</v>
      </c>
      <c r="D180" s="1">
        <v>1.8153462396633499E-5</v>
      </c>
      <c r="E180">
        <v>1.73220977108641E-3</v>
      </c>
      <c r="F180" s="1">
        <v>1.47768890010671E-5</v>
      </c>
      <c r="G180">
        <v>1.94135744435077E-3</v>
      </c>
      <c r="H180" s="1">
        <v>2.2360422296556901E-5</v>
      </c>
      <c r="I180">
        <v>2.67037429234856E-3</v>
      </c>
      <c r="J180" s="1">
        <v>2.2944042654729601E-5</v>
      </c>
      <c r="K180">
        <v>2.3411881732988602E-3</v>
      </c>
      <c r="L180" s="1">
        <v>2.3116258740971001E-5</v>
      </c>
    </row>
    <row r="181" spans="1:12" x14ac:dyDescent="0.25">
      <c r="A181" s="5">
        <v>236</v>
      </c>
      <c r="B181" t="s">
        <v>163</v>
      </c>
      <c r="C181">
        <v>1.9632127098074001E-3</v>
      </c>
      <c r="D181" s="1">
        <v>1.8153462396633499E-5</v>
      </c>
      <c r="E181">
        <v>1.73220977108641E-3</v>
      </c>
      <c r="F181" s="1">
        <v>1.47768890010671E-5</v>
      </c>
      <c r="G181">
        <v>1.94135744435077E-3</v>
      </c>
      <c r="H181" s="1">
        <v>2.2360422296556901E-5</v>
      </c>
      <c r="I181">
        <v>2.67037429234856E-3</v>
      </c>
      <c r="J181" s="1">
        <v>2.2944042654729601E-5</v>
      </c>
      <c r="K181">
        <v>2.3411881732988602E-3</v>
      </c>
      <c r="L181" s="1">
        <v>2.3116258740971001E-5</v>
      </c>
    </row>
    <row r="182" spans="1:12" x14ac:dyDescent="0.25">
      <c r="A182" s="5">
        <v>237</v>
      </c>
      <c r="B182" t="s">
        <v>164</v>
      </c>
      <c r="C182">
        <v>1.9632127098074001E-3</v>
      </c>
      <c r="D182" s="1">
        <v>1.8153462396633499E-5</v>
      </c>
      <c r="E182">
        <v>1.73220977108641E-3</v>
      </c>
      <c r="F182" s="1">
        <v>1.47768890010671E-5</v>
      </c>
      <c r="G182">
        <v>1.94135744435077E-3</v>
      </c>
      <c r="H182" s="1">
        <v>2.2360422296556901E-5</v>
      </c>
      <c r="I182">
        <v>2.67037429234856E-3</v>
      </c>
      <c r="J182" s="1">
        <v>2.2944042654729601E-5</v>
      </c>
      <c r="K182">
        <v>2.3411881732988602E-3</v>
      </c>
      <c r="L182" s="1">
        <v>2.3116258740971001E-5</v>
      </c>
    </row>
    <row r="183" spans="1:12" x14ac:dyDescent="0.25">
      <c r="A183" s="5">
        <v>238</v>
      </c>
      <c r="B183" t="s">
        <v>165</v>
      </c>
      <c r="C183">
        <v>1.9632127098074001E-3</v>
      </c>
      <c r="D183" s="1">
        <v>1.8153462396633499E-5</v>
      </c>
      <c r="E183">
        <v>1.73220977108641E-3</v>
      </c>
      <c r="F183" s="1">
        <v>1.47768890010671E-5</v>
      </c>
      <c r="G183">
        <v>1.94135744435077E-3</v>
      </c>
      <c r="H183" s="1">
        <v>2.2360422296556901E-5</v>
      </c>
      <c r="I183">
        <v>2.67037429234856E-3</v>
      </c>
      <c r="J183" s="1">
        <v>2.2944042654729601E-5</v>
      </c>
      <c r="K183">
        <v>2.3411881732988602E-3</v>
      </c>
      <c r="L183" s="1">
        <v>2.3116258740971001E-5</v>
      </c>
    </row>
    <row r="184" spans="1:12" x14ac:dyDescent="0.25">
      <c r="A184" s="5">
        <v>239</v>
      </c>
      <c r="B184" t="s">
        <v>165</v>
      </c>
      <c r="C184">
        <v>1.9632127098074001E-3</v>
      </c>
      <c r="D184" s="1">
        <v>1.8153462396633499E-5</v>
      </c>
      <c r="E184">
        <v>1.73220977108641E-3</v>
      </c>
      <c r="F184" s="1">
        <v>1.47768890010671E-5</v>
      </c>
      <c r="G184">
        <v>1.94135744435077E-3</v>
      </c>
      <c r="H184" s="1">
        <v>2.2360422296556901E-5</v>
      </c>
      <c r="I184">
        <v>2.67037429234856E-3</v>
      </c>
      <c r="J184" s="1">
        <v>2.2944042654729601E-5</v>
      </c>
      <c r="K184">
        <v>2.3411881732988602E-3</v>
      </c>
      <c r="L184" s="1">
        <v>2.3116258740971001E-5</v>
      </c>
    </row>
    <row r="185" spans="1:12" x14ac:dyDescent="0.25">
      <c r="A185" s="5">
        <v>240</v>
      </c>
      <c r="B185" t="s">
        <v>165</v>
      </c>
      <c r="C185">
        <v>1.9632127098074001E-3</v>
      </c>
      <c r="D185" s="1">
        <v>1.8153462396633499E-5</v>
      </c>
      <c r="E185">
        <v>1.73220977108641E-3</v>
      </c>
      <c r="F185" s="1">
        <v>1.47768890010671E-5</v>
      </c>
      <c r="G185">
        <v>1.94135744435077E-3</v>
      </c>
      <c r="H185" s="1">
        <v>2.2360422296556901E-5</v>
      </c>
      <c r="I185">
        <v>2.67037429234856E-3</v>
      </c>
      <c r="J185" s="1">
        <v>2.2944042654729601E-5</v>
      </c>
      <c r="K185">
        <v>2.3411881732988602E-3</v>
      </c>
      <c r="L185" s="1">
        <v>2.3116258740971001E-5</v>
      </c>
    </row>
    <row r="186" spans="1:12" x14ac:dyDescent="0.25">
      <c r="A186" s="5">
        <v>241</v>
      </c>
      <c r="B186" t="s">
        <v>166</v>
      </c>
      <c r="C186">
        <v>1.9632127098074001E-3</v>
      </c>
      <c r="D186" s="1">
        <v>1.8153462396633499E-5</v>
      </c>
      <c r="E186">
        <v>1.73220977108641E-3</v>
      </c>
      <c r="F186" s="1">
        <v>1.47768890010671E-5</v>
      </c>
      <c r="G186">
        <v>1.94135744435077E-3</v>
      </c>
      <c r="H186" s="1">
        <v>2.2360422296556901E-5</v>
      </c>
      <c r="I186">
        <v>2.67037429234856E-3</v>
      </c>
      <c r="J186" s="1">
        <v>2.2944042654729601E-5</v>
      </c>
      <c r="K186">
        <v>2.3411881732988602E-3</v>
      </c>
      <c r="L186" s="1">
        <v>2.3116258740971001E-5</v>
      </c>
    </row>
    <row r="187" spans="1:12" x14ac:dyDescent="0.25">
      <c r="A187" s="5">
        <v>242</v>
      </c>
      <c r="B187" t="s">
        <v>167</v>
      </c>
      <c r="C187">
        <v>1.9632127098074001E-3</v>
      </c>
      <c r="D187" s="1">
        <v>1.8153462396633499E-5</v>
      </c>
      <c r="E187">
        <v>1.73220977108641E-3</v>
      </c>
      <c r="F187" s="1">
        <v>1.47768890010671E-5</v>
      </c>
      <c r="G187">
        <v>1.94135744435077E-3</v>
      </c>
      <c r="H187" s="1">
        <v>2.2360422296556901E-5</v>
      </c>
      <c r="I187">
        <v>2.67037429234856E-3</v>
      </c>
      <c r="J187" s="1">
        <v>2.2944042654729601E-5</v>
      </c>
      <c r="K187">
        <v>2.3411881732988602E-3</v>
      </c>
      <c r="L187" s="1">
        <v>2.3116258740971001E-5</v>
      </c>
    </row>
    <row r="188" spans="1:12" x14ac:dyDescent="0.25">
      <c r="A188" s="5">
        <v>243</v>
      </c>
      <c r="B188" t="s">
        <v>168</v>
      </c>
      <c r="C188">
        <v>1.9632127098074001E-3</v>
      </c>
      <c r="D188" s="1">
        <v>1.8153462396633499E-5</v>
      </c>
      <c r="E188">
        <v>1.73220977108641E-3</v>
      </c>
      <c r="F188" s="1">
        <v>1.47768890010671E-5</v>
      </c>
      <c r="G188">
        <v>1.94135744435077E-3</v>
      </c>
      <c r="H188" s="1">
        <v>2.2360422296556901E-5</v>
      </c>
      <c r="I188">
        <v>2.67037429234856E-3</v>
      </c>
      <c r="J188" s="1">
        <v>2.2944042654729601E-5</v>
      </c>
      <c r="K188">
        <v>2.3411881732988602E-3</v>
      </c>
      <c r="L188" s="1">
        <v>2.3116258740971001E-5</v>
      </c>
    </row>
    <row r="189" spans="1:12" x14ac:dyDescent="0.25">
      <c r="A189" s="5">
        <v>244</v>
      </c>
      <c r="B189" t="s">
        <v>169</v>
      </c>
      <c r="C189">
        <v>1.9632127098074001E-3</v>
      </c>
      <c r="D189" s="1">
        <v>1.8153462396633499E-5</v>
      </c>
      <c r="E189">
        <v>1.73220977108641E-3</v>
      </c>
      <c r="F189" s="1">
        <v>1.47768890010671E-5</v>
      </c>
      <c r="G189">
        <v>1.94135744435077E-3</v>
      </c>
      <c r="H189" s="1">
        <v>2.2360422296556901E-5</v>
      </c>
      <c r="I189">
        <v>2.67037429234856E-3</v>
      </c>
      <c r="J189" s="1">
        <v>2.2944042654729601E-5</v>
      </c>
      <c r="K189">
        <v>2.3411881732988602E-3</v>
      </c>
      <c r="L189" s="1">
        <v>2.3116258740971001E-5</v>
      </c>
    </row>
    <row r="190" spans="1:12" x14ac:dyDescent="0.25">
      <c r="A190" s="5">
        <v>249</v>
      </c>
      <c r="B190" t="s">
        <v>170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s="5">
        <v>250</v>
      </c>
      <c r="B191" t="s">
        <v>171</v>
      </c>
      <c r="C191">
        <v>2.3942906570174401E-2</v>
      </c>
      <c r="D191">
        <v>3.11972989191689E-4</v>
      </c>
      <c r="E191">
        <v>2.1203420139712499E-2</v>
      </c>
      <c r="F191">
        <v>8.4858525407249005E-4</v>
      </c>
      <c r="G191">
        <v>1.612081161573E-2</v>
      </c>
      <c r="H191">
        <v>3.0682870930874199E-4</v>
      </c>
      <c r="I191">
        <v>2.21651220055686E-2</v>
      </c>
      <c r="J191">
        <v>3.4954907486748401E-4</v>
      </c>
      <c r="K191">
        <v>1.9424276111937099E-2</v>
      </c>
      <c r="L191">
        <v>2.7981545686941702E-4</v>
      </c>
    </row>
    <row r="192" spans="1:12" x14ac:dyDescent="0.25">
      <c r="A192" s="5">
        <v>252</v>
      </c>
      <c r="B192" t="s">
        <v>172</v>
      </c>
      <c r="C192" s="1">
        <v>-6.1537456256841895E-4</v>
      </c>
      <c r="D192" s="1">
        <v>3.9287300862820796E-3</v>
      </c>
      <c r="E192">
        <v>-6.6595224405045696E-4</v>
      </c>
      <c r="F192">
        <v>3.4180906343905301E-3</v>
      </c>
      <c r="G192" s="1">
        <v>6.6985215483166395E-5</v>
      </c>
      <c r="H192" s="1">
        <v>2.3175822738574201E-3</v>
      </c>
      <c r="I192">
        <v>1.00819124439757E-4</v>
      </c>
      <c r="J192">
        <v>7.9730139905482209E-3</v>
      </c>
      <c r="K192">
        <v>-1.05126526985239E-3</v>
      </c>
      <c r="L192">
        <v>6.2882360479714298E-3</v>
      </c>
    </row>
    <row r="193" spans="1:12" x14ac:dyDescent="0.25">
      <c r="A193" s="5">
        <v>253</v>
      </c>
      <c r="B193" t="s">
        <v>172</v>
      </c>
      <c r="C193">
        <v>9.6805992906330595E-4</v>
      </c>
      <c r="D193">
        <v>3.32131690226501E-3</v>
      </c>
      <c r="E193">
        <v>9.2626209593627896E-4</v>
      </c>
      <c r="F193">
        <v>2.69138750540772E-3</v>
      </c>
      <c r="G193">
        <v>1.54927315534325E-4</v>
      </c>
      <c r="H193">
        <v>1.42852884449836E-3</v>
      </c>
      <c r="I193">
        <v>4.8450428434064399E-4</v>
      </c>
      <c r="J193">
        <v>2.9115598969109801E-3</v>
      </c>
      <c r="K193">
        <v>1.69039695033389E-3</v>
      </c>
      <c r="L193">
        <v>5.1100590728670996E-3</v>
      </c>
    </row>
    <row r="194" spans="1:12" x14ac:dyDescent="0.25">
      <c r="A194" s="5">
        <v>254</v>
      </c>
      <c r="B194" t="s">
        <v>172</v>
      </c>
      <c r="C194">
        <v>3.52685366494887E-4</v>
      </c>
      <c r="D194">
        <v>3.5160675241490101E-3</v>
      </c>
      <c r="E194">
        <v>2.6030985188582199E-4</v>
      </c>
      <c r="F194">
        <v>2.8816266791268901E-3</v>
      </c>
      <c r="G194">
        <v>2.2191253101749099E-4</v>
      </c>
      <c r="H194">
        <v>2.7324798167904498E-3</v>
      </c>
      <c r="I194">
        <v>5.8532340878040103E-4</v>
      </c>
      <c r="J194">
        <v>7.9715688155059198E-3</v>
      </c>
      <c r="K194">
        <v>6.3913168048149996E-4</v>
      </c>
      <c r="L194">
        <v>5.5890565062221799E-3</v>
      </c>
    </row>
    <row r="195" spans="1:12" x14ac:dyDescent="0.25">
      <c r="A195" s="5">
        <v>255</v>
      </c>
      <c r="B195" t="s">
        <v>173</v>
      </c>
      <c r="C195" s="1">
        <v>1.0437865188035101E-4</v>
      </c>
      <c r="D195" s="1">
        <v>8.7016410285679501E-4</v>
      </c>
      <c r="E195" s="1">
        <v>9.2629634871460698E-5</v>
      </c>
      <c r="F195" s="1">
        <v>9.6910458317567597E-4</v>
      </c>
      <c r="G195">
        <v>1.07362750986592E-4</v>
      </c>
      <c r="H195">
        <v>1.2269136444575399E-3</v>
      </c>
      <c r="I195">
        <v>1.5522223587555699E-4</v>
      </c>
      <c r="J195">
        <v>1.73578832281286E-3</v>
      </c>
      <c r="K195">
        <v>1.3652827033711201E-4</v>
      </c>
      <c r="L195">
        <v>1.0926547499554499E-3</v>
      </c>
    </row>
    <row r="196" spans="1:12" x14ac:dyDescent="0.25">
      <c r="A196" s="5">
        <v>256</v>
      </c>
      <c r="B196" t="s">
        <v>173</v>
      </c>
      <c r="C196">
        <v>1.2901425087948699E-3</v>
      </c>
      <c r="D196">
        <v>3.3771360369638198E-3</v>
      </c>
      <c r="E196">
        <v>7.6558490769298602E-4</v>
      </c>
      <c r="F196">
        <v>2.3194459864230399E-3</v>
      </c>
      <c r="G196">
        <v>7.5464561983680999E-4</v>
      </c>
      <c r="H196">
        <v>2.15305294853468E-3</v>
      </c>
      <c r="I196">
        <v>9.2287637604562898E-4</v>
      </c>
      <c r="J196">
        <v>2.5694012429755501E-3</v>
      </c>
      <c r="K196">
        <v>1.2254809447952799E-3</v>
      </c>
      <c r="L196">
        <v>3.6811396014587599E-3</v>
      </c>
    </row>
    <row r="197" spans="1:12" x14ac:dyDescent="0.25">
      <c r="A197" s="5">
        <v>257</v>
      </c>
      <c r="B197" t="s">
        <v>174</v>
      </c>
      <c r="C197">
        <v>2.7207158559572598E-3</v>
      </c>
      <c r="D197" s="1">
        <v>2.5157952949423798E-5</v>
      </c>
      <c r="E197">
        <v>2.4005805393421298E-3</v>
      </c>
      <c r="F197" s="1">
        <v>2.04785313881081E-5</v>
      </c>
      <c r="G197">
        <v>2.6904413020695898E-3</v>
      </c>
      <c r="H197" s="1">
        <v>3.0988318948390501E-5</v>
      </c>
      <c r="I197">
        <v>3.7007536063100401E-3</v>
      </c>
      <c r="J197" s="1">
        <v>3.1797133773012897E-5</v>
      </c>
      <c r="K197">
        <v>3.24454910094738E-3</v>
      </c>
      <c r="L197" s="1">
        <v>3.2035800184998497E-5</v>
      </c>
    </row>
    <row r="198" spans="1:12" x14ac:dyDescent="0.25">
      <c r="A198" s="5">
        <v>258</v>
      </c>
      <c r="B198" t="s">
        <v>174</v>
      </c>
      <c r="C198">
        <v>5.2036673361086495E-4</v>
      </c>
      <c r="D198">
        <v>3.2557854123891998E-3</v>
      </c>
      <c r="E198">
        <v>7.1658066511647099E-4</v>
      </c>
      <c r="F198">
        <v>2.8886449864472499E-3</v>
      </c>
      <c r="G198">
        <v>4.43450443956397E-4</v>
      </c>
      <c r="H198">
        <v>2.8765350289187501E-3</v>
      </c>
      <c r="I198">
        <v>9.6429872637278998E-4</v>
      </c>
      <c r="J198">
        <v>7.59079873574271E-3</v>
      </c>
      <c r="K198">
        <v>6.4060752720704404E-4</v>
      </c>
      <c r="L198">
        <v>4.1532001236838203E-3</v>
      </c>
    </row>
    <row r="199" spans="1:12" x14ac:dyDescent="0.25">
      <c r="A199" s="5">
        <v>259</v>
      </c>
      <c r="B199" t="s">
        <v>175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s="5">
        <v>260</v>
      </c>
      <c r="B200" t="s">
        <v>175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5">
        <v>261</v>
      </c>
      <c r="B201" t="s">
        <v>176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s="5">
        <v>262</v>
      </c>
      <c r="B202" t="s">
        <v>176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s="5">
        <v>263</v>
      </c>
      <c r="B203" t="s">
        <v>177</v>
      </c>
      <c r="C203" s="1">
        <v>1.6282266790511199E-4</v>
      </c>
      <c r="D203" s="1">
        <v>3.2061774519577201E-3</v>
      </c>
      <c r="E203">
        <v>2.5451417835118003E-4</v>
      </c>
      <c r="F203">
        <v>4.1226206441571196E-3</v>
      </c>
      <c r="G203">
        <v>2.6509393460221798E-4</v>
      </c>
      <c r="H203">
        <v>3.8199854128952299E-3</v>
      </c>
      <c r="I203">
        <v>1.95415005396518E-4</v>
      </c>
      <c r="J203">
        <v>4.3068234757055899E-3</v>
      </c>
      <c r="K203" s="1">
        <v>7.5381222095011302E-5</v>
      </c>
      <c r="L203">
        <v>1.1306559439085101E-3</v>
      </c>
    </row>
    <row r="204" spans="1:12" x14ac:dyDescent="0.25">
      <c r="A204" s="5">
        <v>264</v>
      </c>
      <c r="B204" t="s">
        <v>178</v>
      </c>
      <c r="C204" s="1">
        <v>3.9842273882103197E-5</v>
      </c>
      <c r="D204" s="1">
        <v>1.6262286291905501E-3</v>
      </c>
      <c r="E204" s="1">
        <v>3.8245537219258002E-5</v>
      </c>
      <c r="F204" s="1">
        <v>1.5626308087310901E-3</v>
      </c>
      <c r="G204" s="1">
        <v>7.8475181718683703E-5</v>
      </c>
      <c r="H204">
        <v>2.1485743119587998E-3</v>
      </c>
      <c r="I204">
        <v>1.05721021719417E-4</v>
      </c>
      <c r="J204">
        <v>3.3709265934373902E-3</v>
      </c>
      <c r="K204" s="1">
        <v>1.1006082993624799E-5</v>
      </c>
      <c r="L204">
        <v>4.4887408906012899E-4</v>
      </c>
    </row>
    <row r="205" spans="1:12" x14ac:dyDescent="0.25">
      <c r="A205" s="5">
        <v>265</v>
      </c>
      <c r="B205" t="s">
        <v>179</v>
      </c>
      <c r="C205">
        <v>1.619558219441E-4</v>
      </c>
      <c r="D205">
        <v>3.2335250512670198E-3</v>
      </c>
      <c r="E205" s="1">
        <v>9.0890189405734903E-5</v>
      </c>
      <c r="F205">
        <v>2.4395828817481602E-3</v>
      </c>
      <c r="G205" s="1">
        <v>3.2354128236185297E-5</v>
      </c>
      <c r="H205" s="1">
        <v>1.1154100271401101E-3</v>
      </c>
      <c r="I205">
        <v>2.2934225858469801E-4</v>
      </c>
      <c r="J205">
        <v>4.9485927388093504E-3</v>
      </c>
      <c r="K205" s="1">
        <v>4.8354710392942102E-5</v>
      </c>
      <c r="L205">
        <v>9.2683545497730896E-4</v>
      </c>
    </row>
    <row r="206" spans="1:12" x14ac:dyDescent="0.25">
      <c r="A206" s="5">
        <v>266</v>
      </c>
      <c r="B206" t="s">
        <v>180</v>
      </c>
      <c r="C206" s="1">
        <v>8.4910914517352402E-5</v>
      </c>
      <c r="D206">
        <v>2.32862026616644E-3</v>
      </c>
      <c r="E206">
        <v>1.9652980854849601E-4</v>
      </c>
      <c r="F206">
        <v>3.5895499895961698E-3</v>
      </c>
      <c r="G206" s="1">
        <v>1.1730726379779199E-4</v>
      </c>
      <c r="H206" s="1">
        <v>2.6292225696055E-3</v>
      </c>
      <c r="I206">
        <v>2.4818583904155699E-4</v>
      </c>
      <c r="J206">
        <v>5.2860547261066896E-3</v>
      </c>
      <c r="K206" s="1">
        <v>4.7688052673742099E-5</v>
      </c>
      <c r="L206">
        <v>9.3377134340628899E-4</v>
      </c>
    </row>
    <row r="207" spans="1:12" x14ac:dyDescent="0.25">
      <c r="A207" s="5">
        <v>267</v>
      </c>
      <c r="B207" t="s">
        <v>181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5">
        <v>268</v>
      </c>
      <c r="B208" t="s">
        <v>182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5">
        <v>269</v>
      </c>
      <c r="B209" t="s">
        <v>183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5">
        <v>270</v>
      </c>
      <c r="B210" t="s">
        <v>184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s="5">
        <v>271</v>
      </c>
      <c r="B211" t="s">
        <v>185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s="5">
        <v>272</v>
      </c>
      <c r="B212" t="s">
        <v>186</v>
      </c>
      <c r="C212">
        <v>7.8994275159026101E-2</v>
      </c>
      <c r="D212">
        <v>7.3044535443610203E-4</v>
      </c>
      <c r="E212">
        <v>6.9699349402645702E-2</v>
      </c>
      <c r="F212">
        <v>5.9458130693000404E-4</v>
      </c>
      <c r="G212">
        <v>5.3137177347023203E-2</v>
      </c>
      <c r="H212">
        <v>6.1203037523252404E-4</v>
      </c>
      <c r="I212">
        <v>7.3091204773351001E-2</v>
      </c>
      <c r="J212">
        <v>6.2800474256005396E-4</v>
      </c>
      <c r="K212">
        <v>6.4081003947372206E-2</v>
      </c>
      <c r="L212">
        <v>6.3271849931711001E-4</v>
      </c>
    </row>
    <row r="213" spans="1:12" x14ac:dyDescent="0.25">
      <c r="A213" s="5">
        <v>273</v>
      </c>
      <c r="B213" t="s">
        <v>187</v>
      </c>
      <c r="C213" s="1">
        <v>7.5406806024114998E-6</v>
      </c>
      <c r="D213" s="1">
        <v>1.38615776368657E-4</v>
      </c>
      <c r="E213" s="1">
        <v>2.41948260414694E-5</v>
      </c>
      <c r="F213" s="1">
        <v>2.5531892483141499E-4</v>
      </c>
      <c r="G213" s="1">
        <v>9.3227759852841892E-6</v>
      </c>
      <c r="H213" s="1">
        <v>1.12295046205568E-4</v>
      </c>
      <c r="I213" s="1">
        <v>1.5009600613116901E-5</v>
      </c>
      <c r="J213" s="1">
        <v>1.7877533828811E-4</v>
      </c>
      <c r="K213" s="1">
        <v>9.3166018143757894E-6</v>
      </c>
      <c r="L213">
        <v>1.2888517356326299E-4</v>
      </c>
    </row>
    <row r="214" spans="1:12" x14ac:dyDescent="0.25">
      <c r="A214" s="5">
        <v>274</v>
      </c>
      <c r="B214" t="s">
        <v>188</v>
      </c>
      <c r="C214" s="1">
        <v>7.5406806024114998E-6</v>
      </c>
      <c r="D214" s="1">
        <v>1.38615776368657E-4</v>
      </c>
      <c r="E214" s="1">
        <v>2.41948260414694E-5</v>
      </c>
      <c r="F214" s="1">
        <v>2.5531892483141499E-4</v>
      </c>
      <c r="G214" s="1">
        <v>9.3227759852841892E-6</v>
      </c>
      <c r="H214" s="1">
        <v>1.12295046205568E-4</v>
      </c>
      <c r="I214" s="1">
        <v>1.5009600613116901E-5</v>
      </c>
      <c r="J214" s="1">
        <v>1.7877533828811E-4</v>
      </c>
      <c r="K214" s="1">
        <v>9.3166018143757894E-6</v>
      </c>
      <c r="L214">
        <v>1.2888517356326299E-4</v>
      </c>
    </row>
    <row r="215" spans="1:12" x14ac:dyDescent="0.25">
      <c r="A215" s="5">
        <v>278</v>
      </c>
      <c r="B215" t="s">
        <v>189</v>
      </c>
      <c r="C215">
        <v>1.12668455033291E-2</v>
      </c>
      <c r="D215">
        <v>1.04182422593135E-4</v>
      </c>
      <c r="E215">
        <v>9.9411229462041707E-3</v>
      </c>
      <c r="F215" s="1">
        <v>8.4804319184670702E-5</v>
      </c>
      <c r="G215">
        <v>7.5788829816676199E-3</v>
      </c>
      <c r="H215" s="1">
        <v>8.72930559487702E-5</v>
      </c>
      <c r="I215">
        <v>1.04248986420308E-2</v>
      </c>
      <c r="J215" s="1">
        <v>8.9571458128299403E-5</v>
      </c>
      <c r="K215">
        <v>9.1397860125914197E-3</v>
      </c>
      <c r="L215" s="1">
        <v>9.0243774812199395E-5</v>
      </c>
    </row>
    <row r="216" spans="1:12" x14ac:dyDescent="0.25">
      <c r="A216" s="5">
        <v>279</v>
      </c>
      <c r="B216" t="s">
        <v>190</v>
      </c>
      <c r="C216">
        <v>1.14627938066741E-2</v>
      </c>
      <c r="D216">
        <v>1.0599432007051199E-4</v>
      </c>
      <c r="E216">
        <v>1.0114014832764201E-2</v>
      </c>
      <c r="F216" s="1">
        <v>8.6279200725882305E-5</v>
      </c>
      <c r="G216">
        <v>7.7106917706553698E-3</v>
      </c>
      <c r="H216" s="1">
        <v>8.8811220567420299E-5</v>
      </c>
      <c r="I216">
        <v>1.0606204154815699E-2</v>
      </c>
      <c r="J216" s="1">
        <v>9.1129247772541905E-5</v>
      </c>
      <c r="K216">
        <v>9.2987413796080699E-3</v>
      </c>
      <c r="L216" s="1">
        <v>9.1813257109321094E-5</v>
      </c>
    </row>
    <row r="217" spans="1:12" x14ac:dyDescent="0.25">
      <c r="A217" s="5">
        <v>280</v>
      </c>
      <c r="B217" t="s">
        <v>191</v>
      </c>
      <c r="C217">
        <v>0.55639908014393602</v>
      </c>
      <c r="D217">
        <v>8.6736838192960092E-3</v>
      </c>
      <c r="E217">
        <v>0.67929153639171502</v>
      </c>
      <c r="F217">
        <v>1.24844064233544E-2</v>
      </c>
      <c r="G217">
        <v>0.78090046937875202</v>
      </c>
      <c r="H217">
        <v>1.24497604184247E-2</v>
      </c>
      <c r="I217">
        <v>0.369922387601887</v>
      </c>
      <c r="J217">
        <v>1.46450009909558E-2</v>
      </c>
      <c r="K217">
        <v>0.66494612833559996</v>
      </c>
      <c r="L217">
        <v>1.75516284279966E-2</v>
      </c>
    </row>
    <row r="218" spans="1:12" x14ac:dyDescent="0.25">
      <c r="A218" s="5">
        <v>281</v>
      </c>
      <c r="B218" t="s">
        <v>192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s="5">
        <v>282</v>
      </c>
      <c r="B219" t="s">
        <v>193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5">
        <v>283</v>
      </c>
      <c r="B220" t="s">
        <v>194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s="5">
        <v>284</v>
      </c>
      <c r="B221" t="s">
        <v>195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5">
        <v>285</v>
      </c>
      <c r="B222" t="s">
        <v>196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s="5">
        <v>286</v>
      </c>
      <c r="B223" t="s">
        <v>197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s="5">
        <v>287</v>
      </c>
      <c r="B224" t="s">
        <v>198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5">
        <v>288</v>
      </c>
      <c r="B225" t="s">
        <v>199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s="5">
        <v>289</v>
      </c>
      <c r="B226" t="s">
        <v>200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5">
        <v>290</v>
      </c>
      <c r="B227" t="s">
        <v>201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s="5">
        <v>291</v>
      </c>
      <c r="B228" t="s">
        <v>202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s="5">
        <v>292</v>
      </c>
      <c r="B229" t="s">
        <v>203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5">
        <v>293</v>
      </c>
      <c r="B230" t="s">
        <v>204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5">
        <v>294</v>
      </c>
      <c r="B231" t="s">
        <v>205</v>
      </c>
      <c r="C231" s="1">
        <v>-1.3877787807814501E-21</v>
      </c>
      <c r="D231" s="1">
        <v>9.8130778667735401E-20</v>
      </c>
      <c r="E231" s="1">
        <v>-6.7654215563095504E-21</v>
      </c>
      <c r="F231" s="1">
        <v>2.1968749048693598E-19</v>
      </c>
      <c r="G231" s="1">
        <v>-3.4694469519536101E-22</v>
      </c>
      <c r="H231" s="1">
        <v>1.4094326937427099E-19</v>
      </c>
      <c r="I231" s="1">
        <v>-1.04083408558608E-21</v>
      </c>
      <c r="J231" s="1">
        <v>1.1766183323869299E-19</v>
      </c>
      <c r="K231" s="1">
        <v>0</v>
      </c>
      <c r="L231">
        <v>0</v>
      </c>
    </row>
    <row r="232" spans="1:12" x14ac:dyDescent="0.25">
      <c r="A232" s="5">
        <v>295</v>
      </c>
      <c r="B232" t="s">
        <v>206</v>
      </c>
      <c r="C232" s="1">
        <v>-7.9797279894933095E-21</v>
      </c>
      <c r="D232" s="1">
        <v>2.7855141895694198E-19</v>
      </c>
      <c r="E232" s="1">
        <v>-3.4694469519536097E-21</v>
      </c>
      <c r="F232" s="1">
        <v>2.0229226057319699E-19</v>
      </c>
      <c r="G232" s="1">
        <v>-8.6736173798840402E-21</v>
      </c>
      <c r="H232" s="1">
        <v>4.14110132058884E-19</v>
      </c>
      <c r="I232" s="1">
        <v>-2.77555756156289E-21</v>
      </c>
      <c r="J232" s="1">
        <v>1.8358325323725199E-19</v>
      </c>
      <c r="K232" s="1">
        <v>-2.77555756156289E-21</v>
      </c>
      <c r="L232" s="1">
        <v>1.09689401427849E-19</v>
      </c>
    </row>
    <row r="233" spans="1:12" x14ac:dyDescent="0.25">
      <c r="A233" s="5">
        <v>296</v>
      </c>
      <c r="B233" t="s">
        <v>207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5">
        <v>297</v>
      </c>
      <c r="B234" t="s">
        <v>208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5">
        <v>298</v>
      </c>
      <c r="B235" t="s">
        <v>209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5">
        <v>299</v>
      </c>
      <c r="B236" t="s">
        <v>210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s="5">
        <v>300</v>
      </c>
      <c r="B237" t="s">
        <v>211</v>
      </c>
      <c r="C237">
        <v>0.73673290232542699</v>
      </c>
      <c r="D237">
        <v>1.32048288108133E-2</v>
      </c>
      <c r="E237">
        <v>0.83025188257027804</v>
      </c>
      <c r="F237">
        <v>1.30750637348508E-2</v>
      </c>
      <c r="G237">
        <v>0.94585427568761005</v>
      </c>
      <c r="H237">
        <v>1.8604667309573199E-2</v>
      </c>
      <c r="I237">
        <v>0.66277339304932203</v>
      </c>
      <c r="J237">
        <v>3.0676582027895801E-2</v>
      </c>
      <c r="K237">
        <v>0.80981682632773899</v>
      </c>
      <c r="L237">
        <v>1.9927740073751699E-2</v>
      </c>
    </row>
    <row r="238" spans="1:12" x14ac:dyDescent="0.25">
      <c r="A238" s="5">
        <v>301</v>
      </c>
      <c r="B238" t="s">
        <v>212</v>
      </c>
      <c r="C238" s="1">
        <v>5.8067076573515598E-4</v>
      </c>
      <c r="D238" s="1">
        <v>2.8210398093293002E-3</v>
      </c>
      <c r="E238">
        <v>9.4299878804528204E-4</v>
      </c>
      <c r="F238">
        <v>3.5540914685093998E-3</v>
      </c>
      <c r="G238" s="1">
        <v>4.9195949058441501E-5</v>
      </c>
      <c r="H238" s="1">
        <v>9.9897904239280291E-4</v>
      </c>
      <c r="I238" s="1">
        <v>4.8195661579231897E-5</v>
      </c>
      <c r="J238" s="1">
        <v>1.06755742392464E-3</v>
      </c>
      <c r="K238">
        <v>1.3649219024087799E-3</v>
      </c>
      <c r="L238">
        <v>5.0824441051733104E-3</v>
      </c>
    </row>
    <row r="239" spans="1:12" x14ac:dyDescent="0.25">
      <c r="A239" s="5">
        <v>302</v>
      </c>
      <c r="B239" t="s">
        <v>213</v>
      </c>
      <c r="C239">
        <v>0.55639908014393602</v>
      </c>
      <c r="D239">
        <v>8.6736838192960092E-3</v>
      </c>
      <c r="E239">
        <v>0.67929153639171502</v>
      </c>
      <c r="F239">
        <v>1.24844064233544E-2</v>
      </c>
      <c r="G239">
        <v>0.78090046937875202</v>
      </c>
      <c r="H239">
        <v>1.24497604184247E-2</v>
      </c>
      <c r="I239">
        <v>0.46502325377931703</v>
      </c>
      <c r="J239">
        <v>1.5007611370730501E-2</v>
      </c>
      <c r="K239">
        <v>0.66494612833559996</v>
      </c>
      <c r="L239">
        <v>1.75516284279966E-2</v>
      </c>
    </row>
    <row r="240" spans="1:12" x14ac:dyDescent="0.25">
      <c r="A240" s="5">
        <v>303</v>
      </c>
      <c r="B240" t="s">
        <v>214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s="5">
        <v>304</v>
      </c>
      <c r="B241" t="s">
        <v>215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s="5">
        <v>306</v>
      </c>
      <c r="B242" t="s">
        <v>216</v>
      </c>
      <c r="C242" s="1">
        <v>4.9157029125465403E-5</v>
      </c>
      <c r="D242" s="1">
        <v>7.4283772690549304E-4</v>
      </c>
      <c r="E242" s="1">
        <v>5.3811031691401697E-5</v>
      </c>
      <c r="F242" s="1">
        <v>7.48602077557112E-4</v>
      </c>
      <c r="G242" s="1">
        <v>3.2774391966599797E-5</v>
      </c>
      <c r="H242" s="1">
        <v>6.2735679573676904E-4</v>
      </c>
      <c r="I242" s="1">
        <v>7.8733798539174705E-5</v>
      </c>
      <c r="J242" s="1">
        <v>1.1338621399734901E-3</v>
      </c>
      <c r="K242" s="1">
        <v>6.9465878138470495E-5</v>
      </c>
      <c r="L242">
        <v>1.0565970113208E-3</v>
      </c>
    </row>
    <row r="243" spans="1:12" x14ac:dyDescent="0.25">
      <c r="A243" s="5">
        <v>307</v>
      </c>
      <c r="B243" t="s">
        <v>217</v>
      </c>
      <c r="C243">
        <v>6.1788604839197597E-3</v>
      </c>
      <c r="D243">
        <v>1.3269937622785301E-3</v>
      </c>
      <c r="E243">
        <v>5.46043554519288E-3</v>
      </c>
      <c r="F243">
        <v>1.25869166206509E-3</v>
      </c>
      <c r="G243">
        <v>4.1871616287289803E-3</v>
      </c>
      <c r="H243">
        <v>1.2159737897964799E-3</v>
      </c>
      <c r="I243">
        <v>5.7567836896031503E-3</v>
      </c>
      <c r="J243">
        <v>2.1447392775354201E-3</v>
      </c>
      <c r="K243">
        <v>5.0379279712206796E-3</v>
      </c>
      <c r="L243">
        <v>1.5449966658544899E-3</v>
      </c>
    </row>
    <row r="244" spans="1:12" x14ac:dyDescent="0.25">
      <c r="A244" s="5">
        <v>308</v>
      </c>
      <c r="B244" t="s">
        <v>218</v>
      </c>
      <c r="C244" s="1">
        <v>6.43729460318027E-5</v>
      </c>
      <c r="D244" s="1">
        <v>1.31352086593937E-3</v>
      </c>
      <c r="E244" s="1">
        <v>7.5855531125122003E-5</v>
      </c>
      <c r="F244" s="1">
        <v>1.4155935333617399E-3</v>
      </c>
      <c r="G244" s="1">
        <v>5.65058763900461E-5</v>
      </c>
      <c r="H244" s="1">
        <v>1.3115860274588401E-3</v>
      </c>
      <c r="I244" s="1">
        <v>1.0521052318020299E-4</v>
      </c>
      <c r="J244" s="1">
        <v>1.02527717622315E-3</v>
      </c>
      <c r="K244" s="1">
        <v>7.6744740859914604E-5</v>
      </c>
      <c r="L244">
        <v>1.49949621007691E-3</v>
      </c>
    </row>
    <row r="245" spans="1:12" x14ac:dyDescent="0.25">
      <c r="A245" s="5">
        <v>309</v>
      </c>
      <c r="B245" t="s">
        <v>219</v>
      </c>
      <c r="C245">
        <v>3.7077247547316698E-4</v>
      </c>
      <c r="D245">
        <v>1.28704638733543E-3</v>
      </c>
      <c r="E245">
        <v>3.4492068734581403E-4</v>
      </c>
      <c r="F245">
        <v>1.39846480726764E-3</v>
      </c>
      <c r="G245">
        <v>2.66786188756831E-4</v>
      </c>
      <c r="H245">
        <v>1.3043561881145901E-3</v>
      </c>
      <c r="I245">
        <v>3.7259153796797201E-4</v>
      </c>
      <c r="J245">
        <v>9.7505257883088298E-4</v>
      </c>
      <c r="K245">
        <v>3.2068496578397402E-4</v>
      </c>
      <c r="L245">
        <v>1.4815614558104299E-3</v>
      </c>
    </row>
    <row r="246" spans="1:12" x14ac:dyDescent="0.25">
      <c r="A246" s="5">
        <v>310</v>
      </c>
      <c r="B246" t="s">
        <v>220</v>
      </c>
      <c r="C246">
        <v>4.3445464511279302E-4</v>
      </c>
      <c r="D246">
        <v>9.2107199353660301E-4</v>
      </c>
      <c r="E246">
        <v>3.92333264094504E-4</v>
      </c>
      <c r="F246">
        <v>8.6465333103961602E-4</v>
      </c>
      <c r="G246">
        <v>2.8566578874203202E-4</v>
      </c>
      <c r="H246">
        <v>5.9123261866781795E-4</v>
      </c>
      <c r="I246">
        <v>3.9172599239415399E-4</v>
      </c>
      <c r="J246">
        <v>8.3493537518986103E-4</v>
      </c>
      <c r="K246">
        <v>3.49903533421748E-4</v>
      </c>
      <c r="L246">
        <v>7.4923996991153798E-4</v>
      </c>
    </row>
    <row r="247" spans="1:12" x14ac:dyDescent="0.25">
      <c r="A247" s="5">
        <v>311</v>
      </c>
      <c r="B247" t="s">
        <v>221</v>
      </c>
      <c r="C247">
        <v>1.28055115671429E-4</v>
      </c>
      <c r="D247">
        <v>1.02779875109959E-3</v>
      </c>
      <c r="E247">
        <v>1.2326810787381199E-4</v>
      </c>
      <c r="F247">
        <v>9.3858217049405798E-4</v>
      </c>
      <c r="G247" s="1">
        <v>7.5385476375246607E-5</v>
      </c>
      <c r="H247" s="1">
        <v>6.4967661642065895E-4</v>
      </c>
      <c r="I247">
        <v>1.2434497760638601E-4</v>
      </c>
      <c r="J247">
        <v>1.0189020695958099E-3</v>
      </c>
      <c r="K247">
        <v>1.0596330849769E-4</v>
      </c>
      <c r="L247">
        <v>8.2849887651953804E-4</v>
      </c>
    </row>
    <row r="248" spans="1:12" x14ac:dyDescent="0.25">
      <c r="A248" s="5">
        <v>312</v>
      </c>
      <c r="B248" t="s">
        <v>222</v>
      </c>
      <c r="C248" s="1">
        <v>2.4001695140126901E-5</v>
      </c>
      <c r="D248" s="1">
        <v>2.7844559755489499E-4</v>
      </c>
      <c r="E248" s="1">
        <v>2.2459139037502499E-5</v>
      </c>
      <c r="F248" s="1">
        <v>2.3726399492721899E-4</v>
      </c>
      <c r="G248" s="1">
        <v>1.1971090420525901E-5</v>
      </c>
      <c r="H248" s="1">
        <v>1.5946999368029199E-4</v>
      </c>
      <c r="I248" s="1">
        <v>3.8330044838206899E-5</v>
      </c>
      <c r="J248" s="1">
        <v>3.3992629882151099E-4</v>
      </c>
      <c r="K248" s="1">
        <v>2.4084795040993101E-5</v>
      </c>
      <c r="L248">
        <v>2.54858364035999E-4</v>
      </c>
    </row>
    <row r="249" spans="1:12" x14ac:dyDescent="0.25">
      <c r="A249" s="5">
        <v>313</v>
      </c>
      <c r="B249" t="s">
        <v>223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s="5">
        <v>314</v>
      </c>
      <c r="B250" t="s">
        <v>224</v>
      </c>
      <c r="C250" s="1">
        <v>5.9802685495659498E-5</v>
      </c>
      <c r="D250" s="1">
        <v>1.06172071895127E-3</v>
      </c>
      <c r="E250" s="1">
        <v>5.49387623817337E-5</v>
      </c>
      <c r="F250" s="1">
        <v>9.5647003735336395E-4</v>
      </c>
      <c r="G250" s="1">
        <v>7.2182492242929693E-5</v>
      </c>
      <c r="H250" s="1">
        <v>1.0952236328070999E-3</v>
      </c>
      <c r="I250" s="1">
        <v>5.9138222851961997E-5</v>
      </c>
      <c r="J250" s="1">
        <v>1.2775936581168399E-3</v>
      </c>
      <c r="K250" s="1">
        <v>1.0705049824018101E-4</v>
      </c>
      <c r="L250">
        <v>1.48543730916008E-3</v>
      </c>
    </row>
    <row r="251" spans="1:12" x14ac:dyDescent="0.25">
      <c r="A251" s="5">
        <v>315</v>
      </c>
      <c r="B251" t="s">
        <v>225</v>
      </c>
      <c r="C251" s="1">
        <v>1.21790001422481E-4</v>
      </c>
      <c r="D251" s="1">
        <v>3.17731335974707E-3</v>
      </c>
      <c r="E251" s="1">
        <v>3.4920520511320397E-5</v>
      </c>
      <c r="F251" s="1">
        <v>1.7487152863432901E-3</v>
      </c>
      <c r="G251" s="1">
        <v>2.7468694769996799E-6</v>
      </c>
      <c r="H251" s="1">
        <v>5.6012144555014401E-5</v>
      </c>
      <c r="I251" s="1">
        <v>4.23285468423599E-7</v>
      </c>
      <c r="J251" s="1">
        <v>2.9930802510005799E-5</v>
      </c>
      <c r="K251" s="1">
        <v>1.1941595029519699E-6</v>
      </c>
      <c r="L251" s="1">
        <v>4.2207243708621098E-5</v>
      </c>
    </row>
    <row r="252" spans="1:12" x14ac:dyDescent="0.25">
      <c r="A252" s="5">
        <v>317</v>
      </c>
      <c r="B252" t="s">
        <v>226</v>
      </c>
      <c r="C252">
        <v>1.9632127098074001E-3</v>
      </c>
      <c r="D252" s="1">
        <v>1.8153462396633499E-5</v>
      </c>
      <c r="E252">
        <v>1.73220977108641E-3</v>
      </c>
      <c r="F252" s="1">
        <v>1.47768890010671E-5</v>
      </c>
      <c r="G252">
        <v>1.94135744435077E-3</v>
      </c>
      <c r="H252" s="1">
        <v>2.2360422296556901E-5</v>
      </c>
      <c r="I252">
        <v>2.67037429234856E-3</v>
      </c>
      <c r="J252" s="1">
        <v>2.2944042654729601E-5</v>
      </c>
      <c r="K252">
        <v>2.3411881732988602E-3</v>
      </c>
      <c r="L252" s="1">
        <v>2.3116258740971001E-5</v>
      </c>
    </row>
    <row r="253" spans="1:12" x14ac:dyDescent="0.25">
      <c r="A253" s="5">
        <v>318</v>
      </c>
      <c r="B253" t="s">
        <v>227</v>
      </c>
      <c r="C253" s="1">
        <v>2.6532541616171799E-5</v>
      </c>
      <c r="D253" s="1">
        <v>6.9332371536645003E-4</v>
      </c>
      <c r="E253" s="1">
        <v>3.92869479540708E-5</v>
      </c>
      <c r="F253" s="1">
        <v>7.9424126437670098E-4</v>
      </c>
      <c r="G253" s="1">
        <v>1.8227691383935698E-5</v>
      </c>
      <c r="H253" s="1">
        <v>5.6328285686993104E-4</v>
      </c>
      <c r="I253" s="1">
        <v>9.5697164685161696E-5</v>
      </c>
      <c r="J253">
        <v>1.80361715692831E-3</v>
      </c>
      <c r="K253" s="1">
        <v>2.6571405900615701E-5</v>
      </c>
      <c r="L253">
        <v>6.8338220032984197E-4</v>
      </c>
    </row>
    <row r="254" spans="1:12" x14ac:dyDescent="0.25">
      <c r="A254" s="5">
        <v>319</v>
      </c>
      <c r="B254" t="s">
        <v>228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s="5">
        <v>320</v>
      </c>
      <c r="B255" t="s">
        <v>229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s="5">
        <v>321</v>
      </c>
      <c r="B256" t="s">
        <v>230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s="5">
        <v>322</v>
      </c>
      <c r="B257" t="s">
        <v>231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s="5">
        <v>323</v>
      </c>
      <c r="B258" t="s">
        <v>232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s="5">
        <v>326</v>
      </c>
      <c r="B259" t="s">
        <v>233</v>
      </c>
      <c r="C259" s="1">
        <v>-2.3790627269145E-5</v>
      </c>
      <c r="D259" s="1">
        <v>2.4376819114678701E-4</v>
      </c>
      <c r="E259" s="1">
        <v>-2.2681332790119699E-5</v>
      </c>
      <c r="F259" s="1">
        <v>2.21893089008367E-4</v>
      </c>
      <c r="G259" s="1">
        <v>-2.5740642205157801E-5</v>
      </c>
      <c r="H259" s="1">
        <v>2.14827667638409E-4</v>
      </c>
      <c r="I259" s="1">
        <v>-2.9443438607083201E-5</v>
      </c>
      <c r="J259" s="1">
        <v>2.5931393143247802E-4</v>
      </c>
      <c r="K259" s="1">
        <v>-3.7151056652082301E-5</v>
      </c>
      <c r="L259">
        <v>2.5579969848239998E-4</v>
      </c>
    </row>
    <row r="260" spans="1:12" x14ac:dyDescent="0.25">
      <c r="A260" s="5">
        <v>327</v>
      </c>
      <c r="B260" t="s">
        <v>234</v>
      </c>
      <c r="C260" s="1">
        <v>1.06524835699646E-5</v>
      </c>
      <c r="D260" s="1">
        <v>1.57025606567506E-4</v>
      </c>
      <c r="E260" s="1">
        <v>1.1855710651974E-5</v>
      </c>
      <c r="F260" s="1">
        <v>1.54344776100397E-4</v>
      </c>
      <c r="G260" s="1">
        <v>1.3341074465859201E-5</v>
      </c>
      <c r="H260" s="1">
        <v>1.86739618538589E-4</v>
      </c>
      <c r="I260" s="1">
        <v>9.1067715633209298E-6</v>
      </c>
      <c r="J260" s="1">
        <v>1.66544062780818E-4</v>
      </c>
      <c r="K260" s="1">
        <v>1.4647446273100101E-5</v>
      </c>
      <c r="L260">
        <v>1.8420393755595201E-4</v>
      </c>
    </row>
    <row r="261" spans="1:12" x14ac:dyDescent="0.25">
      <c r="A261" s="5">
        <v>329</v>
      </c>
      <c r="B261" t="s">
        <v>235</v>
      </c>
      <c r="C261" s="1">
        <v>1.0976218022593801E-6</v>
      </c>
      <c r="D261" s="1">
        <v>3.9410553569834798E-5</v>
      </c>
      <c r="E261" s="1">
        <v>1.20648950267576E-6</v>
      </c>
      <c r="F261" s="1">
        <v>3.8138247195809401E-5</v>
      </c>
      <c r="G261" s="1">
        <v>2.4930278944157901E-6</v>
      </c>
      <c r="H261" s="1">
        <v>5.6445772004924701E-5</v>
      </c>
      <c r="I261" s="1">
        <v>7.1502821151406299E-6</v>
      </c>
      <c r="J261" s="1">
        <v>1.15785717541612E-4</v>
      </c>
      <c r="K261" s="1">
        <v>4.3095587482384602E-6</v>
      </c>
      <c r="L261" s="1">
        <v>8.8126684219620201E-5</v>
      </c>
    </row>
    <row r="262" spans="1:12" x14ac:dyDescent="0.25">
      <c r="A262" s="5">
        <v>330</v>
      </c>
      <c r="B262" t="s">
        <v>236</v>
      </c>
      <c r="C262" s="1">
        <v>1.5290475630640201E-4</v>
      </c>
      <c r="D262" s="1">
        <v>4.6598014433605903E-3</v>
      </c>
      <c r="E262">
        <v>1.2731298612663901E-4</v>
      </c>
      <c r="F262">
        <v>4.0178147479436599E-3</v>
      </c>
      <c r="G262">
        <v>1.5603913925728001E-4</v>
      </c>
      <c r="H262">
        <v>4.5231811831307903E-3</v>
      </c>
      <c r="I262">
        <v>3.7020341750853902E-4</v>
      </c>
      <c r="J262">
        <v>9.5366158573058999E-3</v>
      </c>
      <c r="K262" s="1">
        <v>9.6221819703790697E-5</v>
      </c>
      <c r="L262">
        <v>4.3598491468245099E-3</v>
      </c>
    </row>
    <row r="263" spans="1:12" x14ac:dyDescent="0.25">
      <c r="A263" s="5">
        <v>331</v>
      </c>
      <c r="B263" t="s">
        <v>237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 s="5">
        <v>332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s="5">
        <v>333</v>
      </c>
      <c r="B265" t="s">
        <v>239</v>
      </c>
      <c r="C265" s="1">
        <v>-4.7638961556676303E-5</v>
      </c>
      <c r="D265" s="1">
        <v>2.7752818478601399E-4</v>
      </c>
      <c r="E265" s="1">
        <v>-3.6876839618612799E-5</v>
      </c>
      <c r="F265" s="1">
        <v>2.3366761448748901E-4</v>
      </c>
      <c r="G265" s="1">
        <v>-2.22089895452791E-5</v>
      </c>
      <c r="H265" s="1">
        <v>1.6492830820520699E-4</v>
      </c>
      <c r="I265" s="1">
        <v>-3.4931553910070102E-5</v>
      </c>
      <c r="J265" s="1">
        <v>2.28515637105569E-4</v>
      </c>
      <c r="K265" s="1">
        <v>-2.7111143303901201E-5</v>
      </c>
      <c r="L265">
        <v>1.9704150281978899E-4</v>
      </c>
    </row>
    <row r="266" spans="1:12" x14ac:dyDescent="0.25">
      <c r="A266" s="5">
        <v>334</v>
      </c>
      <c r="B266" t="s">
        <v>240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s="5">
        <v>335</v>
      </c>
      <c r="B267" t="s">
        <v>241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s="5">
        <v>340</v>
      </c>
      <c r="B268" t="s">
        <v>242</v>
      </c>
      <c r="C268" s="1">
        <v>-1.6282266790511199E-4</v>
      </c>
      <c r="D268" s="1">
        <v>3.2061774519577201E-3</v>
      </c>
      <c r="E268">
        <v>-2.5451417835118003E-4</v>
      </c>
      <c r="F268">
        <v>4.1226206441571196E-3</v>
      </c>
      <c r="G268">
        <v>-2.6509393460221798E-4</v>
      </c>
      <c r="H268">
        <v>3.8199854128952299E-3</v>
      </c>
      <c r="I268">
        <v>-1.95415005396518E-4</v>
      </c>
      <c r="J268">
        <v>4.3068234757055899E-3</v>
      </c>
      <c r="K268" s="1">
        <v>-7.5381222095011302E-5</v>
      </c>
      <c r="L268">
        <v>1.1306559439085101E-3</v>
      </c>
    </row>
    <row r="269" spans="1:12" x14ac:dyDescent="0.25">
      <c r="A269" s="5">
        <v>341</v>
      </c>
      <c r="B269" t="s">
        <v>242</v>
      </c>
      <c r="C269" s="1">
        <v>-3.9842273882103197E-5</v>
      </c>
      <c r="D269" s="1">
        <v>1.6262286291905501E-3</v>
      </c>
      <c r="E269" s="1">
        <v>-3.8245537219258002E-5</v>
      </c>
      <c r="F269" s="1">
        <v>1.5626308087310901E-3</v>
      </c>
      <c r="G269" s="1">
        <v>-7.8475181718683703E-5</v>
      </c>
      <c r="H269">
        <v>2.1485743119587998E-3</v>
      </c>
      <c r="I269">
        <v>-1.05721021719417E-4</v>
      </c>
      <c r="J269">
        <v>3.3709265934373902E-3</v>
      </c>
      <c r="K269" s="1">
        <v>-1.1006082993624799E-5</v>
      </c>
      <c r="L269">
        <v>4.4887408906012899E-4</v>
      </c>
    </row>
    <row r="270" spans="1:12" x14ac:dyDescent="0.25">
      <c r="A270" s="5">
        <v>342</v>
      </c>
      <c r="B270" t="s">
        <v>242</v>
      </c>
      <c r="C270">
        <v>3.7567130105235302E-4</v>
      </c>
      <c r="D270">
        <v>7.4849318456191496E-3</v>
      </c>
      <c r="E270">
        <v>3.3769972121362502E-4</v>
      </c>
      <c r="F270">
        <v>7.31961071404434E-3</v>
      </c>
      <c r="G270">
        <v>4.7337108949517602E-4</v>
      </c>
      <c r="H270">
        <v>9.4576356806735408E-3</v>
      </c>
      <c r="I270">
        <v>8.0288006604541096E-4</v>
      </c>
      <c r="J270">
        <v>1.31965999745145E-2</v>
      </c>
      <c r="K270">
        <v>2.7466520550882101E-4</v>
      </c>
      <c r="L270">
        <v>7.2119756015062604E-3</v>
      </c>
    </row>
    <row r="271" spans="1:12" x14ac:dyDescent="0.25">
      <c r="A271" s="5">
        <v>343</v>
      </c>
      <c r="B271" t="s">
        <v>242</v>
      </c>
      <c r="C271">
        <v>4.1609571244384899E-4</v>
      </c>
      <c r="D271">
        <v>8.6026760568450201E-3</v>
      </c>
      <c r="E271">
        <v>4.3409759140123602E-4</v>
      </c>
      <c r="F271">
        <v>7.73171950519816E-3</v>
      </c>
      <c r="G271">
        <v>5.8822393156277204E-4</v>
      </c>
      <c r="H271">
        <v>9.9633503520643995E-3</v>
      </c>
      <c r="I271">
        <v>1.0507542063016499E-3</v>
      </c>
      <c r="J271">
        <v>1.5257296912003501E-2</v>
      </c>
      <c r="K271">
        <v>3.9991578473245402E-4</v>
      </c>
      <c r="L271">
        <v>8.8595190954454308E-3</v>
      </c>
    </row>
    <row r="272" spans="1:12" x14ac:dyDescent="0.25">
      <c r="A272" s="5">
        <v>344</v>
      </c>
      <c r="B272" t="s">
        <v>243</v>
      </c>
      <c r="C272">
        <v>9.4180723515753897E-4</v>
      </c>
      <c r="D272" s="1">
        <v>8.7087161482299007E-6</v>
      </c>
      <c r="E272">
        <v>8.3098871938550197E-4</v>
      </c>
      <c r="F272" s="1">
        <v>7.0888804996157698E-6</v>
      </c>
      <c r="G272">
        <v>6.3352664456415805E-4</v>
      </c>
      <c r="H272" s="1">
        <v>7.2969165723689997E-6</v>
      </c>
      <c r="I272">
        <v>8.7142802871908705E-4</v>
      </c>
      <c r="J272" s="1">
        <v>7.48737056027944E-6</v>
      </c>
      <c r="K272">
        <v>7.6400413868342497E-4</v>
      </c>
      <c r="L272" s="1">
        <v>7.543570205249E-6</v>
      </c>
    </row>
    <row r="273" spans="1:12" x14ac:dyDescent="0.25">
      <c r="A273" s="5">
        <v>345</v>
      </c>
      <c r="B273" t="s">
        <v>243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 s="5">
        <v>346</v>
      </c>
      <c r="B274" t="s">
        <v>244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s="5">
        <v>347</v>
      </c>
      <c r="B275" t="s">
        <v>245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s="5">
        <v>348</v>
      </c>
      <c r="B276" t="s">
        <v>246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s="5">
        <v>349</v>
      </c>
      <c r="B277" t="s">
        <v>247</v>
      </c>
      <c r="C277">
        <v>-1.2495752480992099E-2</v>
      </c>
      <c r="D277">
        <v>1.1554589660515499E-4</v>
      </c>
      <c r="E277">
        <v>-1.10254295829451E-2</v>
      </c>
      <c r="F277" s="1">
        <v>9.4054168181999297E-5</v>
      </c>
      <c r="G277">
        <v>-8.4055333671999594E-3</v>
      </c>
      <c r="H277" s="1">
        <v>9.6814358564065102E-5</v>
      </c>
      <c r="I277">
        <v>-1.1561972073883001E-2</v>
      </c>
      <c r="J277" s="1">
        <v>9.9341272568442897E-5</v>
      </c>
      <c r="K277">
        <v>-1.01366885441739E-2</v>
      </c>
      <c r="L277">
        <v>1.00086920750837E-4</v>
      </c>
    </row>
    <row r="278" spans="1:12" x14ac:dyDescent="0.25">
      <c r="A278" s="5">
        <v>350</v>
      </c>
      <c r="B278" t="s">
        <v>248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s="5">
        <v>351</v>
      </c>
      <c r="B279" t="s">
        <v>248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5">
        <v>352</v>
      </c>
      <c r="B280" t="s">
        <v>249</v>
      </c>
      <c r="C280">
        <v>3.41371603389291E-2</v>
      </c>
      <c r="D280">
        <v>9.3946073524531497E-4</v>
      </c>
      <c r="E280">
        <v>2.9626707658630898E-2</v>
      </c>
      <c r="F280">
        <v>5.2700034677930104E-4</v>
      </c>
      <c r="G280">
        <v>2.2812110422297301E-2</v>
      </c>
      <c r="H280">
        <v>1.7605632717967699E-3</v>
      </c>
      <c r="I280">
        <v>3.1584364706640902E-2</v>
      </c>
      <c r="J280">
        <v>2.77135083523763E-3</v>
      </c>
      <c r="K280">
        <v>2.78623431576564E-2</v>
      </c>
      <c r="L280">
        <v>8.5812385149694503E-4</v>
      </c>
    </row>
    <row r="281" spans="1:12" x14ac:dyDescent="0.25">
      <c r="A281" s="5">
        <v>353</v>
      </c>
      <c r="B281" t="s">
        <v>250</v>
      </c>
      <c r="C281">
        <v>8.2387437514998205E-3</v>
      </c>
      <c r="D281" s="1">
        <v>7.6182129496821601E-5</v>
      </c>
      <c r="E281">
        <v>7.2693252545027601E-3</v>
      </c>
      <c r="F281" s="1">
        <v>6.2012127048024704E-5</v>
      </c>
      <c r="G281">
        <v>5.5419660090405701E-3</v>
      </c>
      <c r="H281" s="1">
        <v>6.3831985539763398E-5</v>
      </c>
      <c r="I281">
        <v>7.6230803485920198E-3</v>
      </c>
      <c r="J281" s="1">
        <v>6.5498039424540701E-5</v>
      </c>
      <c r="K281">
        <v>6.6833573673333599E-3</v>
      </c>
      <c r="L281" s="1">
        <v>6.5989662823198598E-5</v>
      </c>
    </row>
    <row r="282" spans="1:12" x14ac:dyDescent="0.25">
      <c r="A282" s="5">
        <v>354</v>
      </c>
      <c r="B282" t="s">
        <v>251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s="5">
        <v>355</v>
      </c>
      <c r="B283" t="s">
        <v>252</v>
      </c>
      <c r="C283">
        <v>3.9264254196147898E-3</v>
      </c>
      <c r="D283" s="1">
        <v>3.6306924793266998E-5</v>
      </c>
      <c r="E283">
        <v>3.46441954217281E-3</v>
      </c>
      <c r="F283" s="1">
        <v>2.9553778002134101E-5</v>
      </c>
      <c r="G283">
        <v>3.8827148887015501E-3</v>
      </c>
      <c r="H283" s="1">
        <v>4.4720844593113802E-5</v>
      </c>
      <c r="I283">
        <v>5.3407485846971199E-3</v>
      </c>
      <c r="J283" s="1">
        <v>4.5888085309459202E-5</v>
      </c>
      <c r="K283">
        <v>4.6823763465977299E-3</v>
      </c>
      <c r="L283" s="1">
        <v>4.6232517481942002E-5</v>
      </c>
    </row>
    <row r="284" spans="1:12" x14ac:dyDescent="0.25">
      <c r="A284" s="5">
        <v>356</v>
      </c>
      <c r="B284" t="s">
        <v>253</v>
      </c>
      <c r="C284" s="1">
        <v>0</v>
      </c>
      <c r="D284" s="1">
        <v>0</v>
      </c>
      <c r="E284" s="1">
        <v>0</v>
      </c>
      <c r="F284" s="1">
        <v>0</v>
      </c>
      <c r="G284">
        <v>0</v>
      </c>
      <c r="H284">
        <v>0</v>
      </c>
      <c r="I284" s="1">
        <v>0</v>
      </c>
      <c r="J284" s="1">
        <v>0</v>
      </c>
      <c r="K284" s="1">
        <v>0</v>
      </c>
      <c r="L284">
        <v>0</v>
      </c>
    </row>
    <row r="285" spans="1:12" x14ac:dyDescent="0.25">
      <c r="A285" s="5">
        <v>357</v>
      </c>
      <c r="B285" t="s">
        <v>254</v>
      </c>
      <c r="C285" s="1">
        <v>6.7603973615121904E-6</v>
      </c>
      <c r="D285" s="1">
        <v>1.01581736969165E-4</v>
      </c>
      <c r="E285" s="1">
        <v>5.8520525965892103E-6</v>
      </c>
      <c r="F285" s="1">
        <v>1.06393525420711E-4</v>
      </c>
      <c r="G285" s="1">
        <v>7.7874587252397599E-6</v>
      </c>
      <c r="H285" s="1">
        <v>1.2959208970071001E-4</v>
      </c>
      <c r="I285" s="1">
        <v>7.7022339393937798E-6</v>
      </c>
      <c r="J285" s="1">
        <v>1.3828534226868099E-4</v>
      </c>
      <c r="K285" s="1">
        <v>5.7714149941202104E-6</v>
      </c>
      <c r="L285" s="1">
        <v>9.5850750751032995E-5</v>
      </c>
    </row>
    <row r="286" spans="1:12" x14ac:dyDescent="0.25">
      <c r="A286" s="5">
        <v>358</v>
      </c>
      <c r="B286" t="s">
        <v>255</v>
      </c>
      <c r="C286" s="1">
        <v>1.07824467636722E-8</v>
      </c>
      <c r="D286" s="1">
        <v>2.4446325432249901E-7</v>
      </c>
      <c r="E286" s="1">
        <v>1.90485033041744E-8</v>
      </c>
      <c r="F286" s="1">
        <v>3.7535004985273502E-7</v>
      </c>
      <c r="G286" s="1">
        <v>5.1300324386870599E-7</v>
      </c>
      <c r="H286" s="1">
        <v>1.28586687519424E-5</v>
      </c>
      <c r="I286" s="1">
        <v>6.1122455697353404E-7</v>
      </c>
      <c r="J286" s="1">
        <v>1.7181723379371801E-5</v>
      </c>
      <c r="K286" s="1">
        <v>1.0710532722033E-8</v>
      </c>
      <c r="L286" s="1">
        <v>2.3928296660906298E-7</v>
      </c>
    </row>
    <row r="287" spans="1:12" x14ac:dyDescent="0.25">
      <c r="A287" s="5">
        <v>359</v>
      </c>
      <c r="B287" t="s">
        <v>256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s="5">
        <v>360</v>
      </c>
      <c r="B288" t="s">
        <v>257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s="5">
        <v>361</v>
      </c>
      <c r="B289" t="s">
        <v>258</v>
      </c>
      <c r="C289">
        <v>2.1455156612759999E-2</v>
      </c>
      <c r="D289">
        <v>1.9839183845842001E-4</v>
      </c>
      <c r="E289">
        <v>1.8930618126829699E-2</v>
      </c>
      <c r="F289">
        <v>1.6149062743498201E-4</v>
      </c>
      <c r="G289">
        <v>1.44322668908002E-2</v>
      </c>
      <c r="H289">
        <v>1.6622986318875799E-4</v>
      </c>
      <c r="I289">
        <v>1.9851859419820001E-2</v>
      </c>
      <c r="J289">
        <v>1.7056856434288599E-4</v>
      </c>
      <c r="K289">
        <v>1.74046533476757E-2</v>
      </c>
      <c r="L289">
        <v>1.7184883926475201E-4</v>
      </c>
    </row>
    <row r="290" spans="1:12" x14ac:dyDescent="0.25">
      <c r="A290" s="5">
        <v>362</v>
      </c>
      <c r="B290" t="s">
        <v>259</v>
      </c>
      <c r="C290">
        <v>2.1455156612759999E-2</v>
      </c>
      <c r="D290">
        <v>1.9839183845842001E-4</v>
      </c>
      <c r="E290">
        <v>1.8930618126829699E-2</v>
      </c>
      <c r="F290">
        <v>1.6149062743498201E-4</v>
      </c>
      <c r="G290">
        <v>1.44322668908002E-2</v>
      </c>
      <c r="H290">
        <v>1.6622986318875899E-4</v>
      </c>
      <c r="I290">
        <v>1.9851859419820001E-2</v>
      </c>
      <c r="J290">
        <v>1.7056856434288599E-4</v>
      </c>
      <c r="K290">
        <v>1.74046533476757E-2</v>
      </c>
      <c r="L290">
        <v>1.7184883926475201E-4</v>
      </c>
    </row>
    <row r="291" spans="1:12" x14ac:dyDescent="0.25">
      <c r="A291" s="5">
        <v>363</v>
      </c>
      <c r="B291" t="s">
        <v>260</v>
      </c>
      <c r="C291" s="1">
        <v>5.4034176566309797E-7</v>
      </c>
      <c r="D291" s="1">
        <v>1.9279650582255101E-5</v>
      </c>
      <c r="E291" s="1">
        <v>7.0374127150429105E-7</v>
      </c>
      <c r="F291" s="1">
        <v>2.2245347750497799E-5</v>
      </c>
      <c r="G291" s="1">
        <v>3.4842201701934301E-7</v>
      </c>
      <c r="H291" s="1">
        <v>1.48529189757282E-5</v>
      </c>
      <c r="I291" s="1">
        <v>7.1651799097744095E-7</v>
      </c>
      <c r="J291" s="1">
        <v>2.5448402165489202E-5</v>
      </c>
      <c r="K291" s="1">
        <v>3.6650136184889501E-7</v>
      </c>
      <c r="L291" s="1">
        <v>1.48946293085914E-5</v>
      </c>
    </row>
    <row r="292" spans="1:12" x14ac:dyDescent="0.25">
      <c r="A292" s="5">
        <v>364</v>
      </c>
      <c r="B292" t="s">
        <v>261</v>
      </c>
      <c r="C292" s="1">
        <v>4.4785757033040402E-4</v>
      </c>
      <c r="D292" s="1">
        <v>1.00404131561897E-3</v>
      </c>
      <c r="E292">
        <v>4.2869634081546499E-4</v>
      </c>
      <c r="F292">
        <v>9.2674428836134898E-4</v>
      </c>
      <c r="G292" s="1">
        <v>7.2778335617249595E-5</v>
      </c>
      <c r="H292" s="1">
        <v>7.1617572851449601E-4</v>
      </c>
      <c r="I292">
        <v>8.1921126688935103E-4</v>
      </c>
      <c r="J292">
        <v>1.01953122432376E-3</v>
      </c>
      <c r="K292">
        <v>4.535733285733E-4</v>
      </c>
      <c r="L292">
        <v>1.0479737516205199E-3</v>
      </c>
    </row>
    <row r="293" spans="1:12" x14ac:dyDescent="0.25">
      <c r="A293" s="5">
        <v>366</v>
      </c>
      <c r="B293" t="s">
        <v>262</v>
      </c>
      <c r="C293">
        <v>1.2551695492349599</v>
      </c>
      <c r="D293">
        <v>1.7792934781474E-2</v>
      </c>
      <c r="E293">
        <v>1.4218684356084399</v>
      </c>
      <c r="F293">
        <v>8.8769374724984394E-3</v>
      </c>
      <c r="G293">
        <v>1.5118442604745701</v>
      </c>
      <c r="H293">
        <v>1.47035435830861E-2</v>
      </c>
      <c r="I293">
        <v>1.12237617418419</v>
      </c>
      <c r="J293">
        <v>1.0585691049007201E-2</v>
      </c>
      <c r="K293">
        <v>1.37110783035515</v>
      </c>
      <c r="L293">
        <v>2.57622583827549E-2</v>
      </c>
    </row>
    <row r="294" spans="1:12" x14ac:dyDescent="0.25">
      <c r="A294" s="5">
        <v>368</v>
      </c>
      <c r="B294" t="s">
        <v>263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s="5">
        <v>370</v>
      </c>
      <c r="B295" t="s">
        <v>264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 s="5">
        <v>373</v>
      </c>
      <c r="B296" t="s">
        <v>265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s="5">
        <v>381</v>
      </c>
      <c r="B297" t="s">
        <v>266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s="5">
        <v>399</v>
      </c>
      <c r="B298" t="s">
        <v>267</v>
      </c>
      <c r="C298" s="1">
        <v>1.7489877446981601E-5</v>
      </c>
      <c r="D298" s="1">
        <v>2.50382641131587E-4</v>
      </c>
      <c r="E298" s="1">
        <v>1.1880244148894899E-5</v>
      </c>
      <c r="F298" s="1">
        <v>1.92443693361178E-4</v>
      </c>
      <c r="G298" s="1">
        <v>1.43437688858691E-5</v>
      </c>
      <c r="H298" s="1">
        <v>2.1842235176710599E-4</v>
      </c>
      <c r="I298" s="1">
        <v>7.4249539092557202E-5</v>
      </c>
      <c r="J298" s="1">
        <v>6.1363858705227605E-4</v>
      </c>
      <c r="K298" s="1">
        <v>1.3812763442145299E-5</v>
      </c>
      <c r="L298">
        <v>2.1334245188663501E-4</v>
      </c>
    </row>
    <row r="299" spans="1:12" x14ac:dyDescent="0.25">
      <c r="A299" s="5">
        <v>400</v>
      </c>
      <c r="B299" t="s">
        <v>268</v>
      </c>
      <c r="C299" s="1">
        <v>3.0230364742486699E-6</v>
      </c>
      <c r="D299" s="1">
        <v>1.06853711524598E-4</v>
      </c>
      <c r="E299" s="1">
        <v>3.0425825605279901E-6</v>
      </c>
      <c r="F299" s="1">
        <v>9.6588137013482907E-5</v>
      </c>
      <c r="G299" s="1">
        <v>4.2050169197135698E-6</v>
      </c>
      <c r="H299" s="1">
        <v>1.2132785991312299E-4</v>
      </c>
      <c r="I299" s="1">
        <v>6.55114147320899E-6</v>
      </c>
      <c r="J299" s="1">
        <v>1.8902502136588701E-4</v>
      </c>
      <c r="K299" s="1">
        <v>3.3848308434458099E-6</v>
      </c>
      <c r="L299">
        <v>1.0699491736233001E-4</v>
      </c>
    </row>
    <row r="300" spans="1:12" x14ac:dyDescent="0.25">
      <c r="A300" s="5">
        <v>402</v>
      </c>
      <c r="B300" t="s">
        <v>269</v>
      </c>
      <c r="C300" s="1">
        <v>3.4268403970201601E-6</v>
      </c>
      <c r="D300" s="1">
        <v>1.0277835864548799E-4</v>
      </c>
      <c r="E300" s="1">
        <v>3.60267969863977E-6</v>
      </c>
      <c r="F300" s="1">
        <v>1.03949913165402E-4</v>
      </c>
      <c r="G300" s="1">
        <v>3.3077077639109598E-6</v>
      </c>
      <c r="H300" s="1">
        <v>1.04557600817273E-4</v>
      </c>
      <c r="I300" s="1">
        <v>5.8833302821497897E-6</v>
      </c>
      <c r="J300" s="1">
        <v>1.60053519931768E-4</v>
      </c>
      <c r="K300" s="1">
        <v>3.20220409705645E-6</v>
      </c>
      <c r="L300">
        <v>1.01222063550176E-4</v>
      </c>
    </row>
    <row r="301" spans="1:12" x14ac:dyDescent="0.25">
      <c r="A301" s="5">
        <v>410</v>
      </c>
      <c r="B301" t="s">
        <v>270</v>
      </c>
      <c r="C301" s="1">
        <v>1.12443282081102E-5</v>
      </c>
      <c r="D301" s="1">
        <v>2.05012506482722E-4</v>
      </c>
      <c r="E301" s="1">
        <v>6.8911706948346501E-6</v>
      </c>
      <c r="F301" s="1">
        <v>1.4679656893402601E-4</v>
      </c>
      <c r="G301" s="1">
        <v>5.5785247922357303E-6</v>
      </c>
      <c r="H301" s="1">
        <v>1.3938066269738499E-4</v>
      </c>
      <c r="I301" s="1">
        <v>4.3109159256761404E-6</v>
      </c>
      <c r="J301" s="1">
        <v>1.5236943379499601E-4</v>
      </c>
      <c r="K301" s="1">
        <v>3.3505326496117099E-6</v>
      </c>
      <c r="L301">
        <v>1.05910747256144E-4</v>
      </c>
    </row>
    <row r="302" spans="1:12" x14ac:dyDescent="0.25">
      <c r="A302" s="5">
        <v>412</v>
      </c>
      <c r="B302" t="s">
        <v>271</v>
      </c>
      <c r="C302" s="1">
        <v>3.4993462188826802E-6</v>
      </c>
      <c r="D302" s="1">
        <v>1.1061588530465401E-4</v>
      </c>
      <c r="E302" s="1">
        <v>3.15943641735201E-6</v>
      </c>
      <c r="F302" s="1">
        <v>9.4099213675758803E-5</v>
      </c>
      <c r="G302" s="1">
        <v>6.5750300382468801E-6</v>
      </c>
      <c r="H302" s="1">
        <v>1.42011530693869E-4</v>
      </c>
      <c r="I302" s="1">
        <v>9.7846799221522697E-6</v>
      </c>
      <c r="J302" s="1">
        <v>2.18966136686068E-4</v>
      </c>
      <c r="K302" s="1">
        <v>1.7199704975071601E-5</v>
      </c>
      <c r="L302">
        <v>2.23756156686664E-4</v>
      </c>
    </row>
    <row r="303" spans="1:12" x14ac:dyDescent="0.25">
      <c r="A303" s="5">
        <v>436</v>
      </c>
      <c r="B303" t="s">
        <v>272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s="5">
        <v>437</v>
      </c>
      <c r="B304" t="s">
        <v>273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5">
        <v>438</v>
      </c>
      <c r="B305" t="s">
        <v>274</v>
      </c>
      <c r="C305">
        <v>2.07193943786478</v>
      </c>
      <c r="D305">
        <v>1.5009838463951999E-2</v>
      </c>
      <c r="E305">
        <v>2.1056784400742399</v>
      </c>
      <c r="F305">
        <v>1.33990958470335E-2</v>
      </c>
      <c r="G305">
        <v>2.22672844943162</v>
      </c>
      <c r="H305">
        <v>2.1878458444264798E-2</v>
      </c>
      <c r="I305">
        <v>2.3396849236259798</v>
      </c>
      <c r="J305">
        <v>2.4884949711931201E-2</v>
      </c>
      <c r="K305">
        <v>2.3634098944926301</v>
      </c>
      <c r="L305">
        <v>2.5055416762193899E-2</v>
      </c>
    </row>
    <row r="306" spans="1:12" x14ac:dyDescent="0.25">
      <c r="A306" s="5">
        <v>439</v>
      </c>
      <c r="B306" t="s">
        <v>274</v>
      </c>
      <c r="C306">
        <v>4.1438788757295599</v>
      </c>
      <c r="D306">
        <v>3.0019676927903999E-2</v>
      </c>
      <c r="E306">
        <v>4.2113568801484798</v>
      </c>
      <c r="F306">
        <v>2.6798191694067101E-2</v>
      </c>
      <c r="G306">
        <v>4.4534568988632399</v>
      </c>
      <c r="H306">
        <v>4.37569168885295E-2</v>
      </c>
      <c r="I306">
        <v>4.6793698472519596</v>
      </c>
      <c r="J306">
        <v>4.97698994238625E-2</v>
      </c>
      <c r="K306">
        <v>4.7268197889852503</v>
      </c>
      <c r="L306">
        <v>5.01108335243877E-2</v>
      </c>
    </row>
    <row r="307" spans="1:12" x14ac:dyDescent="0.25">
      <c r="A307" s="5">
        <v>440</v>
      </c>
      <c r="B307" t="s">
        <v>275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s="5">
        <v>443</v>
      </c>
      <c r="B308" t="s">
        <v>276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s="5">
        <v>445</v>
      </c>
      <c r="B309" t="s">
        <v>277</v>
      </c>
      <c r="C309" s="1">
        <v>4.1060344311529202E-4</v>
      </c>
      <c r="D309" s="1">
        <v>2.5180087185945198E-3</v>
      </c>
      <c r="E309" s="1">
        <v>9.1904910972797406E-5</v>
      </c>
      <c r="F309" s="1">
        <v>6.4752371456067604E-4</v>
      </c>
      <c r="G309">
        <v>2.9769350516385202E-4</v>
      </c>
      <c r="H309">
        <v>1.6469586940926601E-3</v>
      </c>
      <c r="I309">
        <v>1.4493735911713499E-4</v>
      </c>
      <c r="J309">
        <v>9.7209200892931598E-4</v>
      </c>
      <c r="K309">
        <v>1.5100368400925799E-3</v>
      </c>
      <c r="L309">
        <v>1.06102259430132E-3</v>
      </c>
    </row>
    <row r="310" spans="1:12" x14ac:dyDescent="0.25">
      <c r="A310" s="5">
        <v>446</v>
      </c>
      <c r="B310" t="s">
        <v>278</v>
      </c>
      <c r="C310" s="1">
        <v>4.0392134007598802E-5</v>
      </c>
      <c r="D310" s="1">
        <v>5.8594639507577098E-4</v>
      </c>
      <c r="E310" s="1">
        <v>1.1427294342768801E-5</v>
      </c>
      <c r="F310" s="1">
        <v>2.41302266791242E-4</v>
      </c>
      <c r="G310">
        <v>1.3699406832683701E-4</v>
      </c>
      <c r="H310">
        <v>1.18681089488253E-3</v>
      </c>
      <c r="I310" s="1">
        <v>3.0413978517477198E-5</v>
      </c>
      <c r="J310" s="1">
        <v>4.4152368657390199E-4</v>
      </c>
      <c r="K310" s="1">
        <v>7.14513848191189E-6</v>
      </c>
      <c r="L310">
        <v>1.6127083060668901E-4</v>
      </c>
    </row>
    <row r="311" spans="1:12" x14ac:dyDescent="0.25">
      <c r="A311" s="5">
        <v>447</v>
      </c>
      <c r="B311" t="s">
        <v>278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 s="5">
        <v>448</v>
      </c>
      <c r="B312" t="s">
        <v>279</v>
      </c>
      <c r="C312" s="1">
        <v>3.3885868387400899E-5</v>
      </c>
      <c r="D312" s="1">
        <v>5.8023038505990003E-4</v>
      </c>
      <c r="E312" s="1">
        <v>2.4852486404392301E-5</v>
      </c>
      <c r="F312" s="1">
        <v>4.4285119270207301E-4</v>
      </c>
      <c r="G312" s="1">
        <v>1.7777700582214599E-5</v>
      </c>
      <c r="H312" s="1">
        <v>3.35530177963216E-4</v>
      </c>
      <c r="I312" s="1">
        <v>3.4193373162097803E-5</v>
      </c>
      <c r="J312" s="1">
        <v>5.68941812033532E-4</v>
      </c>
      <c r="K312" s="1">
        <v>1.7645144737596601E-5</v>
      </c>
      <c r="L312">
        <v>3.75819845616677E-4</v>
      </c>
    </row>
    <row r="313" spans="1:12" x14ac:dyDescent="0.25">
      <c r="A313" s="5">
        <v>449</v>
      </c>
      <c r="B313" t="s">
        <v>280</v>
      </c>
      <c r="C313" s="1">
        <v>9.5574156404930199E-6</v>
      </c>
      <c r="D313" s="1">
        <v>3.0211216029840898E-4</v>
      </c>
      <c r="E313" s="1">
        <v>8.4097795870998599E-5</v>
      </c>
      <c r="F313" s="1">
        <v>1.9840438924670699E-3</v>
      </c>
      <c r="G313" s="1">
        <v>3.90700878820449E-6</v>
      </c>
      <c r="H313" s="1">
        <v>1.9533092395833499E-4</v>
      </c>
      <c r="I313" s="1">
        <v>4.8642157909501297E-5</v>
      </c>
      <c r="J313" s="1">
        <v>7.8771450867923796E-4</v>
      </c>
      <c r="K313" s="1">
        <v>8.7050322088314599E-5</v>
      </c>
      <c r="L313">
        <v>1.71813614472477E-3</v>
      </c>
    </row>
    <row r="314" spans="1:12" x14ac:dyDescent="0.25">
      <c r="A314" s="5">
        <v>450</v>
      </c>
      <c r="B314" t="s">
        <v>281</v>
      </c>
      <c r="C314">
        <v>0.61540133043670098</v>
      </c>
      <c r="D314">
        <v>2.4339619672370499E-2</v>
      </c>
      <c r="E314">
        <v>0.68546208219826998</v>
      </c>
      <c r="F314">
        <v>7.4098151612493699E-3</v>
      </c>
      <c r="G314">
        <v>0.71660326991754897</v>
      </c>
      <c r="H314">
        <v>2.1684492676011E-2</v>
      </c>
      <c r="I314">
        <v>0.252666884036991</v>
      </c>
      <c r="J314">
        <v>5.39061738639382E-2</v>
      </c>
      <c r="K314">
        <v>0.55033736125562105</v>
      </c>
      <c r="L314">
        <v>4.63886242449877E-2</v>
      </c>
    </row>
    <row r="315" spans="1:12" x14ac:dyDescent="0.25">
      <c r="A315" s="5">
        <v>451</v>
      </c>
      <c r="B315" t="s">
        <v>282</v>
      </c>
      <c r="C315">
        <v>0.366514288095528</v>
      </c>
      <c r="D315">
        <v>8.4279924230485706E-3</v>
      </c>
      <c r="E315">
        <v>0.41468394528693597</v>
      </c>
      <c r="F315">
        <v>1.09048556861753E-2</v>
      </c>
      <c r="G315">
        <v>0.389979218453743</v>
      </c>
      <c r="H315">
        <v>3.7229464340733799E-2</v>
      </c>
      <c r="I315">
        <v>0.22294075030934599</v>
      </c>
      <c r="J315">
        <v>2.1762973313951599E-2</v>
      </c>
      <c r="K315">
        <v>0.430034147151101</v>
      </c>
      <c r="L315">
        <v>8.5999034658058096E-3</v>
      </c>
    </row>
    <row r="316" spans="1:12" x14ac:dyDescent="0.25">
      <c r="A316" s="5">
        <v>452</v>
      </c>
      <c r="B316" t="s">
        <v>283</v>
      </c>
      <c r="C316">
        <v>7.3993115367144799E-2</v>
      </c>
      <c r="D316">
        <v>6.7372944708143801E-3</v>
      </c>
      <c r="E316">
        <v>5.0126433298630903E-2</v>
      </c>
      <c r="F316">
        <v>9.1166279275895004E-3</v>
      </c>
      <c r="G316">
        <v>3.4165009240152602E-2</v>
      </c>
      <c r="H316">
        <v>3.8041556854633299E-2</v>
      </c>
      <c r="I316">
        <v>7.6487567304055898E-2</v>
      </c>
      <c r="J316">
        <v>2.3205190418481601E-2</v>
      </c>
      <c r="K316">
        <v>2.8368062071582802E-2</v>
      </c>
      <c r="L316">
        <v>6.7406186999790499E-3</v>
      </c>
    </row>
    <row r="317" spans="1:12" x14ac:dyDescent="0.25">
      <c r="A317" s="5">
        <v>453</v>
      </c>
      <c r="B317" t="s">
        <v>284</v>
      </c>
      <c r="C317">
        <v>1.2495752480992099E-2</v>
      </c>
      <c r="D317">
        <v>1.1554589660515499E-4</v>
      </c>
      <c r="E317">
        <v>1.10254295829451E-2</v>
      </c>
      <c r="F317" s="1">
        <v>9.4054168181999297E-5</v>
      </c>
      <c r="G317">
        <v>8.4055333671999594E-3</v>
      </c>
      <c r="H317" s="1">
        <v>9.6814358564065102E-5</v>
      </c>
      <c r="I317">
        <v>1.1561972073883001E-2</v>
      </c>
      <c r="J317" s="1">
        <v>9.93412725684431E-5</v>
      </c>
      <c r="K317">
        <v>1.01366885441739E-2</v>
      </c>
      <c r="L317">
        <v>1.00086920750836E-4</v>
      </c>
    </row>
    <row r="318" spans="1:12" x14ac:dyDescent="0.25">
      <c r="A318" s="5">
        <v>457</v>
      </c>
      <c r="B318" t="s">
        <v>285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 s="5">
        <v>458</v>
      </c>
      <c r="B319" t="s">
        <v>286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s="5">
        <v>459</v>
      </c>
      <c r="B320" t="s">
        <v>287</v>
      </c>
      <c r="C320">
        <v>3.4073734320811902E-4</v>
      </c>
      <c r="D320">
        <v>6.3077713371210899E-3</v>
      </c>
      <c r="E320">
        <v>3.7317527372548499E-4</v>
      </c>
      <c r="F320">
        <v>6.6727225461135596E-3</v>
      </c>
      <c r="G320">
        <v>5.4112720623192701E-4</v>
      </c>
      <c r="H320">
        <v>7.5113925684722003E-3</v>
      </c>
      <c r="I320">
        <v>8.4550770149849298E-4</v>
      </c>
      <c r="J320">
        <v>1.1192245230522299E-2</v>
      </c>
      <c r="K320">
        <v>4.7434273087775301E-4</v>
      </c>
      <c r="L320">
        <v>7.3516988357245098E-3</v>
      </c>
    </row>
    <row r="321" spans="1:12" x14ac:dyDescent="0.25">
      <c r="A321" s="5">
        <v>460</v>
      </c>
      <c r="B321" t="s">
        <v>288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 s="5">
        <v>461</v>
      </c>
      <c r="B322" t="s">
        <v>289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 s="5">
        <v>462</v>
      </c>
      <c r="B323" t="s">
        <v>290</v>
      </c>
      <c r="C323">
        <v>3.9264254196147898E-3</v>
      </c>
      <c r="D323" s="1">
        <v>3.6306924793266998E-5</v>
      </c>
      <c r="E323">
        <v>3.46441954217281E-3</v>
      </c>
      <c r="F323" s="1">
        <v>2.9553778002134101E-5</v>
      </c>
      <c r="G323">
        <v>3.8827148887015501E-3</v>
      </c>
      <c r="H323" s="1">
        <v>4.4720844593113802E-5</v>
      </c>
      <c r="I323">
        <v>5.3407485846971199E-3</v>
      </c>
      <c r="J323" s="1">
        <v>4.5888085309459202E-5</v>
      </c>
      <c r="K323">
        <v>4.6823763465977299E-3</v>
      </c>
      <c r="L323" s="1">
        <v>4.6232517481942002E-5</v>
      </c>
    </row>
    <row r="324" spans="1:12" x14ac:dyDescent="0.25">
      <c r="A324" s="5">
        <v>463</v>
      </c>
      <c r="B324" t="s">
        <v>291</v>
      </c>
      <c r="C324" s="1">
        <v>2.47222368880564E-5</v>
      </c>
      <c r="D324" s="1">
        <v>6.0107620582533201E-4</v>
      </c>
      <c r="E324" s="1">
        <v>1.95018107336804E-5</v>
      </c>
      <c r="F324" s="1">
        <v>5.6469164508656205E-4</v>
      </c>
      <c r="G324" s="1">
        <v>1.3770782763047401E-5</v>
      </c>
      <c r="H324" s="1">
        <v>4.4102221176569201E-4</v>
      </c>
      <c r="I324" s="1">
        <v>4.8362331358740897E-5</v>
      </c>
      <c r="J324" s="1">
        <v>1.16946032873445E-3</v>
      </c>
      <c r="K324" s="1">
        <v>2.9975962085245499E-5</v>
      </c>
      <c r="L324">
        <v>7.52315578619881E-4</v>
      </c>
    </row>
    <row r="325" spans="1:12" x14ac:dyDescent="0.25">
      <c r="A325" s="5">
        <v>465</v>
      </c>
      <c r="B325" t="s">
        <v>292</v>
      </c>
      <c r="C325">
        <v>2.89558142441224E-4</v>
      </c>
      <c r="D325">
        <v>5.2852463174261803E-3</v>
      </c>
      <c r="E325">
        <v>1.99409807613066E-4</v>
      </c>
      <c r="F325">
        <v>4.2969818161628197E-3</v>
      </c>
      <c r="G325">
        <v>1.2423609136662201E-4</v>
      </c>
      <c r="H325">
        <v>3.3184984572357801E-3</v>
      </c>
      <c r="I325">
        <v>2.4394582532679499E-4</v>
      </c>
      <c r="J325">
        <v>6.5533913430961899E-3</v>
      </c>
      <c r="K325">
        <v>1.99827569766862E-4</v>
      </c>
      <c r="L325">
        <v>4.7062799192618904E-3</v>
      </c>
    </row>
    <row r="326" spans="1:12" x14ac:dyDescent="0.25">
      <c r="A326" s="5">
        <v>466</v>
      </c>
      <c r="B326" t="s">
        <v>293</v>
      </c>
      <c r="C326">
        <v>0.49702526211229903</v>
      </c>
      <c r="D326">
        <v>6.67652486712498E-3</v>
      </c>
      <c r="E326">
        <v>0.37546193447376403</v>
      </c>
      <c r="F326">
        <v>1.6183664261484099E-2</v>
      </c>
      <c r="G326">
        <v>0.40430079669820701</v>
      </c>
      <c r="H326">
        <v>1.1507310945418301E-2</v>
      </c>
      <c r="I326">
        <v>1.16247446599741</v>
      </c>
      <c r="J326">
        <v>3.6385364557951702E-2</v>
      </c>
      <c r="K326">
        <v>0.62157836875769801</v>
      </c>
      <c r="L326">
        <v>2.60102280815315E-2</v>
      </c>
    </row>
    <row r="327" spans="1:12" x14ac:dyDescent="0.25">
      <c r="A327" s="5">
        <v>467</v>
      </c>
      <c r="B327" t="s">
        <v>294</v>
      </c>
      <c r="C327">
        <v>0.41557851968913201</v>
      </c>
      <c r="D327">
        <v>6.84568839088728E-3</v>
      </c>
      <c r="E327">
        <v>0.54742539456622497</v>
      </c>
      <c r="F327">
        <v>1.61490071463724E-2</v>
      </c>
      <c r="G327">
        <v>0.53680673042030402</v>
      </c>
      <c r="H327">
        <v>1.1589291013886499E-2</v>
      </c>
      <c r="I327">
        <v>-0.24348218994972701</v>
      </c>
      <c r="J327">
        <v>3.6138308855393299E-2</v>
      </c>
      <c r="K327">
        <v>0.30740000426659603</v>
      </c>
      <c r="L327">
        <v>2.6128188905878799E-2</v>
      </c>
    </row>
    <row r="328" spans="1:12" x14ac:dyDescent="0.25">
      <c r="A328" s="5">
        <v>468</v>
      </c>
      <c r="B328" t="s">
        <v>295</v>
      </c>
      <c r="C328" s="1">
        <v>4.2825507453628501E-6</v>
      </c>
      <c r="D328" s="1">
        <v>1.7481028985092499E-4</v>
      </c>
      <c r="E328" s="1">
        <v>1.0528340977191399E-4</v>
      </c>
      <c r="F328" s="1">
        <v>8.5495725386142802E-4</v>
      </c>
      <c r="G328" s="1">
        <v>8.5179218545079903E-6</v>
      </c>
      <c r="H328" s="1">
        <v>2.1634570757314499E-4</v>
      </c>
      <c r="I328" s="1">
        <v>3.3180057945418101E-5</v>
      </c>
      <c r="J328" s="1">
        <v>4.7181126479455199E-4</v>
      </c>
      <c r="K328" s="1">
        <v>6.4368706399458003E-5</v>
      </c>
      <c r="L328">
        <v>6.6109084610218899E-4</v>
      </c>
    </row>
    <row r="329" spans="1:12" x14ac:dyDescent="0.25">
      <c r="A329" s="5">
        <v>469</v>
      </c>
      <c r="B329" t="s">
        <v>296</v>
      </c>
      <c r="C329">
        <v>7.36148040912724E-4</v>
      </c>
      <c r="D329">
        <v>5.2751023392547001E-3</v>
      </c>
      <c r="E329">
        <v>1.17301697540647E-3</v>
      </c>
      <c r="F329">
        <v>8.1518215293123007E-3</v>
      </c>
      <c r="G329">
        <v>4.0930260802511699E-2</v>
      </c>
      <c r="H329">
        <v>2.7735359899701399E-3</v>
      </c>
      <c r="I329">
        <v>9.4767105596906096E-4</v>
      </c>
      <c r="J329">
        <v>6.54480590118541E-3</v>
      </c>
      <c r="K329">
        <v>9.2772757353513599E-4</v>
      </c>
      <c r="L329">
        <v>6.7641525947475098E-3</v>
      </c>
    </row>
    <row r="330" spans="1:12" x14ac:dyDescent="0.25">
      <c r="A330" s="5">
        <v>470</v>
      </c>
      <c r="B330" t="s">
        <v>297</v>
      </c>
      <c r="C330">
        <v>4.87621006859284E-2</v>
      </c>
      <c r="D330">
        <v>1.51742418692871E-2</v>
      </c>
      <c r="E330">
        <v>4.9176618644706602E-3</v>
      </c>
      <c r="F330">
        <v>1.8802815352385999E-2</v>
      </c>
      <c r="G330" s="3">
        <v>4.1604469986243099E-4</v>
      </c>
      <c r="H330" s="3">
        <v>5.2026051364517803E-3</v>
      </c>
      <c r="I330">
        <v>1.5144139188314401</v>
      </c>
      <c r="J330">
        <v>7.5976070755744196E-2</v>
      </c>
      <c r="K330">
        <v>0.47787101369263202</v>
      </c>
      <c r="L330">
        <v>6.0427037876470198E-2</v>
      </c>
    </row>
    <row r="331" spans="1:12" x14ac:dyDescent="0.25">
      <c r="A331" s="5">
        <v>471</v>
      </c>
      <c r="B331" t="s">
        <v>298</v>
      </c>
      <c r="C331">
        <v>0.56090385750348404</v>
      </c>
      <c r="D331">
        <v>2.05909141270262E-2</v>
      </c>
      <c r="E331">
        <v>0.40296277797067998</v>
      </c>
      <c r="F331">
        <v>3.0557130010303201E-2</v>
      </c>
      <c r="G331">
        <v>0.56170291115201998</v>
      </c>
      <c r="H331">
        <v>2.0365890874219701E-2</v>
      </c>
      <c r="I331">
        <v>1.93893516630947</v>
      </c>
      <c r="J331">
        <v>7.6519091857982599E-2</v>
      </c>
      <c r="K331">
        <v>0.86000414309520801</v>
      </c>
      <c r="L331">
        <v>6.1339707783516502E-2</v>
      </c>
    </row>
    <row r="332" spans="1:12" x14ac:dyDescent="0.25">
      <c r="A332" s="5">
        <v>472</v>
      </c>
      <c r="B332" t="s">
        <v>299</v>
      </c>
      <c r="C332">
        <v>1.33479904482075E-4</v>
      </c>
      <c r="D332">
        <v>1.9985896303968899E-3</v>
      </c>
      <c r="E332">
        <v>9.2824225693768599E-4</v>
      </c>
      <c r="F332">
        <v>5.9230852323546102E-3</v>
      </c>
      <c r="G332">
        <v>5.2347930203384702E-4</v>
      </c>
      <c r="H332">
        <v>5.3983776405477002E-3</v>
      </c>
      <c r="I332">
        <v>1.1751084717900299E-4</v>
      </c>
      <c r="J332">
        <v>3.9183576379492697E-3</v>
      </c>
      <c r="K332">
        <v>3.7886947025146E-4</v>
      </c>
      <c r="L332">
        <v>4.0846193298561201E-3</v>
      </c>
    </row>
    <row r="333" spans="1:12" x14ac:dyDescent="0.25">
      <c r="A333" s="5">
        <v>473</v>
      </c>
      <c r="B333" t="s">
        <v>300</v>
      </c>
      <c r="C333" s="1">
        <v>4.2825507453628501E-6</v>
      </c>
      <c r="D333" s="1">
        <v>1.7481028985092499E-4</v>
      </c>
      <c r="E333" s="1">
        <v>1.0528340977191399E-4</v>
      </c>
      <c r="F333" s="1">
        <v>8.5495725386142802E-4</v>
      </c>
      <c r="G333" s="1">
        <v>8.5179218545079903E-6</v>
      </c>
      <c r="H333" s="1">
        <v>2.1634570757314499E-4</v>
      </c>
      <c r="I333" s="1">
        <v>3.3180057945418101E-5</v>
      </c>
      <c r="J333" s="1">
        <v>4.7181126479455199E-4</v>
      </c>
      <c r="K333" s="1">
        <v>6.4368706399458003E-5</v>
      </c>
      <c r="L333">
        <v>6.6109084610218899E-4</v>
      </c>
    </row>
    <row r="334" spans="1:12" x14ac:dyDescent="0.25">
      <c r="A334" s="5">
        <v>475</v>
      </c>
      <c r="B334" t="s">
        <v>301</v>
      </c>
      <c r="C334">
        <v>2.8123521268993501E-4</v>
      </c>
      <c r="D334">
        <v>5.5178667345774498E-3</v>
      </c>
      <c r="E334">
        <v>3.0783911369888599E-4</v>
      </c>
      <c r="F334">
        <v>5.6393857063775001E-3</v>
      </c>
      <c r="G334" s="1">
        <v>8.8027532156386898E-5</v>
      </c>
      <c r="H334">
        <v>2.8733276007363801E-3</v>
      </c>
      <c r="I334">
        <v>7.9362707891774201E-4</v>
      </c>
      <c r="J334">
        <v>1.32120877232793E-2</v>
      </c>
      <c r="K334" s="1">
        <v>2.7183585005611898E-4</v>
      </c>
      <c r="L334">
        <v>5.7905025963409197E-3</v>
      </c>
    </row>
    <row r="335" spans="1:12" x14ac:dyDescent="0.25">
      <c r="A335" s="5">
        <v>476</v>
      </c>
      <c r="B335" t="s">
        <v>302</v>
      </c>
      <c r="C335">
        <v>0.15953759802970799</v>
      </c>
      <c r="D335">
        <v>8.0213293757056808E-3</v>
      </c>
      <c r="E335">
        <v>0.141566586242829</v>
      </c>
      <c r="F335">
        <v>9.3081634225324807E-3</v>
      </c>
      <c r="G335">
        <v>0.107518197578216</v>
      </c>
      <c r="H335">
        <v>7.3099754996031599E-3</v>
      </c>
      <c r="I335">
        <v>0.14813567791969001</v>
      </c>
      <c r="J335">
        <v>1.55448997892069E-2</v>
      </c>
      <c r="K335">
        <v>0.129821226525213</v>
      </c>
      <c r="L335">
        <v>8.85310100929451E-3</v>
      </c>
    </row>
    <row r="336" spans="1:12" x14ac:dyDescent="0.25">
      <c r="A336" s="5">
        <v>477</v>
      </c>
      <c r="B336" t="s">
        <v>303</v>
      </c>
      <c r="C336">
        <v>7.9283833301467294E-2</v>
      </c>
      <c r="D336">
        <v>5.2846354778790499E-3</v>
      </c>
      <c r="E336">
        <v>6.9898759210258801E-2</v>
      </c>
      <c r="F336">
        <v>4.3062189320744902E-3</v>
      </c>
      <c r="G336">
        <v>5.3261413438389797E-2</v>
      </c>
      <c r="H336">
        <v>3.3687314775224801E-3</v>
      </c>
      <c r="I336">
        <v>7.3335150598677804E-2</v>
      </c>
      <c r="J336">
        <v>6.56577176654772E-3</v>
      </c>
      <c r="K336">
        <v>6.4280831517138995E-2</v>
      </c>
      <c r="L336">
        <v>4.7385742441117496E-3</v>
      </c>
    </row>
    <row r="337" spans="1:12" x14ac:dyDescent="0.25">
      <c r="A337" s="5">
        <v>478</v>
      </c>
      <c r="B337" t="s">
        <v>304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s="5">
        <v>479</v>
      </c>
      <c r="B338" t="s">
        <v>305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 s="5">
        <v>480</v>
      </c>
      <c r="B339" t="s">
        <v>305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s="5">
        <v>481</v>
      </c>
      <c r="B340" t="s">
        <v>306</v>
      </c>
      <c r="C340" s="1">
        <v>1.1210463177957E-5</v>
      </c>
      <c r="D340" s="1">
        <v>3.40055898866848E-4</v>
      </c>
      <c r="E340" s="1">
        <v>1.7363811569757601E-5</v>
      </c>
      <c r="F340" s="1">
        <v>4.4192557727124E-4</v>
      </c>
      <c r="G340" s="1">
        <v>1.99315158055656E-5</v>
      </c>
      <c r="H340" s="1">
        <v>4.7722685433213003E-4</v>
      </c>
      <c r="I340" s="1">
        <v>3.0017700909585499E-5</v>
      </c>
      <c r="J340" s="1">
        <v>7.2640571494611095E-4</v>
      </c>
      <c r="K340" s="1">
        <v>1.8548552302116699E-5</v>
      </c>
      <c r="L340">
        <v>4.92917419555741E-4</v>
      </c>
    </row>
    <row r="341" spans="1:12" x14ac:dyDescent="0.25">
      <c r="A341" s="5">
        <v>482</v>
      </c>
      <c r="B341" t="s">
        <v>306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s="5">
        <v>483</v>
      </c>
      <c r="B342" t="s">
        <v>307</v>
      </c>
      <c r="C342" s="1">
        <v>1.1210463177957E-5</v>
      </c>
      <c r="D342" s="1">
        <v>3.40055898866848E-4</v>
      </c>
      <c r="E342" s="1">
        <v>1.7363811569757601E-5</v>
      </c>
      <c r="F342" s="1">
        <v>4.4192557727124E-4</v>
      </c>
      <c r="G342" s="1">
        <v>1.99315158055656E-5</v>
      </c>
      <c r="H342" s="1">
        <v>4.7722685433213003E-4</v>
      </c>
      <c r="I342" s="1">
        <v>3.0017700909585499E-5</v>
      </c>
      <c r="J342" s="1">
        <v>7.2640571494611095E-4</v>
      </c>
      <c r="K342" s="1">
        <v>1.8548552302116699E-5</v>
      </c>
      <c r="L342">
        <v>4.92917419555741E-4</v>
      </c>
    </row>
    <row r="343" spans="1:12" x14ac:dyDescent="0.25">
      <c r="A343" s="5">
        <v>484</v>
      </c>
      <c r="B343" t="s">
        <v>308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s="5">
        <v>485</v>
      </c>
      <c r="B344" t="s">
        <v>309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s="5">
        <v>486</v>
      </c>
      <c r="B345" t="s">
        <v>310</v>
      </c>
      <c r="C345">
        <v>1.38420428696579</v>
      </c>
      <c r="D345">
        <v>5.4107336028958201E-3</v>
      </c>
      <c r="E345">
        <v>1.4804731794006201</v>
      </c>
      <c r="F345">
        <v>6.6194607986973597E-3</v>
      </c>
      <c r="G345">
        <v>1.5588555129833399</v>
      </c>
      <c r="H345">
        <v>1.2870774250608801E-2</v>
      </c>
      <c r="I345">
        <v>1.19709889675785</v>
      </c>
      <c r="J345">
        <v>1.1852513325390199E-2</v>
      </c>
      <c r="K345">
        <v>1.43223760025207</v>
      </c>
      <c r="L345">
        <v>1.02066200086411E-2</v>
      </c>
    </row>
    <row r="346" spans="1:12" x14ac:dyDescent="0.25">
      <c r="A346" s="5">
        <v>487</v>
      </c>
      <c r="B346" t="s">
        <v>311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s="5">
        <v>488</v>
      </c>
      <c r="B347" t="s">
        <v>312</v>
      </c>
      <c r="C347" s="1">
        <v>4.1004071411730998E-6</v>
      </c>
      <c r="D347" s="1">
        <v>2.4251801610933399E-5</v>
      </c>
      <c r="E347" s="1">
        <v>3.1191685321558102E-5</v>
      </c>
      <c r="F347" s="1">
        <v>3.2453696918464898E-4</v>
      </c>
      <c r="G347">
        <v>1.4202319025287001E-4</v>
      </c>
      <c r="H347" s="1">
        <v>3.8795054731197998E-5</v>
      </c>
      <c r="I347">
        <v>1.9408740213432301E-4</v>
      </c>
      <c r="J347" s="1">
        <v>5.0191256312193001E-5</v>
      </c>
      <c r="K347">
        <v>1.66744209749557E-4</v>
      </c>
      <c r="L347" s="1">
        <v>5.0095353086289801E-5</v>
      </c>
    </row>
    <row r="348" spans="1:12" x14ac:dyDescent="0.25">
      <c r="A348" s="5">
        <v>490</v>
      </c>
      <c r="B348" t="s">
        <v>313</v>
      </c>
      <c r="C348">
        <v>3.8230846679457101E-3</v>
      </c>
      <c r="D348">
        <v>1.6304888278233901E-2</v>
      </c>
      <c r="E348">
        <v>1.6672991555169701E-3</v>
      </c>
      <c r="F348">
        <v>1.3597496924837801E-2</v>
      </c>
      <c r="G348">
        <v>0.14098354247442499</v>
      </c>
      <c r="H348">
        <v>5.9568026975441099E-2</v>
      </c>
      <c r="I348">
        <v>4.2393129015964801E-3</v>
      </c>
      <c r="J348">
        <v>3.5296033882075098E-2</v>
      </c>
      <c r="K348">
        <v>1.5861496186782099E-2</v>
      </c>
      <c r="L348">
        <v>3.9939418501542499E-2</v>
      </c>
    </row>
    <row r="349" spans="1:12" x14ac:dyDescent="0.25">
      <c r="A349" s="5">
        <v>491</v>
      </c>
      <c r="B349" t="s">
        <v>314</v>
      </c>
      <c r="C349">
        <v>8.1042523798429498E-3</v>
      </c>
      <c r="D349">
        <v>1.5933583790165701E-2</v>
      </c>
      <c r="E349">
        <v>5.2333579889456798E-3</v>
      </c>
      <c r="F349">
        <v>1.2495682696803999E-2</v>
      </c>
      <c r="G349">
        <v>0.144018934299524</v>
      </c>
      <c r="H349">
        <v>5.9617142489160599E-2</v>
      </c>
      <c r="I349">
        <v>8.3483556083891498E-3</v>
      </c>
      <c r="J349">
        <v>3.4149490365864198E-2</v>
      </c>
      <c r="K349">
        <v>1.9599677963163999E-2</v>
      </c>
      <c r="L349">
        <v>3.9800537216644498E-2</v>
      </c>
    </row>
    <row r="350" spans="1:12" x14ac:dyDescent="0.25">
      <c r="A350" s="5">
        <v>492</v>
      </c>
      <c r="B350" t="s">
        <v>314</v>
      </c>
      <c r="C350">
        <v>1.2997722758790201E-4</v>
      </c>
      <c r="D350">
        <v>3.8182822410469E-3</v>
      </c>
      <c r="E350">
        <v>3.2439072842713098E-4</v>
      </c>
      <c r="F350">
        <v>5.6505768700007104E-3</v>
      </c>
      <c r="G350">
        <v>1.8804283629680901E-4</v>
      </c>
      <c r="H350">
        <v>4.4692208985733601E-3</v>
      </c>
      <c r="I350">
        <v>3.2485350020873901E-4</v>
      </c>
      <c r="J350">
        <v>9.1914290586460803E-3</v>
      </c>
      <c r="K350">
        <v>1.4913293852796401E-4</v>
      </c>
      <c r="L350">
        <v>4.0703469318823403E-3</v>
      </c>
    </row>
    <row r="351" spans="1:12" x14ac:dyDescent="0.25">
      <c r="A351" s="5">
        <v>493</v>
      </c>
      <c r="B351" t="s">
        <v>315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 s="5">
        <v>494</v>
      </c>
      <c r="B352" t="s">
        <v>315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s="5">
        <v>495</v>
      </c>
      <c r="B353" t="s">
        <v>315</v>
      </c>
      <c r="C353" s="1">
        <v>3.8221718629702199E-5</v>
      </c>
      <c r="D353" s="1">
        <v>3.9090386749359899E-4</v>
      </c>
      <c r="E353" s="1">
        <v>1.1230216659443901E-4</v>
      </c>
      <c r="F353" s="1">
        <v>6.7384306995891001E-4</v>
      </c>
      <c r="G353" s="1">
        <v>3.6140282652238098E-5</v>
      </c>
      <c r="H353" s="1">
        <v>3.3892369002416501E-4</v>
      </c>
      <c r="I353" s="1">
        <v>5.54414283964442E-5</v>
      </c>
      <c r="J353" s="1">
        <v>4.9613567368893101E-4</v>
      </c>
      <c r="K353" s="1">
        <v>1.4085327229061101E-4</v>
      </c>
      <c r="L353">
        <v>7.2344387548068203E-4</v>
      </c>
    </row>
    <row r="354" spans="1:12" x14ac:dyDescent="0.25">
      <c r="A354" s="5">
        <v>496</v>
      </c>
      <c r="B354" t="s">
        <v>315</v>
      </c>
      <c r="C354">
        <v>4.3014859685914699E-3</v>
      </c>
      <c r="D354">
        <v>3.8941697406637201E-4</v>
      </c>
      <c r="E354">
        <v>3.7538264770205698E-3</v>
      </c>
      <c r="F354">
        <v>6.7763522510504702E-4</v>
      </c>
      <c r="G354">
        <v>3.2569841397465898E-3</v>
      </c>
      <c r="H354">
        <v>3.3906152101132402E-4</v>
      </c>
      <c r="I354">
        <v>4.4727914355179596E-3</v>
      </c>
      <c r="J354">
        <v>4.9482208569098405E-4</v>
      </c>
      <c r="K354">
        <v>3.8249455034572899E-3</v>
      </c>
      <c r="L354">
        <v>7.2362340232516597E-4</v>
      </c>
    </row>
    <row r="355" spans="1:12" x14ac:dyDescent="0.25">
      <c r="A355" s="5">
        <v>497</v>
      </c>
      <c r="B355" t="s">
        <v>316</v>
      </c>
      <c r="C355" s="1">
        <v>1.0586599528454701E-6</v>
      </c>
      <c r="D355" s="1">
        <v>1.5300524904985199E-5</v>
      </c>
      <c r="E355" s="1">
        <v>1.20709482065275E-5</v>
      </c>
      <c r="F355" s="1">
        <v>1.3540423118695499E-4</v>
      </c>
      <c r="G355" s="1">
        <v>3.41072930788488E-6</v>
      </c>
      <c r="H355" s="1">
        <v>3.0321734681432999E-5</v>
      </c>
      <c r="I355" s="1">
        <v>4.4367983796921197E-6</v>
      </c>
      <c r="J355" s="1">
        <v>4.2129204643234402E-5</v>
      </c>
      <c r="K355" s="1">
        <v>3.0838378926169202E-6</v>
      </c>
      <c r="L355" s="1">
        <v>3.3580287125603601E-5</v>
      </c>
    </row>
    <row r="356" spans="1:12" x14ac:dyDescent="0.25">
      <c r="A356" s="5">
        <v>499</v>
      </c>
      <c r="B356" t="s">
        <v>317</v>
      </c>
      <c r="C356" s="1">
        <v>8.4402393018551307E-5</v>
      </c>
      <c r="D356" s="1">
        <v>2.38766230078793E-4</v>
      </c>
      <c r="E356">
        <v>1.7450519034033099E-3</v>
      </c>
      <c r="F356">
        <v>1.9367383102584401E-4</v>
      </c>
      <c r="G356" s="1">
        <v>8.5737541026882701E-5</v>
      </c>
      <c r="H356" s="1">
        <v>3.0534214762251703E-4</v>
      </c>
      <c r="I356">
        <v>1.75269490542059E-3</v>
      </c>
      <c r="J356">
        <v>1.8030107881269401E-4</v>
      </c>
      <c r="K356">
        <v>1.3818918492122299E-3</v>
      </c>
      <c r="L356" s="1">
        <v>8.3343325531470396E-5</v>
      </c>
    </row>
    <row r="357" spans="1:12" x14ac:dyDescent="0.25">
      <c r="A357" s="5">
        <v>500</v>
      </c>
      <c r="B357" t="s">
        <v>318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 s="5">
        <v>501</v>
      </c>
      <c r="B358" t="s">
        <v>319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 s="5">
        <v>502</v>
      </c>
      <c r="B359" t="s">
        <v>320</v>
      </c>
      <c r="C359">
        <v>2.7674539168770902E-2</v>
      </c>
      <c r="D359">
        <v>2.029077225214E-3</v>
      </c>
      <c r="E359">
        <v>2.8317072008810101E-2</v>
      </c>
      <c r="F359">
        <v>1.3760790057891199E-3</v>
      </c>
      <c r="G359">
        <v>2.0297335178397401E-2</v>
      </c>
      <c r="H359">
        <v>1.7831629019038899E-3</v>
      </c>
      <c r="I359">
        <v>3.0037019439227201E-2</v>
      </c>
      <c r="J359">
        <v>1.4955688846690701E-3</v>
      </c>
      <c r="K359">
        <v>3.2699350610244898E-2</v>
      </c>
      <c r="L359">
        <v>1.00232312169006E-3</v>
      </c>
    </row>
    <row r="360" spans="1:12" x14ac:dyDescent="0.25">
      <c r="A360" s="5">
        <v>503</v>
      </c>
      <c r="B360" t="s">
        <v>320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 s="5">
        <v>504</v>
      </c>
      <c r="B361" t="s">
        <v>321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 s="5">
        <v>505</v>
      </c>
      <c r="B362" t="s">
        <v>321</v>
      </c>
      <c r="C362">
        <v>0.36618294229967702</v>
      </c>
      <c r="D362">
        <v>7.5623787560549997E-3</v>
      </c>
      <c r="E362">
        <v>0.414254826368679</v>
      </c>
      <c r="F362">
        <v>1.03190645410249E-2</v>
      </c>
      <c r="G362">
        <v>0.29865418722429599</v>
      </c>
      <c r="H362">
        <v>4.8513569166112498E-3</v>
      </c>
      <c r="I362">
        <v>0.222509396790914</v>
      </c>
      <c r="J362">
        <v>2.16239811031705E-2</v>
      </c>
      <c r="K362">
        <v>0.42990430985119499</v>
      </c>
      <c r="L362">
        <v>8.6805754635784008E-3</v>
      </c>
    </row>
    <row r="363" spans="1:12" x14ac:dyDescent="0.25">
      <c r="A363" s="5">
        <v>506</v>
      </c>
      <c r="B363" t="s">
        <v>322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s="5">
        <v>507</v>
      </c>
      <c r="B364" t="s">
        <v>322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 s="5">
        <v>508</v>
      </c>
      <c r="B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s="5">
        <v>509</v>
      </c>
      <c r="B366" t="s">
        <v>323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s="5">
        <v>510</v>
      </c>
      <c r="B367" t="s">
        <v>324</v>
      </c>
      <c r="C367">
        <v>3.5013163141110802E-4</v>
      </c>
      <c r="D367">
        <v>3.8813128015501401E-3</v>
      </c>
      <c r="E367">
        <v>4.9250320669355098E-4</v>
      </c>
      <c r="F367">
        <v>4.99548766835059E-3</v>
      </c>
      <c r="G367">
        <v>2.57278690642048E-4</v>
      </c>
      <c r="H367">
        <v>2.66264211217535E-3</v>
      </c>
      <c r="I367">
        <v>4.2704925148021402E-4</v>
      </c>
      <c r="J367">
        <v>3.9856224450360196E-3</v>
      </c>
      <c r="K367">
        <v>3.5849777035046001E-4</v>
      </c>
      <c r="L367">
        <v>3.54392699332045E-3</v>
      </c>
    </row>
    <row r="368" spans="1:12" x14ac:dyDescent="0.25">
      <c r="A368" s="5">
        <v>511</v>
      </c>
      <c r="B368" t="s">
        <v>325</v>
      </c>
      <c r="C368">
        <v>3.2540939452305201E-4</v>
      </c>
      <c r="D368">
        <v>3.8365856400092101E-3</v>
      </c>
      <c r="E368">
        <v>4.7300139595987098E-4</v>
      </c>
      <c r="F368">
        <v>4.9653270635986596E-3</v>
      </c>
      <c r="G368">
        <v>2.4350790787900099E-4</v>
      </c>
      <c r="H368">
        <v>2.6271410995311701E-3</v>
      </c>
      <c r="I368">
        <v>3.7868692012147298E-4</v>
      </c>
      <c r="J368">
        <v>3.8149946927425499E-3</v>
      </c>
      <c r="K368">
        <v>3.2852180826521498E-4</v>
      </c>
      <c r="L368">
        <v>3.46599758490674E-3</v>
      </c>
    </row>
    <row r="369" spans="1:12" x14ac:dyDescent="0.25">
      <c r="A369" s="5">
        <v>512</v>
      </c>
      <c r="B369" t="s">
        <v>326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s="5">
        <v>514</v>
      </c>
      <c r="B370" t="s">
        <v>327</v>
      </c>
      <c r="C370">
        <v>5.5479031799877199E-3</v>
      </c>
      <c r="D370">
        <v>6.36326586587255E-4</v>
      </c>
      <c r="E370">
        <v>4.8460209981120404E-3</v>
      </c>
      <c r="F370">
        <v>3.9864190935613697E-4</v>
      </c>
      <c r="G370">
        <v>3.7028515662834798E-3</v>
      </c>
      <c r="H370">
        <v>2.88340213557454E-4</v>
      </c>
      <c r="I370">
        <v>5.1632719909031803E-3</v>
      </c>
      <c r="J370">
        <v>6.2333275862977802E-4</v>
      </c>
      <c r="K370">
        <v>4.4622391590399598E-3</v>
      </c>
      <c r="L370">
        <v>3.1949801703051403E-4</v>
      </c>
    </row>
    <row r="371" spans="1:12" x14ac:dyDescent="0.25">
      <c r="A371" s="5">
        <v>515</v>
      </c>
      <c r="B371" t="s">
        <v>328</v>
      </c>
      <c r="C371" s="1">
        <v>9.3318362718467597E-5</v>
      </c>
      <c r="D371" s="1">
        <v>1.3059281563876099E-3</v>
      </c>
      <c r="E371" s="1">
        <v>6.9071876937371802E-5</v>
      </c>
      <c r="F371" s="1">
        <v>1.5191790924408001E-3</v>
      </c>
      <c r="G371" s="1">
        <v>1.14237037997935E-4</v>
      </c>
      <c r="H371" s="1">
        <v>1.8668109294883899E-3</v>
      </c>
      <c r="I371" s="1">
        <v>1.62817815891565E-4</v>
      </c>
      <c r="J371" s="1">
        <v>2.17570753366108E-3</v>
      </c>
      <c r="K371" s="1">
        <v>1.05288211024117E-4</v>
      </c>
      <c r="L371">
        <v>2.0474158914778498E-3</v>
      </c>
    </row>
    <row r="372" spans="1:12" x14ac:dyDescent="0.25">
      <c r="A372" s="5">
        <v>518</v>
      </c>
      <c r="B372" t="s">
        <v>329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s="5">
        <v>519</v>
      </c>
      <c r="B373" t="s">
        <v>330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s="5">
        <v>520</v>
      </c>
      <c r="B374" t="s">
        <v>331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s="5">
        <v>521</v>
      </c>
      <c r="B375" t="s">
        <v>332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s="5">
        <v>522</v>
      </c>
      <c r="B376" t="s">
        <v>333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s="5">
        <v>523</v>
      </c>
      <c r="B377" t="s">
        <v>334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s="5">
        <v>524</v>
      </c>
      <c r="B378" t="s">
        <v>335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s="5">
        <v>525</v>
      </c>
      <c r="B379" t="s">
        <v>336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s="5">
        <v>526</v>
      </c>
      <c r="B380" t="s">
        <v>337</v>
      </c>
      <c r="C380" s="1">
        <v>8.0909128866058104E-5</v>
      </c>
      <c r="D380" s="1">
        <v>6.3360275034752005E-4</v>
      </c>
      <c r="E380" s="1">
        <v>2.2305256886280799E-5</v>
      </c>
      <c r="F380" s="1">
        <v>3.9632923264282401E-4</v>
      </c>
      <c r="G380" s="1">
        <v>2.53618764957902E-5</v>
      </c>
      <c r="H380" s="1">
        <v>2.8575737130131699E-4</v>
      </c>
      <c r="I380" s="1">
        <v>1.0481451558866701E-4</v>
      </c>
      <c r="J380" s="1">
        <v>6.2196003772432905E-4</v>
      </c>
      <c r="K380" s="1">
        <v>2.7354901099541198E-5</v>
      </c>
      <c r="L380">
        <v>3.17682042225944E-4</v>
      </c>
    </row>
    <row r="381" spans="1:12" x14ac:dyDescent="0.25">
      <c r="A381" s="5">
        <v>527</v>
      </c>
      <c r="B381" t="s">
        <v>338</v>
      </c>
      <c r="C381" s="1">
        <v>2.8659560739166002E-5</v>
      </c>
      <c r="D381" s="1">
        <v>9.6968178933754803E-4</v>
      </c>
      <c r="E381" s="1">
        <v>4.3473943674102899E-5</v>
      </c>
      <c r="F381" s="1">
        <v>1.24509528186258E-3</v>
      </c>
      <c r="G381" s="1">
        <v>1.11537003712365E-4</v>
      </c>
      <c r="H381" s="1">
        <v>2.0524292574974701E-3</v>
      </c>
      <c r="I381" s="1">
        <v>1.0198216268559601E-4</v>
      </c>
      <c r="J381" s="1">
        <v>2.15077524909519E-3</v>
      </c>
      <c r="K381" s="1">
        <v>5.9274597408694802E-5</v>
      </c>
      <c r="L381">
        <v>1.6666336172437E-3</v>
      </c>
    </row>
    <row r="382" spans="1:12" x14ac:dyDescent="0.25">
      <c r="A382" s="5">
        <v>528</v>
      </c>
      <c r="B382" t="s">
        <v>339</v>
      </c>
      <c r="C382">
        <v>4.1867630908655999E-4</v>
      </c>
      <c r="D382">
        <v>6.3460724192453098E-3</v>
      </c>
      <c r="E382">
        <v>4.5993586749020399E-4</v>
      </c>
      <c r="F382">
        <v>6.8557654652250102E-3</v>
      </c>
      <c r="G382">
        <v>3.8505693303293498E-4</v>
      </c>
      <c r="H382">
        <v>6.2547535091103997E-3</v>
      </c>
      <c r="I382">
        <v>9.3471247842986905E-4</v>
      </c>
      <c r="J382">
        <v>1.6448126878584299E-2</v>
      </c>
      <c r="K382">
        <v>4.6915510302517099E-4</v>
      </c>
      <c r="L382">
        <v>7.4989058729872998E-3</v>
      </c>
    </row>
    <row r="383" spans="1:12" x14ac:dyDescent="0.25">
      <c r="A383" s="5">
        <v>529</v>
      </c>
      <c r="B383" t="s">
        <v>340</v>
      </c>
      <c r="C383">
        <v>1.1224857768298701E-3</v>
      </c>
      <c r="D383">
        <v>5.3278838508672398E-3</v>
      </c>
      <c r="E383">
        <v>1.0081020234888E-3</v>
      </c>
      <c r="F383">
        <v>5.2810360551831604E-3</v>
      </c>
      <c r="G383">
        <v>8.8315833073543003E-4</v>
      </c>
      <c r="H383">
        <v>5.8521842637294296E-3</v>
      </c>
      <c r="I383">
        <v>1.41025213497944E-3</v>
      </c>
      <c r="J383">
        <v>1.34370902340686E-2</v>
      </c>
      <c r="K383">
        <v>9.9309198145858604E-4</v>
      </c>
      <c r="L383">
        <v>6.7631018910939899E-3</v>
      </c>
    </row>
    <row r="384" spans="1:12" x14ac:dyDescent="0.25">
      <c r="A384" s="5">
        <v>530</v>
      </c>
      <c r="B384" t="s">
        <v>341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 s="5">
        <v>531</v>
      </c>
      <c r="B385" t="s">
        <v>342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 s="5">
        <v>532</v>
      </c>
      <c r="B386" t="s">
        <v>343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s="5">
        <v>533</v>
      </c>
      <c r="B387" t="s">
        <v>344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s="5">
        <v>534</v>
      </c>
      <c r="B388" t="s">
        <v>345</v>
      </c>
      <c r="C388">
        <v>1.0000680018605601</v>
      </c>
      <c r="D388">
        <v>1.10213726151954E-3</v>
      </c>
      <c r="E388">
        <v>1.0000528145243299</v>
      </c>
      <c r="F388">
        <v>9.8841934368071099E-4</v>
      </c>
      <c r="G388">
        <v>1.00010816659228</v>
      </c>
      <c r="H388">
        <v>1.3818622736035001E-3</v>
      </c>
      <c r="I388">
        <v>1.0002021452252601</v>
      </c>
      <c r="J388">
        <v>2.4538321521877199E-3</v>
      </c>
      <c r="K388">
        <v>1.00012015260179</v>
      </c>
      <c r="L388">
        <v>1.59739785332546E-3</v>
      </c>
    </row>
    <row r="389" spans="1:12" x14ac:dyDescent="0.25">
      <c r="A389" s="5">
        <v>535</v>
      </c>
      <c r="B389" t="s">
        <v>346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s="5">
        <v>536</v>
      </c>
      <c r="B390" t="s">
        <v>347</v>
      </c>
      <c r="C390">
        <v>4.9015276381264598E-3</v>
      </c>
      <c r="D390" s="1">
        <v>4.5323513453373697E-5</v>
      </c>
      <c r="E390">
        <v>4.3247853944953299E-3</v>
      </c>
      <c r="F390" s="1">
        <v>3.6893264773475999E-5</v>
      </c>
      <c r="G390">
        <v>3.2971166942684701E-3</v>
      </c>
      <c r="H390" s="1">
        <v>3.7975964632069502E-5</v>
      </c>
      <c r="I390">
        <v>4.5352471375845697E-3</v>
      </c>
      <c r="J390" s="1">
        <v>3.8967160548480402E-5</v>
      </c>
      <c r="K390">
        <v>3.9761718339033298E-3</v>
      </c>
      <c r="L390" s="1">
        <v>3.92596451491375E-5</v>
      </c>
    </row>
    <row r="391" spans="1:12" x14ac:dyDescent="0.25">
      <c r="A391" s="5">
        <v>537</v>
      </c>
      <c r="B391" t="s">
        <v>348</v>
      </c>
      <c r="C391">
        <v>4.9015276381264598E-3</v>
      </c>
      <c r="D391" s="1">
        <v>4.5323513453373697E-5</v>
      </c>
      <c r="E391">
        <v>4.3247853944953299E-3</v>
      </c>
      <c r="F391" s="1">
        <v>3.6893264773475999E-5</v>
      </c>
      <c r="G391">
        <v>3.2971166942684701E-3</v>
      </c>
      <c r="H391" s="1">
        <v>3.7975964632069502E-5</v>
      </c>
      <c r="I391">
        <v>4.5352471375845697E-3</v>
      </c>
      <c r="J391" s="1">
        <v>3.8967160548480402E-5</v>
      </c>
      <c r="K391">
        <v>3.9761718339033298E-3</v>
      </c>
      <c r="L391" s="1">
        <v>3.92596451491375E-5</v>
      </c>
    </row>
    <row r="392" spans="1:12" x14ac:dyDescent="0.25">
      <c r="A392" s="5">
        <v>538</v>
      </c>
      <c r="B392" t="s">
        <v>349</v>
      </c>
      <c r="C392">
        <v>4.9015276381264598E-3</v>
      </c>
      <c r="D392" s="1">
        <v>4.5323513453373697E-5</v>
      </c>
      <c r="E392">
        <v>4.3247853944953299E-3</v>
      </c>
      <c r="F392" s="1">
        <v>3.6893264773475999E-5</v>
      </c>
      <c r="G392">
        <v>3.2971166942684701E-3</v>
      </c>
      <c r="H392" s="1">
        <v>3.7975964632069502E-5</v>
      </c>
      <c r="I392">
        <v>4.5352471375845697E-3</v>
      </c>
      <c r="J392" s="1">
        <v>3.8967160548480402E-5</v>
      </c>
      <c r="K392">
        <v>3.9761718339033298E-3</v>
      </c>
      <c r="L392" s="1">
        <v>3.92596451491375E-5</v>
      </c>
    </row>
    <row r="393" spans="1:12" x14ac:dyDescent="0.25">
      <c r="A393" s="5">
        <v>539</v>
      </c>
      <c r="B393" t="s">
        <v>350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s="5">
        <v>540</v>
      </c>
      <c r="B394" t="s">
        <v>350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 s="5">
        <v>541</v>
      </c>
      <c r="B395" t="s">
        <v>351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s="5">
        <v>542</v>
      </c>
      <c r="B396" t="s">
        <v>352</v>
      </c>
      <c r="C396">
        <v>2.5027329595981598E-2</v>
      </c>
      <c r="D396">
        <v>2.5927449304288602E-4</v>
      </c>
      <c r="E396">
        <v>2.2111892306587101E-2</v>
      </c>
      <c r="F396">
        <v>5.3246589032695602E-4</v>
      </c>
      <c r="G396">
        <v>1.6850858715561402E-2</v>
      </c>
      <c r="H396">
        <v>2.87154866217195E-4</v>
      </c>
      <c r="I396">
        <v>2.3195661784960998E-2</v>
      </c>
      <c r="J396">
        <v>5.5540409902388004E-4</v>
      </c>
      <c r="K396">
        <v>2.0306119157396E-2</v>
      </c>
      <c r="L396">
        <v>2.2493873802066001E-4</v>
      </c>
    </row>
    <row r="397" spans="1:12" x14ac:dyDescent="0.25">
      <c r="A397" s="5">
        <v>543</v>
      </c>
      <c r="B397" t="s">
        <v>353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s="5">
        <v>544</v>
      </c>
      <c r="B398" t="s">
        <v>354</v>
      </c>
      <c r="C398" s="1">
        <v>4.4615056392558601E-6</v>
      </c>
      <c r="D398" s="1">
        <v>8.4844138374352805E-5</v>
      </c>
      <c r="E398" s="1">
        <v>2.1749841597290402E-6</v>
      </c>
      <c r="F398" s="1">
        <v>5.4875294934081998E-5</v>
      </c>
      <c r="G398" s="1">
        <v>2.3048817329493401E-6</v>
      </c>
      <c r="H398" s="1">
        <v>5.8542326377740998E-5</v>
      </c>
      <c r="I398" s="1">
        <v>3.67959706490681E-6</v>
      </c>
      <c r="J398" s="1">
        <v>8.71562435016756E-5</v>
      </c>
      <c r="K398" s="1">
        <v>4.2304325104099196E-6</v>
      </c>
      <c r="L398" s="1">
        <v>8.4157609844704196E-5</v>
      </c>
    </row>
    <row r="399" spans="1:12" x14ac:dyDescent="0.25">
      <c r="A399" s="5">
        <v>545</v>
      </c>
      <c r="B399" t="s">
        <v>355</v>
      </c>
      <c r="C399">
        <v>2.5027329595981598E-2</v>
      </c>
      <c r="D399">
        <v>2.5927449304288602E-4</v>
      </c>
      <c r="E399">
        <v>2.2111892306587101E-2</v>
      </c>
      <c r="F399">
        <v>5.3246589032695602E-4</v>
      </c>
      <c r="G399">
        <v>1.6850858715561402E-2</v>
      </c>
      <c r="H399">
        <v>2.87154866217195E-4</v>
      </c>
      <c r="I399">
        <v>2.3195661784960998E-2</v>
      </c>
      <c r="J399">
        <v>5.5540409902388004E-4</v>
      </c>
      <c r="K399">
        <v>2.0306119157396E-2</v>
      </c>
      <c r="L399">
        <v>2.2493873802066001E-4</v>
      </c>
    </row>
    <row r="400" spans="1:12" x14ac:dyDescent="0.25">
      <c r="A400" s="5">
        <v>547</v>
      </c>
      <c r="B400" t="s">
        <v>356</v>
      </c>
      <c r="C400">
        <v>3.1778606028662199E-2</v>
      </c>
      <c r="D400">
        <v>2.2234765084852802E-3</v>
      </c>
      <c r="E400">
        <v>3.1404862151744699E-2</v>
      </c>
      <c r="F400">
        <v>3.7367447606519799E-3</v>
      </c>
      <c r="G400">
        <v>2.1413910278627199E-2</v>
      </c>
      <c r="H400">
        <v>1.2499847454522899E-3</v>
      </c>
      <c r="I400">
        <v>2.9428468817231199E-2</v>
      </c>
      <c r="J400">
        <v>2.3383535306086001E-3</v>
      </c>
      <c r="K400">
        <v>3.9787495521132303E-2</v>
      </c>
      <c r="L400">
        <v>6.8216359063505796E-4</v>
      </c>
    </row>
    <row r="401" spans="1:12" x14ac:dyDescent="0.25">
      <c r="A401" s="5">
        <v>548</v>
      </c>
      <c r="B401" t="s">
        <v>357</v>
      </c>
      <c r="C401">
        <v>2.73203884524677E-2</v>
      </c>
      <c r="D401">
        <v>2.4120275428753698E-3</v>
      </c>
      <c r="E401">
        <v>2.74622253006843E-2</v>
      </c>
      <c r="F401">
        <v>3.86069185058151E-3</v>
      </c>
      <c r="G401">
        <v>1.84215748731207E-2</v>
      </c>
      <c r="H401">
        <v>1.39379085211016E-3</v>
      </c>
      <c r="I401">
        <v>2.53136669467048E-2</v>
      </c>
      <c r="J401">
        <v>2.4656650874809402E-3</v>
      </c>
      <c r="K401">
        <v>3.61734723062416E-2</v>
      </c>
      <c r="L401">
        <v>1.04361014754382E-3</v>
      </c>
    </row>
    <row r="402" spans="1:12" x14ac:dyDescent="0.25">
      <c r="A402" s="5">
        <v>549</v>
      </c>
      <c r="B402" t="s">
        <v>358</v>
      </c>
      <c r="C402">
        <v>4.4582175761944598E-3</v>
      </c>
      <c r="D402">
        <v>9.1853619036568997E-4</v>
      </c>
      <c r="E402">
        <v>3.9426368510605504E-3</v>
      </c>
      <c r="F402">
        <v>8.6436113809478801E-4</v>
      </c>
      <c r="G402">
        <v>2.9923354055064002E-3</v>
      </c>
      <c r="H402">
        <v>5.9297348840872297E-4</v>
      </c>
      <c r="I402">
        <v>4.1148018705263398E-3</v>
      </c>
      <c r="J402">
        <v>8.3435836228542702E-4</v>
      </c>
      <c r="K402">
        <v>3.61402321489049E-3</v>
      </c>
      <c r="L402">
        <v>7.5218163967345005E-4</v>
      </c>
    </row>
    <row r="403" spans="1:12" x14ac:dyDescent="0.25">
      <c r="A403" s="5">
        <v>550</v>
      </c>
      <c r="B403" t="s">
        <v>359</v>
      </c>
      <c r="C403" s="1">
        <v>2.1315923084602999E-5</v>
      </c>
      <c r="D403" s="1">
        <v>6.8513708619674597E-4</v>
      </c>
      <c r="E403" s="1">
        <v>3.6843521066573698E-5</v>
      </c>
      <c r="F403" s="1">
        <v>8.7164830323516803E-4</v>
      </c>
      <c r="G403" s="1">
        <v>5.2622079527225597E-5</v>
      </c>
      <c r="H403" s="1">
        <v>1.3176081708891601E-3</v>
      </c>
      <c r="I403" s="1">
        <v>7.5327753177873401E-5</v>
      </c>
      <c r="J403" s="1">
        <v>1.76487374721853E-3</v>
      </c>
      <c r="K403" s="1">
        <v>3.99669342503295E-5</v>
      </c>
      <c r="L403">
        <v>1.09326245180736E-3</v>
      </c>
    </row>
    <row r="404" spans="1:12" x14ac:dyDescent="0.25">
      <c r="A404" s="5">
        <v>551</v>
      </c>
      <c r="B404" t="s">
        <v>359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s="5">
        <v>552</v>
      </c>
      <c r="B405" t="s">
        <v>359</v>
      </c>
      <c r="C405" s="1">
        <v>4.04474491084891E-5</v>
      </c>
      <c r="D405" s="1">
        <v>9.9700151924953396E-4</v>
      </c>
      <c r="E405" s="1">
        <v>1.26368273033597E-5</v>
      </c>
      <c r="F405" s="1">
        <v>4.4827731564103698E-4</v>
      </c>
      <c r="G405" s="1">
        <v>2.1491318985753499E-5</v>
      </c>
      <c r="H405" s="1">
        <v>6.2094649342852703E-4</v>
      </c>
      <c r="I405" s="1">
        <v>3.3612041470478597E-5</v>
      </c>
      <c r="J405" s="1">
        <v>8.15440663398072E-4</v>
      </c>
      <c r="K405" s="1">
        <v>4.0967002880703599E-5</v>
      </c>
      <c r="L405">
        <v>1.0733948479374801E-3</v>
      </c>
    </row>
    <row r="406" spans="1:12" x14ac:dyDescent="0.25">
      <c r="A406" s="5">
        <v>553</v>
      </c>
      <c r="B406" t="s">
        <v>360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s="5">
        <v>554</v>
      </c>
      <c r="B407" t="s">
        <v>360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s="5">
        <v>555</v>
      </c>
      <c r="B408" t="s">
        <v>361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s="5">
        <v>556</v>
      </c>
      <c r="B409" t="s">
        <v>362</v>
      </c>
      <c r="C409" s="1">
        <v>1.19183832375795E-5</v>
      </c>
      <c r="D409" s="1">
        <v>1.8813365078285799E-4</v>
      </c>
      <c r="E409" s="1">
        <v>1.23675021500017E-5</v>
      </c>
      <c r="F409" s="1">
        <v>1.90880568099905E-4</v>
      </c>
      <c r="G409" s="1">
        <v>1.46267918730574E-5</v>
      </c>
      <c r="H409" s="1">
        <v>1.98642293632264E-4</v>
      </c>
      <c r="I409" s="1">
        <v>2.1389580864930301E-5</v>
      </c>
      <c r="J409" s="1">
        <v>3.3539805879412098E-4</v>
      </c>
      <c r="K409" s="1">
        <v>1.47299779189028E-5</v>
      </c>
      <c r="L409">
        <v>2.3453261980245599E-4</v>
      </c>
    </row>
    <row r="410" spans="1:12" x14ac:dyDescent="0.25">
      <c r="A410" s="5">
        <v>557</v>
      </c>
      <c r="B410" t="s">
        <v>363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s="5">
        <v>558</v>
      </c>
      <c r="B411" t="s">
        <v>364</v>
      </c>
      <c r="C411">
        <v>3.2508685769731101E-2</v>
      </c>
      <c r="D411">
        <v>6.15304239233637E-3</v>
      </c>
      <c r="E411">
        <v>1.0539927881337801E-2</v>
      </c>
      <c r="F411">
        <v>1.03856735416153E-3</v>
      </c>
      <c r="G411">
        <v>1.17267654633108E-2</v>
      </c>
      <c r="H411">
        <v>8.14026354256788E-4</v>
      </c>
      <c r="I411">
        <v>1.6085004068562E-2</v>
      </c>
      <c r="J411">
        <v>8.6747028720322405E-4</v>
      </c>
      <c r="K411">
        <v>2.0127490676169001E-2</v>
      </c>
      <c r="L411">
        <v>5.3295025848096797E-3</v>
      </c>
    </row>
    <row r="412" spans="1:12" x14ac:dyDescent="0.25">
      <c r="A412" s="5">
        <v>559</v>
      </c>
      <c r="B412" t="s">
        <v>365</v>
      </c>
      <c r="C412">
        <v>2.01230530703257E-4</v>
      </c>
      <c r="D412">
        <v>2.36065487030626E-3</v>
      </c>
      <c r="E412">
        <v>2.2806785765441001E-4</v>
      </c>
      <c r="F412">
        <v>1.5380365067641599E-3</v>
      </c>
      <c r="G412">
        <v>2.5203043726767398E-3</v>
      </c>
      <c r="H412">
        <v>1.4156641619016001E-3</v>
      </c>
      <c r="I412">
        <v>3.4225165438927598E-3</v>
      </c>
      <c r="J412">
        <v>2.9625407598485899E-3</v>
      </c>
      <c r="K412">
        <v>1.8802134580993301E-4</v>
      </c>
      <c r="L412">
        <v>1.87418579397428E-3</v>
      </c>
    </row>
    <row r="413" spans="1:12" x14ac:dyDescent="0.25">
      <c r="A413" s="5">
        <v>560</v>
      </c>
      <c r="B413" t="s">
        <v>365</v>
      </c>
      <c r="C413">
        <v>3.2206192863733503E-2</v>
      </c>
      <c r="D413">
        <v>6.7611833318824699E-3</v>
      </c>
      <c r="E413">
        <v>1.02837250587081E-2</v>
      </c>
      <c r="F413">
        <v>1.8703238397432701E-3</v>
      </c>
      <c r="G413">
        <v>9.1935789898820192E-3</v>
      </c>
      <c r="H413">
        <v>1.5147733125453599E-3</v>
      </c>
      <c r="I413">
        <v>1.2364942659368799E-2</v>
      </c>
      <c r="J413">
        <v>3.4452291820301702E-3</v>
      </c>
      <c r="K413">
        <v>1.9765250825602401E-2</v>
      </c>
      <c r="L413">
        <v>5.5753531095751102E-3</v>
      </c>
    </row>
    <row r="414" spans="1:12" x14ac:dyDescent="0.25">
      <c r="A414" s="5">
        <v>561</v>
      </c>
      <c r="B414" t="s">
        <v>366</v>
      </c>
      <c r="C414" s="1">
        <v>1.19183832375795E-5</v>
      </c>
      <c r="D414" s="1">
        <v>1.8813365078285799E-4</v>
      </c>
      <c r="E414" s="1">
        <v>1.23675021500017E-5</v>
      </c>
      <c r="F414" s="1">
        <v>1.90880568099905E-4</v>
      </c>
      <c r="G414" s="1">
        <v>1.46267918730574E-5</v>
      </c>
      <c r="H414" s="1">
        <v>1.98642293632264E-4</v>
      </c>
      <c r="I414" s="1">
        <v>2.1389580864930301E-5</v>
      </c>
      <c r="J414" s="1">
        <v>3.3539805879412098E-4</v>
      </c>
      <c r="K414" s="1">
        <v>1.47299779189028E-5</v>
      </c>
      <c r="L414">
        <v>2.3453261980245599E-4</v>
      </c>
    </row>
    <row r="415" spans="1:12" x14ac:dyDescent="0.25">
      <c r="A415" s="5">
        <v>562</v>
      </c>
      <c r="B415" t="s">
        <v>367</v>
      </c>
      <c r="C415" s="1">
        <v>2.47285355154586E-6</v>
      </c>
      <c r="D415" s="1">
        <v>5.2669591489413499E-5</v>
      </c>
      <c r="E415" s="1">
        <v>1.91538285241464E-6</v>
      </c>
      <c r="F415" s="1">
        <v>4.5110846392717699E-5</v>
      </c>
      <c r="G415" s="1">
        <v>2.7077300173217699E-6</v>
      </c>
      <c r="H415" s="1">
        <v>6.3347285674173094E-5</v>
      </c>
      <c r="I415" s="1">
        <v>3.2694979985667302E-6</v>
      </c>
      <c r="J415" s="1">
        <v>8.1683266323885102E-5</v>
      </c>
      <c r="K415" s="1">
        <v>4.0748480971335202E-6</v>
      </c>
      <c r="L415" s="1">
        <v>8.3085924539720804E-5</v>
      </c>
    </row>
    <row r="416" spans="1:12" x14ac:dyDescent="0.25">
      <c r="A416" s="5">
        <v>563</v>
      </c>
      <c r="B416" t="s">
        <v>368</v>
      </c>
      <c r="C416">
        <v>4.9015276381264598E-3</v>
      </c>
      <c r="D416" s="1">
        <v>4.5323513453373697E-5</v>
      </c>
      <c r="E416">
        <v>4.3247853944953299E-3</v>
      </c>
      <c r="F416" s="1">
        <v>3.6893264773475999E-5</v>
      </c>
      <c r="G416">
        <v>3.2971166942684701E-3</v>
      </c>
      <c r="H416" s="1">
        <v>3.7975964632069502E-5</v>
      </c>
      <c r="I416">
        <v>4.5352471375845697E-3</v>
      </c>
      <c r="J416" s="1">
        <v>3.8967160548480402E-5</v>
      </c>
      <c r="K416">
        <v>3.9761718339033298E-3</v>
      </c>
      <c r="L416" s="1">
        <v>3.92596451491375E-5</v>
      </c>
    </row>
    <row r="417" spans="1:12" x14ac:dyDescent="0.25">
      <c r="A417" s="5">
        <v>564</v>
      </c>
      <c r="B417" t="s">
        <v>369</v>
      </c>
      <c r="C417">
        <v>4.9015276381264598E-3</v>
      </c>
      <c r="D417" s="1">
        <v>4.5323513453373697E-5</v>
      </c>
      <c r="E417">
        <v>4.3247853944953299E-3</v>
      </c>
      <c r="F417" s="1">
        <v>3.6893264773475999E-5</v>
      </c>
      <c r="G417">
        <v>3.2971166942684701E-3</v>
      </c>
      <c r="H417" s="1">
        <v>3.7975964632069502E-5</v>
      </c>
      <c r="I417">
        <v>4.5352471375845697E-3</v>
      </c>
      <c r="J417" s="1">
        <v>3.8967160548480402E-5</v>
      </c>
      <c r="K417">
        <v>3.9761718339033298E-3</v>
      </c>
      <c r="L417" s="1">
        <v>3.92596451491375E-5</v>
      </c>
    </row>
    <row r="418" spans="1:12" x14ac:dyDescent="0.25">
      <c r="A418" s="5">
        <v>565</v>
      </c>
      <c r="B418" t="s">
        <v>370</v>
      </c>
      <c r="C418">
        <v>5.5317303858060298E-3</v>
      </c>
      <c r="D418">
        <v>3.5553737472867898E-4</v>
      </c>
      <c r="E418">
        <v>4.8539129445921902E-3</v>
      </c>
      <c r="F418">
        <v>1.8685209327193601E-4</v>
      </c>
      <c r="G418">
        <v>3.6885863291598099E-3</v>
      </c>
      <c r="H418" s="1">
        <v>7.59541094757465E-5</v>
      </c>
      <c r="I418">
        <v>5.0726844851288998E-3</v>
      </c>
      <c r="J418" s="1">
        <v>9.7989216023088604E-5</v>
      </c>
      <c r="K418">
        <v>4.5351508340917097E-3</v>
      </c>
      <c r="L418">
        <v>3.4641070634351602E-4</v>
      </c>
    </row>
    <row r="419" spans="1:12" x14ac:dyDescent="0.25">
      <c r="A419" s="5">
        <v>566</v>
      </c>
      <c r="B419" t="s">
        <v>371</v>
      </c>
      <c r="C419">
        <v>9.6605166460082392E-3</v>
      </c>
      <c r="D419">
        <v>3.2206166665289001E-3</v>
      </c>
      <c r="E419">
        <v>4.3006954744276502E-3</v>
      </c>
      <c r="F419">
        <v>1.0800712770692401E-3</v>
      </c>
      <c r="G419">
        <v>6.0023453431434504E-3</v>
      </c>
      <c r="H419">
        <v>2.4804684977158499E-3</v>
      </c>
      <c r="I419">
        <v>5.8720756867353101E-3</v>
      </c>
      <c r="J419">
        <v>9.9208469647840106E-4</v>
      </c>
      <c r="K419">
        <v>3.4166163787307402E-4</v>
      </c>
      <c r="L419">
        <v>9.0762964592505397E-4</v>
      </c>
    </row>
    <row r="420" spans="1:12" x14ac:dyDescent="0.25">
      <c r="A420" s="5">
        <v>568</v>
      </c>
      <c r="B420" t="s">
        <v>372</v>
      </c>
      <c r="C420">
        <v>4.2007356307754099E-3</v>
      </c>
      <c r="D420">
        <v>3.3093660196389901E-2</v>
      </c>
      <c r="E420">
        <v>4.0153688387825201E-3</v>
      </c>
      <c r="F420">
        <v>2.9613061381051201E-2</v>
      </c>
      <c r="G420">
        <v>1.79987098227684E-3</v>
      </c>
      <c r="H420">
        <v>1.86566069394777E-2</v>
      </c>
      <c r="I420">
        <v>5.3355169758586797E-3</v>
      </c>
      <c r="J420">
        <v>3.7555853525530598E-2</v>
      </c>
      <c r="K420">
        <v>5.1114708061812701E-3</v>
      </c>
      <c r="L420">
        <v>3.3030842184746299E-2</v>
      </c>
    </row>
    <row r="421" spans="1:12" x14ac:dyDescent="0.25">
      <c r="A421" s="5">
        <v>569</v>
      </c>
      <c r="B421" t="s">
        <v>372</v>
      </c>
      <c r="C421">
        <v>0.272298738393145</v>
      </c>
      <c r="D421">
        <v>3.4816383867308398E-2</v>
      </c>
      <c r="E421">
        <v>0.23708995628650001</v>
      </c>
      <c r="F421">
        <v>3.2035945864566803E-2</v>
      </c>
      <c r="G421">
        <v>0.19033446195064799</v>
      </c>
      <c r="H421">
        <v>2.0159448397506202E-2</v>
      </c>
      <c r="I421">
        <v>0.25872332053118702</v>
      </c>
      <c r="J421">
        <v>4.03644254213468E-2</v>
      </c>
      <c r="K421">
        <v>0.22012713325189201</v>
      </c>
      <c r="L421">
        <v>3.4599478674975599E-2</v>
      </c>
    </row>
    <row r="422" spans="1:12" x14ac:dyDescent="0.25">
      <c r="A422" s="5">
        <v>570</v>
      </c>
      <c r="B422" t="s">
        <v>373</v>
      </c>
      <c r="C422">
        <v>1.6389122168915402E-2</v>
      </c>
      <c r="D422">
        <v>3.84619362712366E-4</v>
      </c>
      <c r="E422">
        <v>1.4433760876215901E-2</v>
      </c>
      <c r="F422">
        <v>2.2349144547570299E-4</v>
      </c>
      <c r="G422">
        <v>1.09920415674509E-2</v>
      </c>
      <c r="H422">
        <v>1.3988768430462799E-4</v>
      </c>
      <c r="I422">
        <v>1.51187269929699E-2</v>
      </c>
      <c r="J422">
        <v>1.57787018973756E-4</v>
      </c>
      <c r="K422">
        <v>1.33427835936934E-2</v>
      </c>
      <c r="L422">
        <v>3.6285758457013401E-4</v>
      </c>
    </row>
    <row r="423" spans="1:12" x14ac:dyDescent="0.25">
      <c r="A423" s="5">
        <v>571</v>
      </c>
      <c r="B423" t="s">
        <v>374</v>
      </c>
      <c r="C423" s="1">
        <v>6.7496149147485199E-6</v>
      </c>
      <c r="D423" s="1">
        <v>1.01542695563498E-4</v>
      </c>
      <c r="E423" s="1">
        <v>5.8330040932850404E-6</v>
      </c>
      <c r="F423" s="1">
        <v>1.06347854775235E-4</v>
      </c>
      <c r="G423" s="1">
        <v>7.2744554813710497E-6</v>
      </c>
      <c r="H423" s="1">
        <v>1.24558666806274E-4</v>
      </c>
      <c r="I423" s="1">
        <v>7.0910093824202502E-6</v>
      </c>
      <c r="J423" s="1">
        <v>1.33833615935057E-4</v>
      </c>
      <c r="K423" s="1">
        <v>5.7607044613981798E-6</v>
      </c>
      <c r="L423" s="1">
        <v>9.5851095916066106E-5</v>
      </c>
    </row>
    <row r="424" spans="1:12" x14ac:dyDescent="0.25">
      <c r="A424" s="5">
        <v>572</v>
      </c>
      <c r="B424" t="s">
        <v>375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s="5">
        <v>573</v>
      </c>
      <c r="B425" t="s">
        <v>376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s="5">
        <v>574</v>
      </c>
      <c r="B426" t="s">
        <v>377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 s="5">
        <v>575</v>
      </c>
      <c r="B427" t="s">
        <v>378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 s="5">
        <v>596</v>
      </c>
      <c r="B428" t="s">
        <v>379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 s="5">
        <v>597</v>
      </c>
      <c r="B429" t="s">
        <v>379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s="5">
        <v>598</v>
      </c>
      <c r="B430" t="s">
        <v>379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s="5">
        <v>599</v>
      </c>
      <c r="B431" t="s">
        <v>379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s="5">
        <v>600</v>
      </c>
      <c r="B432" t="s">
        <v>379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s="5">
        <v>601</v>
      </c>
      <c r="B433" t="s">
        <v>379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s="5">
        <v>602</v>
      </c>
      <c r="B434" t="s">
        <v>379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s="5">
        <v>603</v>
      </c>
      <c r="B435" t="s">
        <v>379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s="5">
        <v>604</v>
      </c>
      <c r="B436" t="s">
        <v>379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s="5">
        <v>605</v>
      </c>
      <c r="B437" t="s">
        <v>379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s="5">
        <v>606</v>
      </c>
      <c r="B438" t="s">
        <v>379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 s="5">
        <v>607</v>
      </c>
      <c r="B439" t="s">
        <v>379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s="5">
        <v>608</v>
      </c>
      <c r="B440" t="s">
        <v>379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s="5">
        <v>609</v>
      </c>
      <c r="B441" t="s">
        <v>379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s="5">
        <v>610</v>
      </c>
      <c r="B442" t="s">
        <v>379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 s="5">
        <v>611</v>
      </c>
      <c r="B443" t="s">
        <v>379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 s="5">
        <v>612</v>
      </c>
      <c r="B444" t="s">
        <v>379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s="5">
        <v>613</v>
      </c>
      <c r="B445" t="s">
        <v>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s="5">
        <v>614</v>
      </c>
      <c r="B446" t="s">
        <v>379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s="5">
        <v>615</v>
      </c>
      <c r="B447" t="s">
        <v>379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 s="5">
        <v>616</v>
      </c>
      <c r="B448" t="s">
        <v>379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s="5">
        <v>617</v>
      </c>
      <c r="B449" t="s">
        <v>379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 s="5">
        <v>618</v>
      </c>
      <c r="B450" t="s">
        <v>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 s="5">
        <v>619</v>
      </c>
      <c r="B451" t="s">
        <v>379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s="5">
        <v>620</v>
      </c>
      <c r="B452" t="s">
        <v>379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s="5">
        <v>621</v>
      </c>
      <c r="B453" t="s">
        <v>379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s="5">
        <v>622</v>
      </c>
      <c r="B454" t="s">
        <v>379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s="5">
        <v>623</v>
      </c>
      <c r="B455" t="s">
        <v>379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s="5">
        <v>624</v>
      </c>
      <c r="B456" t="s">
        <v>379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s="5">
        <v>625</v>
      </c>
      <c r="B457" t="s">
        <v>379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 s="5">
        <v>626</v>
      </c>
      <c r="B458" t="s">
        <v>379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s="5">
        <v>627</v>
      </c>
      <c r="B459" t="s">
        <v>379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s="5">
        <v>628</v>
      </c>
      <c r="B460" t="s">
        <v>379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 s="5">
        <v>629</v>
      </c>
      <c r="B461" t="s">
        <v>379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 s="5">
        <v>630</v>
      </c>
      <c r="B462" t="s">
        <v>379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s="5">
        <v>631</v>
      </c>
      <c r="B463" t="s">
        <v>379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s="5">
        <v>632</v>
      </c>
      <c r="B464" t="s">
        <v>379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s="5">
        <v>633</v>
      </c>
      <c r="B465" t="s">
        <v>379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 s="5">
        <v>634</v>
      </c>
      <c r="B466" t="s">
        <v>379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s="5">
        <v>635</v>
      </c>
      <c r="B467" t="s">
        <v>379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s="5">
        <v>636</v>
      </c>
      <c r="B468" t="s">
        <v>379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s="5">
        <v>637</v>
      </c>
      <c r="B469" t="s">
        <v>379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 s="5">
        <v>638</v>
      </c>
      <c r="B470" t="s">
        <v>379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s="5">
        <v>639</v>
      </c>
      <c r="B471" t="s">
        <v>379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s="5">
        <v>640</v>
      </c>
      <c r="B472" t="s">
        <v>379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s="5">
        <v>641</v>
      </c>
      <c r="B473" t="s">
        <v>379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s="5">
        <v>642</v>
      </c>
      <c r="B474" t="s">
        <v>379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 s="5">
        <v>643</v>
      </c>
      <c r="B475" t="s">
        <v>379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s="5">
        <v>644</v>
      </c>
      <c r="B476" t="s">
        <v>379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s="5">
        <v>645</v>
      </c>
      <c r="B477" t="s">
        <v>379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s="5">
        <v>646</v>
      </c>
      <c r="B478" t="s">
        <v>379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s="5">
        <v>647</v>
      </c>
      <c r="B479" t="s">
        <v>379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s="5">
        <v>648</v>
      </c>
      <c r="B480" t="s">
        <v>379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s="5">
        <v>649</v>
      </c>
      <c r="B481" t="s">
        <v>379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 s="5">
        <v>650</v>
      </c>
      <c r="B482" t="s">
        <v>379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 s="5">
        <v>651</v>
      </c>
      <c r="B483" t="s">
        <v>379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 s="5">
        <v>652</v>
      </c>
      <c r="B484" t="s">
        <v>379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s="5">
        <v>653</v>
      </c>
      <c r="B485" t="s">
        <v>379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s="5">
        <v>654</v>
      </c>
      <c r="B486" t="s">
        <v>379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s="5">
        <v>655</v>
      </c>
      <c r="B487" t="s">
        <v>379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s="5">
        <v>658</v>
      </c>
      <c r="B488" t="s">
        <v>380</v>
      </c>
      <c r="C488">
        <v>0.41210945755809603</v>
      </c>
      <c r="D488">
        <v>4.2262341168058104E-3</v>
      </c>
      <c r="E488">
        <v>0.45634060547187699</v>
      </c>
      <c r="F488">
        <v>5.9632483735443404E-3</v>
      </c>
      <c r="G488">
        <v>0.62837532843260702</v>
      </c>
      <c r="H488">
        <v>1.8526553806589099E-2</v>
      </c>
      <c r="I488">
        <v>0.26637369813816197</v>
      </c>
      <c r="J488">
        <v>1.61901858307444E-2</v>
      </c>
      <c r="K488">
        <v>0.46568806156405901</v>
      </c>
      <c r="L488">
        <v>2.6617931893740498E-3</v>
      </c>
    </row>
    <row r="489" spans="1:12" x14ac:dyDescent="0.25">
      <c r="A489" s="5">
        <v>659</v>
      </c>
      <c r="B489" t="s">
        <v>381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 s="5">
        <v>661</v>
      </c>
      <c r="B490" t="s">
        <v>382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 s="5">
        <v>662</v>
      </c>
      <c r="B491" t="s">
        <v>383</v>
      </c>
      <c r="C491">
        <v>3.9706251079979403E-2</v>
      </c>
      <c r="D491">
        <v>1.3893545540731599E-3</v>
      </c>
      <c r="E491" s="1">
        <v>1.9359311438092001E-2</v>
      </c>
      <c r="F491" s="1">
        <v>1.1890043006053501E-3</v>
      </c>
      <c r="G491" s="1">
        <v>6.1933174908568797E-2</v>
      </c>
      <c r="H491" s="1">
        <v>6.70438221696991E-3</v>
      </c>
      <c r="I491" s="1">
        <v>5.3924289394799901E-2</v>
      </c>
      <c r="J491" s="1">
        <v>1.9491631820584301E-2</v>
      </c>
      <c r="K491" s="1">
        <v>0</v>
      </c>
      <c r="L491">
        <v>0</v>
      </c>
    </row>
    <row r="492" spans="1:12" x14ac:dyDescent="0.25">
      <c r="A492" s="5">
        <v>663</v>
      </c>
      <c r="B492" t="s">
        <v>384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 s="5">
        <v>664</v>
      </c>
      <c r="B493" t="s">
        <v>384</v>
      </c>
      <c r="C493">
        <v>-8.2387437514998205E-3</v>
      </c>
      <c r="D493" s="1">
        <v>7.6182129496821506E-5</v>
      </c>
      <c r="E493">
        <v>-7.2693252545027601E-3</v>
      </c>
      <c r="F493" s="1">
        <v>6.2012127048025002E-5</v>
      </c>
      <c r="G493">
        <v>-5.5419660090405701E-3</v>
      </c>
      <c r="H493" s="1">
        <v>6.3831985539763398E-5</v>
      </c>
      <c r="I493">
        <v>-7.6230803485920198E-3</v>
      </c>
      <c r="J493" s="1">
        <v>6.5498039424540701E-5</v>
      </c>
      <c r="K493">
        <v>-6.6833573673333599E-3</v>
      </c>
      <c r="L493" s="1">
        <v>6.5989662823198394E-5</v>
      </c>
    </row>
    <row r="494" spans="1:12" x14ac:dyDescent="0.25">
      <c r="A494" s="5">
        <v>665</v>
      </c>
      <c r="B494" t="s">
        <v>385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 s="5">
        <v>666</v>
      </c>
      <c r="B495" t="s">
        <v>385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s="5">
        <v>667</v>
      </c>
      <c r="B496" t="s">
        <v>386</v>
      </c>
      <c r="C496">
        <v>3.9264254196147898E-3</v>
      </c>
      <c r="D496" s="1">
        <v>3.6306924793266903E-5</v>
      </c>
      <c r="E496">
        <v>3.46441954217281E-3</v>
      </c>
      <c r="F496" s="1">
        <v>2.9553778002134101E-5</v>
      </c>
      <c r="G496">
        <v>3.8827148887015501E-3</v>
      </c>
      <c r="H496" s="1">
        <v>4.4720844593113802E-5</v>
      </c>
      <c r="I496">
        <v>5.3407485846971199E-3</v>
      </c>
      <c r="J496" s="1">
        <v>4.58880853094595E-5</v>
      </c>
      <c r="K496">
        <v>4.6823763465977299E-3</v>
      </c>
      <c r="L496" s="1">
        <v>4.6232517481942301E-5</v>
      </c>
    </row>
    <row r="497" spans="1:12" x14ac:dyDescent="0.25">
      <c r="A497" s="5">
        <v>668</v>
      </c>
      <c r="B497" t="s">
        <v>387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 s="5">
        <v>669</v>
      </c>
      <c r="B498" t="s">
        <v>388</v>
      </c>
      <c r="C498">
        <v>8.2387437514998205E-3</v>
      </c>
      <c r="D498" s="1">
        <v>7.6182129496821601E-5</v>
      </c>
      <c r="E498">
        <v>7.2693252545027601E-3</v>
      </c>
      <c r="F498" s="1">
        <v>6.2012127048024704E-5</v>
      </c>
      <c r="G498">
        <v>5.5419660090405701E-3</v>
      </c>
      <c r="H498" s="1">
        <v>6.3831985539763398E-5</v>
      </c>
      <c r="I498">
        <v>7.6230803485920198E-3</v>
      </c>
      <c r="J498" s="1">
        <v>6.5498039424540701E-5</v>
      </c>
      <c r="K498">
        <v>6.6833573673333599E-3</v>
      </c>
      <c r="L498" s="1">
        <v>6.5989662823198598E-5</v>
      </c>
    </row>
    <row r="499" spans="1:12" x14ac:dyDescent="0.25">
      <c r="A499" s="5">
        <v>670</v>
      </c>
      <c r="B499" t="s">
        <v>389</v>
      </c>
      <c r="C499">
        <v>9.4645683426633799E-3</v>
      </c>
      <c r="D499">
        <v>3.2207900282273899E-3</v>
      </c>
      <c r="E499">
        <v>4.1278035878675699E-3</v>
      </c>
      <c r="F499">
        <v>1.0801505663737699E-3</v>
      </c>
      <c r="G499">
        <v>5.8705365541556103E-3</v>
      </c>
      <c r="H499">
        <v>2.4805160839357801E-3</v>
      </c>
      <c r="I499">
        <v>5.6907701739505401E-3</v>
      </c>
      <c r="J499">
        <v>9.920993640009021E-4</v>
      </c>
      <c r="K499">
        <v>1.82706270856352E-4</v>
      </c>
      <c r="L499">
        <v>9.07506689972102E-4</v>
      </c>
    </row>
    <row r="500" spans="1:12" x14ac:dyDescent="0.25">
      <c r="A500" s="5">
        <v>671</v>
      </c>
      <c r="B500" t="s">
        <v>390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 s="5">
        <v>672</v>
      </c>
      <c r="B501" t="s">
        <v>391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 s="5">
        <v>673</v>
      </c>
      <c r="B502" t="s">
        <v>392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-4.44089209850063E-20</v>
      </c>
      <c r="J502" s="1">
        <v>7.8386753957845403E-19</v>
      </c>
      <c r="K502">
        <v>0</v>
      </c>
      <c r="L502">
        <v>0</v>
      </c>
    </row>
    <row r="503" spans="1:12" x14ac:dyDescent="0.25">
      <c r="A503" s="5">
        <v>674</v>
      </c>
      <c r="B503" t="s">
        <v>393</v>
      </c>
      <c r="C503">
        <v>-6.5978116362106702E-4</v>
      </c>
      <c r="D503">
        <v>6.0902697526966799E-3</v>
      </c>
      <c r="E503">
        <v>-1.36675865826098E-3</v>
      </c>
      <c r="F503">
        <v>9.3284946787075395E-3</v>
      </c>
      <c r="G503">
        <v>-1.00464716363897E-3</v>
      </c>
      <c r="H503">
        <v>8.2113761499881307E-3</v>
      </c>
      <c r="I503">
        <v>-1.03518602123854E-3</v>
      </c>
      <c r="J503">
        <v>1.00448093896017E-2</v>
      </c>
      <c r="K503">
        <v>-9.72571694261511E-4</v>
      </c>
      <c r="L503">
        <v>8.4960540140047794E-3</v>
      </c>
    </row>
    <row r="504" spans="1:12" x14ac:dyDescent="0.25">
      <c r="A504" s="5">
        <v>675</v>
      </c>
      <c r="B504" t="s">
        <v>394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s="5">
        <v>676</v>
      </c>
      <c r="B505" t="s">
        <v>395</v>
      </c>
      <c r="C505" s="1">
        <v>0</v>
      </c>
      <c r="D505" s="1">
        <v>0</v>
      </c>
      <c r="E505" s="1">
        <v>-5.2041704279304199E-22</v>
      </c>
      <c r="F505" s="1">
        <v>2.12416863423098E-20</v>
      </c>
      <c r="G505" s="1">
        <v>6.0715321659188304E-22</v>
      </c>
      <c r="H505" s="1">
        <v>1.6217111287016401E-20</v>
      </c>
      <c r="I505" s="1">
        <v>1.73472347597681E-22</v>
      </c>
      <c r="J505" s="1">
        <v>1.22663473334669E-20</v>
      </c>
      <c r="K505">
        <v>0</v>
      </c>
      <c r="L505">
        <v>0</v>
      </c>
    </row>
    <row r="506" spans="1:12" x14ac:dyDescent="0.25">
      <c r="A506" s="5">
        <v>678</v>
      </c>
      <c r="B506" t="s">
        <v>396</v>
      </c>
      <c r="C506">
        <v>2.5023602020543202E-2</v>
      </c>
      <c r="D506">
        <v>2.4972721613347498E-4</v>
      </c>
      <c r="E506">
        <v>2.21078860080136E-2</v>
      </c>
      <c r="F506">
        <v>5.2833044774952499E-4</v>
      </c>
      <c r="G506">
        <v>1.6845465752978898E-2</v>
      </c>
      <c r="H506">
        <v>2.8010951754693799E-4</v>
      </c>
      <c r="I506">
        <v>2.3190874261023099E-2</v>
      </c>
      <c r="J506">
        <v>5.4996757254394905E-4</v>
      </c>
      <c r="K506">
        <v>2.0301273337319101E-2</v>
      </c>
      <c r="L506">
        <v>2.1729052709753099E-4</v>
      </c>
    </row>
    <row r="507" spans="1:12" x14ac:dyDescent="0.25">
      <c r="A507" s="5">
        <v>681</v>
      </c>
      <c r="B507" t="s">
        <v>397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s="5">
        <v>682</v>
      </c>
      <c r="B508" t="s">
        <v>397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s="5">
        <v>683</v>
      </c>
      <c r="B509" t="s">
        <v>397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 s="5">
        <v>687</v>
      </c>
      <c r="B510" t="s">
        <v>398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s="5">
        <v>688</v>
      </c>
      <c r="B511" t="s">
        <v>399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 s="5">
        <v>689</v>
      </c>
      <c r="B512" t="s">
        <v>400</v>
      </c>
      <c r="C512" s="1">
        <v>4.5581573913833798E-4</v>
      </c>
      <c r="D512" s="1">
        <v>5.2652764597449402E-3</v>
      </c>
      <c r="E512" s="1">
        <v>1.8767014456442101E-5</v>
      </c>
      <c r="F512" s="1">
        <v>7.6601318379294404E-4</v>
      </c>
      <c r="G512" s="1">
        <v>1.38065790683586E-4</v>
      </c>
      <c r="H512" s="1">
        <v>2.5951074723173499E-3</v>
      </c>
      <c r="I512">
        <v>1.0969991006154299E-2</v>
      </c>
      <c r="J512">
        <v>3.0771728030111098E-3</v>
      </c>
      <c r="K512">
        <v>3.91452688619932E-4</v>
      </c>
      <c r="L512">
        <v>5.7073581619773803E-3</v>
      </c>
    </row>
    <row r="513" spans="1:12" x14ac:dyDescent="0.25">
      <c r="A513" s="5">
        <v>690</v>
      </c>
      <c r="B513" t="s">
        <v>401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 s="5">
        <v>691</v>
      </c>
      <c r="B514" t="s">
        <v>402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s="5">
        <v>692</v>
      </c>
      <c r="B515" t="s">
        <v>403</v>
      </c>
      <c r="C515">
        <v>7.7413024551461198E-3</v>
      </c>
      <c r="D515">
        <v>1.1562493273529E-3</v>
      </c>
      <c r="E515">
        <v>6.8252347305223296E-3</v>
      </c>
      <c r="F515">
        <v>1.0478092333636199E-3</v>
      </c>
      <c r="G515">
        <v>5.2302898491402598E-3</v>
      </c>
      <c r="H515">
        <v>6.9504879344809995E-4</v>
      </c>
      <c r="I515">
        <v>7.1906346676345696E-3</v>
      </c>
      <c r="J515">
        <v>9.927336545318109E-4</v>
      </c>
      <c r="K515">
        <v>6.2598027555296398E-3</v>
      </c>
      <c r="L515">
        <v>1.0031604240094999E-3</v>
      </c>
    </row>
    <row r="516" spans="1:12" x14ac:dyDescent="0.25">
      <c r="A516" s="5">
        <v>693</v>
      </c>
      <c r="B516" t="s">
        <v>403</v>
      </c>
      <c r="C516" s="1">
        <v>6.2986651240963998E-5</v>
      </c>
      <c r="D516" s="1">
        <v>7.1066398725474502E-4</v>
      </c>
      <c r="E516" s="1">
        <v>5.1757259885904598E-5</v>
      </c>
      <c r="F516" s="1">
        <v>5.9993832411663398E-4</v>
      </c>
      <c r="G516" s="1">
        <v>2.6010371158310598E-5</v>
      </c>
      <c r="H516" s="1">
        <v>3.7475939662326901E-4</v>
      </c>
      <c r="I516" s="1">
        <v>4.07196885632922E-5</v>
      </c>
      <c r="J516" s="1">
        <v>5.5287639741022701E-4</v>
      </c>
      <c r="K516" s="1">
        <v>7.36510783819684E-5</v>
      </c>
      <c r="L516">
        <v>6.8666455155217505E-4</v>
      </c>
    </row>
    <row r="517" spans="1:12" x14ac:dyDescent="0.25">
      <c r="A517" s="5">
        <v>694</v>
      </c>
      <c r="B517" t="s">
        <v>404</v>
      </c>
      <c r="C517">
        <v>9.4645683426633799E-3</v>
      </c>
      <c r="D517">
        <v>3.2207900282273899E-3</v>
      </c>
      <c r="E517">
        <v>4.1278035878675699E-3</v>
      </c>
      <c r="F517">
        <v>1.0801505663737699E-3</v>
      </c>
      <c r="G517">
        <v>5.8705365541556103E-3</v>
      </c>
      <c r="H517">
        <v>2.4805160839357801E-3</v>
      </c>
      <c r="I517">
        <v>5.6907701739505401E-3</v>
      </c>
      <c r="J517">
        <v>9.920993640009021E-4</v>
      </c>
      <c r="K517">
        <v>1.82706270856352E-4</v>
      </c>
      <c r="L517">
        <v>9.07506689972102E-4</v>
      </c>
    </row>
    <row r="518" spans="1:12" x14ac:dyDescent="0.25">
      <c r="A518" s="5">
        <v>696</v>
      </c>
      <c r="B518" t="s">
        <v>405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 s="5">
        <v>697</v>
      </c>
      <c r="B519" t="s">
        <v>406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s="5">
        <v>698</v>
      </c>
      <c r="B520" t="s">
        <v>407</v>
      </c>
      <c r="C520">
        <v>1.9632127098074001E-3</v>
      </c>
      <c r="D520" s="1">
        <v>1.8153462396633499E-5</v>
      </c>
      <c r="E520">
        <v>1.73220977108641E-3</v>
      </c>
      <c r="F520" s="1">
        <v>1.47768890010671E-5</v>
      </c>
      <c r="G520">
        <v>1.94135744435077E-3</v>
      </c>
      <c r="H520" s="1">
        <v>2.2360422296556901E-5</v>
      </c>
      <c r="I520">
        <v>2.67037429234856E-3</v>
      </c>
      <c r="J520" s="1">
        <v>2.2944042654729601E-5</v>
      </c>
      <c r="K520">
        <v>2.3411881732988602E-3</v>
      </c>
      <c r="L520" s="1">
        <v>2.3116258740971001E-5</v>
      </c>
    </row>
    <row r="521" spans="1:12" x14ac:dyDescent="0.25">
      <c r="A521" s="5">
        <v>699</v>
      </c>
      <c r="B521" t="s">
        <v>408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s="5">
        <v>700</v>
      </c>
      <c r="B522" t="s">
        <v>408</v>
      </c>
      <c r="C522">
        <v>-1.7698116256147901E-2</v>
      </c>
      <c r="D522">
        <v>1.6365118580490199E-4</v>
      </c>
      <c r="E522">
        <v>-1.56156529852649E-2</v>
      </c>
      <c r="F522">
        <v>1.3321179379892299E-4</v>
      </c>
      <c r="G522">
        <v>-1.1905013880030501E-2</v>
      </c>
      <c r="H522">
        <v>1.37121135820959E-4</v>
      </c>
      <c r="I522">
        <v>-1.6375574518236201E-2</v>
      </c>
      <c r="J522">
        <v>1.40700081377607E-4</v>
      </c>
      <c r="K522">
        <v>-1.43569018816636E-2</v>
      </c>
      <c r="L522">
        <v>1.41756165694117E-4</v>
      </c>
    </row>
    <row r="523" spans="1:12" x14ac:dyDescent="0.25">
      <c r="A523" s="5">
        <v>701</v>
      </c>
      <c r="B523" t="s">
        <v>409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s="5">
        <v>702</v>
      </c>
      <c r="B524" t="s">
        <v>409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 s="5">
        <v>703</v>
      </c>
      <c r="B525" t="s">
        <v>410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 s="5">
        <v>704</v>
      </c>
      <c r="B526" t="s">
        <v>410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s="5">
        <v>705</v>
      </c>
      <c r="B527" t="s">
        <v>410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s="5">
        <v>706</v>
      </c>
      <c r="B528" t="s">
        <v>410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 s="5">
        <v>707</v>
      </c>
      <c r="B529" t="s">
        <v>410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 s="5">
        <v>708</v>
      </c>
      <c r="B530" t="s">
        <v>410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s="5">
        <v>710</v>
      </c>
      <c r="B531" t="s">
        <v>411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 s="5">
        <v>711</v>
      </c>
      <c r="B532" t="s">
        <v>412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s="5">
        <v>712</v>
      </c>
      <c r="B533" t="s">
        <v>412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s="5">
        <v>713</v>
      </c>
      <c r="B534" t="s">
        <v>413</v>
      </c>
      <c r="C534">
        <v>1.9809928952865701</v>
      </c>
      <c r="D534">
        <v>3.0239677833169401E-2</v>
      </c>
      <c r="E534">
        <v>1.9241602992871101</v>
      </c>
      <c r="F534">
        <v>3.00877391921133E-2</v>
      </c>
      <c r="G534">
        <v>1.7937001352469799</v>
      </c>
      <c r="H534">
        <v>4.2494080322598299E-2</v>
      </c>
      <c r="I534">
        <v>3.0857262910905798</v>
      </c>
      <c r="J534">
        <v>7.3513138013835203E-2</v>
      </c>
      <c r="K534">
        <v>2.3872635764093202</v>
      </c>
      <c r="L534">
        <v>3.8496650842281301E-2</v>
      </c>
    </row>
    <row r="535" spans="1:12" x14ac:dyDescent="0.25">
      <c r="A535" s="5">
        <v>714</v>
      </c>
      <c r="B535" t="s">
        <v>414</v>
      </c>
      <c r="C535">
        <v>-1.58320809348572</v>
      </c>
      <c r="D535">
        <v>3.1671533856322598E-2</v>
      </c>
      <c r="E535">
        <v>-1.50698504713104</v>
      </c>
      <c r="F535">
        <v>2.87874237855049E-2</v>
      </c>
      <c r="G535">
        <v>-1.4640383859796999</v>
      </c>
      <c r="H535">
        <v>4.9228068353016803E-2</v>
      </c>
      <c r="I535">
        <v>-2.8053007174419902</v>
      </c>
      <c r="J535">
        <v>8.0965045289238702E-2</v>
      </c>
      <c r="K535">
        <v>-1.9739684618523701</v>
      </c>
      <c r="L535">
        <v>4.0776565693007603E-2</v>
      </c>
    </row>
    <row r="536" spans="1:12" x14ac:dyDescent="0.25">
      <c r="A536" s="5">
        <v>715</v>
      </c>
      <c r="B536" t="s">
        <v>415</v>
      </c>
      <c r="C536">
        <v>-2.7249644815961699E-3</v>
      </c>
      <c r="D536">
        <v>6.9828185107672002E-3</v>
      </c>
      <c r="E536">
        <v>-1.6905199984828499E-3</v>
      </c>
      <c r="F536">
        <v>5.1523730415213099E-3</v>
      </c>
      <c r="G536">
        <v>-1.66095079343422E-3</v>
      </c>
      <c r="H536">
        <v>4.7118234173955499E-3</v>
      </c>
      <c r="I536">
        <v>-2.0434476680885401E-3</v>
      </c>
      <c r="J536">
        <v>5.6379463293338298E-3</v>
      </c>
      <c r="K536">
        <v>-2.72905556571986E-3</v>
      </c>
      <c r="L536">
        <v>8.1467593142663403E-3</v>
      </c>
    </row>
    <row r="537" spans="1:12" x14ac:dyDescent="0.25">
      <c r="A537" s="5">
        <v>716</v>
      </c>
      <c r="B537" t="s">
        <v>416</v>
      </c>
      <c r="C537">
        <v>8.3346081422952592E-3</v>
      </c>
      <c r="D537">
        <v>4.8227120464092799E-3</v>
      </c>
      <c r="E537">
        <v>3.0087904558340499E-4</v>
      </c>
      <c r="F537">
        <v>2.5042067080411098E-3</v>
      </c>
      <c r="G537">
        <v>4.0608010425856197E-2</v>
      </c>
      <c r="H537">
        <v>1.00875266671373E-2</v>
      </c>
      <c r="I537">
        <v>2.86323952435583E-2</v>
      </c>
      <c r="J537">
        <v>2.10459531612356E-2</v>
      </c>
      <c r="K537" s="1">
        <v>1.6473692160140001E-5</v>
      </c>
      <c r="L537">
        <v>2.5011995690785599E-4</v>
      </c>
    </row>
    <row r="538" spans="1:12" x14ac:dyDescent="0.25">
      <c r="A538" s="5">
        <v>717</v>
      </c>
      <c r="B538" t="s">
        <v>416</v>
      </c>
      <c r="C538">
        <v>1.5273437269248901E-3</v>
      </c>
      <c r="D538">
        <v>3.6475607895020399E-3</v>
      </c>
      <c r="E538" s="1">
        <v>2.4058340196057901E-5</v>
      </c>
      <c r="F538">
        <v>5.3749630522937904E-4</v>
      </c>
      <c r="G538">
        <v>1.6508334166769399E-3</v>
      </c>
      <c r="H538">
        <v>5.0542097009195104E-3</v>
      </c>
      <c r="I538">
        <v>1.7370985961619101E-3</v>
      </c>
      <c r="J538">
        <v>5.4284221371624104E-3</v>
      </c>
      <c r="K538" s="1">
        <v>1.34526108850386E-5</v>
      </c>
      <c r="L538">
        <v>2.30307179815475E-4</v>
      </c>
    </row>
    <row r="539" spans="1:12" x14ac:dyDescent="0.25">
      <c r="A539" s="5">
        <v>718</v>
      </c>
      <c r="B539" t="s">
        <v>417</v>
      </c>
      <c r="C539">
        <v>5.5276327368192102E-2</v>
      </c>
      <c r="D539">
        <v>9.4081919245623796E-3</v>
      </c>
      <c r="E539">
        <v>4.959193608431E-2</v>
      </c>
      <c r="F539">
        <v>1.27024098432216E-2</v>
      </c>
      <c r="G539">
        <v>0.13800688262003499</v>
      </c>
      <c r="H539">
        <v>2.4224604423052701E-2</v>
      </c>
      <c r="I539">
        <v>5.1064666922822098E-2</v>
      </c>
      <c r="J539">
        <v>1.47776632737189E-2</v>
      </c>
      <c r="K539">
        <v>4.7813983881797598E-2</v>
      </c>
      <c r="L539">
        <v>1.70640529634347E-2</v>
      </c>
    </row>
    <row r="540" spans="1:12" x14ac:dyDescent="0.25">
      <c r="A540" s="5">
        <v>721</v>
      </c>
      <c r="B540" t="s">
        <v>418</v>
      </c>
      <c r="C540" s="1">
        <v>0</v>
      </c>
      <c r="D540" s="1">
        <v>3.2974454333137399E-19</v>
      </c>
      <c r="E540" s="1">
        <v>1.2490009027033E-20</v>
      </c>
      <c r="F540" s="1">
        <v>4.2014663083208199E-19</v>
      </c>
      <c r="G540" s="1">
        <v>4.1633363423443397E-21</v>
      </c>
      <c r="H540" s="1">
        <v>2.5962221673642598E-19</v>
      </c>
      <c r="I540" s="1">
        <v>-7.4940054162198095E-20</v>
      </c>
      <c r="J540" s="1">
        <v>1.57458867087193E-18</v>
      </c>
      <c r="K540" s="1">
        <v>-6.9388939039072297E-22</v>
      </c>
      <c r="L540" s="1">
        <v>4.90653893338677E-20</v>
      </c>
    </row>
    <row r="541" spans="1:12" x14ac:dyDescent="0.25">
      <c r="A541" s="5">
        <v>722</v>
      </c>
      <c r="B541" t="s">
        <v>419</v>
      </c>
      <c r="C541">
        <v>2.1455156612759999E-2</v>
      </c>
      <c r="D541">
        <v>1.9839183845842001E-4</v>
      </c>
      <c r="E541">
        <v>1.8930618126829699E-2</v>
      </c>
      <c r="F541">
        <v>1.6149062743498201E-4</v>
      </c>
      <c r="G541">
        <v>1.44322668908002E-2</v>
      </c>
      <c r="H541">
        <v>1.6622986318875799E-4</v>
      </c>
      <c r="I541">
        <v>1.9851859419820001E-2</v>
      </c>
      <c r="J541">
        <v>1.7056856434288599E-4</v>
      </c>
      <c r="K541">
        <v>1.74046533476757E-2</v>
      </c>
      <c r="L541">
        <v>1.7184883926475201E-4</v>
      </c>
    </row>
    <row r="542" spans="1:12" x14ac:dyDescent="0.25">
      <c r="A542" s="5">
        <v>723</v>
      </c>
      <c r="B542" t="s">
        <v>420</v>
      </c>
      <c r="C542">
        <v>-2.1455156612759999E-2</v>
      </c>
      <c r="D542">
        <v>1.9839183845842001E-4</v>
      </c>
      <c r="E542">
        <v>-1.8930618126829699E-2</v>
      </c>
      <c r="F542">
        <v>1.6149062743498201E-4</v>
      </c>
      <c r="G542">
        <v>-1.44322668908002E-2</v>
      </c>
      <c r="H542">
        <v>1.6622986318875799E-4</v>
      </c>
      <c r="I542">
        <v>-1.9851859419820001E-2</v>
      </c>
      <c r="J542">
        <v>1.7056856434288599E-4</v>
      </c>
      <c r="K542">
        <v>-1.74046533476757E-2</v>
      </c>
      <c r="L542">
        <v>1.7184883926475201E-4</v>
      </c>
    </row>
    <row r="543" spans="1:12" x14ac:dyDescent="0.25">
      <c r="A543" s="5">
        <v>724</v>
      </c>
      <c r="B543" t="s">
        <v>421</v>
      </c>
      <c r="C543" s="1">
        <v>7.6327832942979502E-21</v>
      </c>
      <c r="D543" s="1">
        <v>2.9020341019702902E-19</v>
      </c>
      <c r="E543" s="1">
        <v>1.3877787807814499E-20</v>
      </c>
      <c r="F543" s="1">
        <v>4.6531476369764196E-19</v>
      </c>
      <c r="G543" s="1">
        <v>-3.4694469519536101E-22</v>
      </c>
      <c r="H543" s="1">
        <v>1.6640511023429199E-19</v>
      </c>
      <c r="I543" s="1">
        <v>8.3266726846886703E-21</v>
      </c>
      <c r="J543" s="1">
        <v>2.8600533031440899E-19</v>
      </c>
      <c r="K543" s="1">
        <v>-5.2041704279304199E-21</v>
      </c>
      <c r="L543" s="1">
        <v>2.7861710821818802E-19</v>
      </c>
    </row>
    <row r="544" spans="1:12" x14ac:dyDescent="0.25">
      <c r="A544" s="5">
        <v>725</v>
      </c>
      <c r="B544" t="s">
        <v>422</v>
      </c>
      <c r="C544">
        <v>1.6433132427926302E-2</v>
      </c>
      <c r="D544">
        <v>7.5492727836330199E-4</v>
      </c>
      <c r="E544">
        <v>1.6167385485276398E-2</v>
      </c>
      <c r="F544">
        <v>3.8482472819377403E-4</v>
      </c>
      <c r="G544">
        <v>1.0940785040151E-2</v>
      </c>
      <c r="H544">
        <v>1.2497124787302701E-3</v>
      </c>
      <c r="I544">
        <v>1.6841007919872999E-2</v>
      </c>
      <c r="J544">
        <v>5.5211060325280998E-4</v>
      </c>
      <c r="K544">
        <v>1.4717530304423699E-2</v>
      </c>
      <c r="L544">
        <v>3.84383550310007E-4</v>
      </c>
    </row>
    <row r="545" spans="1:12" x14ac:dyDescent="0.25">
      <c r="A545" s="5">
        <v>726</v>
      </c>
      <c r="B545" t="s">
        <v>423</v>
      </c>
      <c r="C545">
        <v>5.8538914178222403E-3</v>
      </c>
      <c r="D545">
        <v>1.02097544198075E-4</v>
      </c>
      <c r="E545">
        <v>5.1633267766631004E-3</v>
      </c>
      <c r="F545" s="1">
        <v>7.1397840641840001E-5</v>
      </c>
      <c r="G545">
        <v>5.7866778515108701E-3</v>
      </c>
      <c r="H545" s="1">
        <v>8.8157666836279598E-5</v>
      </c>
      <c r="I545">
        <v>7.9601953882676001E-3</v>
      </c>
      <c r="J545">
        <v>1.11572170969133E-4</v>
      </c>
      <c r="K545">
        <v>6.9799194731823104E-3</v>
      </c>
      <c r="L545">
        <v>1.07734634007128E-4</v>
      </c>
    </row>
    <row r="546" spans="1:12" x14ac:dyDescent="0.25">
      <c r="A546" s="5">
        <v>727</v>
      </c>
      <c r="B546" t="s">
        <v>424</v>
      </c>
      <c r="C546">
        <v>9.8731928432646103E-3</v>
      </c>
      <c r="D546" s="1">
        <v>9.1295575929976601E-5</v>
      </c>
      <c r="E546">
        <v>8.7114553794693707E-3</v>
      </c>
      <c r="F546" s="1">
        <v>7.43144458187834E-5</v>
      </c>
      <c r="G546">
        <v>8.4910425865422998E-3</v>
      </c>
      <c r="H546" s="1">
        <v>9.7799247905440699E-5</v>
      </c>
      <c r="I546">
        <v>1.16795916693349E-2</v>
      </c>
      <c r="J546">
        <v>1.0035186835751099E-4</v>
      </c>
      <c r="K546">
        <v>1.02398087221406E-2</v>
      </c>
      <c r="L546">
        <v>1.01105101494479E-4</v>
      </c>
    </row>
    <row r="547" spans="1:12" x14ac:dyDescent="0.25">
      <c r="A547" s="5">
        <v>728</v>
      </c>
      <c r="B547" t="s">
        <v>425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 s="5">
        <v>729</v>
      </c>
      <c r="B548" t="s">
        <v>426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s="5">
        <v>730</v>
      </c>
      <c r="B549" t="s">
        <v>426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 s="5">
        <v>731</v>
      </c>
      <c r="B550" t="s">
        <v>427</v>
      </c>
      <c r="C550">
        <v>1.6878797337579899E-2</v>
      </c>
      <c r="D550">
        <v>4.5496721323781903E-3</v>
      </c>
      <c r="E550">
        <v>1.8168028555313499E-2</v>
      </c>
      <c r="F550">
        <v>4.8874220329861396E-3</v>
      </c>
      <c r="G550">
        <v>9.2568537880257304E-3</v>
      </c>
      <c r="H550">
        <v>4.4934965790245198E-3</v>
      </c>
      <c r="I550">
        <v>1.7997395561229E-2</v>
      </c>
      <c r="J550">
        <v>5.2931351092730203E-3</v>
      </c>
      <c r="K550">
        <v>2.29161403571106E-2</v>
      </c>
      <c r="L550">
        <v>8.4384328400412996E-3</v>
      </c>
    </row>
    <row r="551" spans="1:12" x14ac:dyDescent="0.25">
      <c r="A551" s="5">
        <v>732</v>
      </c>
      <c r="B551" t="s">
        <v>428</v>
      </c>
      <c r="C551" s="1">
        <v>-1.92582472311039E-5</v>
      </c>
      <c r="D551">
        <v>4.3985680124443999E-3</v>
      </c>
      <c r="E551">
        <v>6.0659935464179595E-4</v>
      </c>
      <c r="F551">
        <v>4.7883988044395099E-3</v>
      </c>
      <c r="G551">
        <v>1.91591215926514E-3</v>
      </c>
      <c r="H551">
        <v>4.6495002838769298E-3</v>
      </c>
      <c r="I551">
        <v>-5.1139582005577198E-4</v>
      </c>
      <c r="J551">
        <v>5.1013570907371599E-3</v>
      </c>
      <c r="K551">
        <v>-1.22060260768983E-3</v>
      </c>
      <c r="L551">
        <v>8.3647073791894393E-3</v>
      </c>
    </row>
    <row r="552" spans="1:12" x14ac:dyDescent="0.25">
      <c r="A552" s="5">
        <v>733</v>
      </c>
      <c r="B552" t="s">
        <v>428</v>
      </c>
      <c r="C552" s="1">
        <v>-6.2450045135165099E-21</v>
      </c>
      <c r="D552" s="1">
        <v>1.62627876513204E-19</v>
      </c>
      <c r="E552" s="1">
        <v>-1.5959455978986601E-20</v>
      </c>
      <c r="F552" s="1">
        <v>3.8291876342150702E-19</v>
      </c>
      <c r="G552" s="1">
        <v>-7.6327832942979502E-21</v>
      </c>
      <c r="H552" s="1">
        <v>2.6414135464608E-19</v>
      </c>
      <c r="I552" s="1">
        <v>-2.0816681711721698E-21</v>
      </c>
      <c r="J552" s="1">
        <v>2.13882332059512E-19</v>
      </c>
      <c r="K552" s="1">
        <v>2.77555756156289E-21</v>
      </c>
      <c r="L552" s="1">
        <v>2.3014335302906201E-19</v>
      </c>
    </row>
    <row r="553" spans="1:12" x14ac:dyDescent="0.25">
      <c r="A553" s="5">
        <v>734</v>
      </c>
      <c r="B553" t="s">
        <v>429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s="5">
        <v>735</v>
      </c>
      <c r="B554" t="s">
        <v>430</v>
      </c>
      <c r="C554">
        <v>1.05332894607329E-4</v>
      </c>
      <c r="D554">
        <v>9.8004556929849607E-4</v>
      </c>
      <c r="E554">
        <v>1.05191601776225E-4</v>
      </c>
      <c r="F554">
        <v>9.4307656323197099E-4</v>
      </c>
      <c r="G554">
        <v>1.54111586350157E-4</v>
      </c>
      <c r="H554">
        <v>1.30443322332065E-3</v>
      </c>
      <c r="I554">
        <v>2.5564637893969402E-4</v>
      </c>
      <c r="J554">
        <v>1.9698771655299999E-3</v>
      </c>
      <c r="K554">
        <v>2.0524943950458199E-4</v>
      </c>
      <c r="L554">
        <v>1.64326348488691E-3</v>
      </c>
    </row>
    <row r="555" spans="1:12" x14ac:dyDescent="0.25">
      <c r="A555" s="5">
        <v>736</v>
      </c>
      <c r="B555" t="s">
        <v>431</v>
      </c>
      <c r="C555">
        <v>1.16125624508475E-2</v>
      </c>
      <c r="D555">
        <v>1.2874900068146301E-3</v>
      </c>
      <c r="E555">
        <v>1.0204340316814799E-2</v>
      </c>
      <c r="F555">
        <v>1.28899603602413E-3</v>
      </c>
      <c r="G555">
        <v>1.1417522289991201E-2</v>
      </c>
      <c r="H555">
        <v>1.5991260698029501E-3</v>
      </c>
      <c r="I555">
        <v>1.5688211816217101E-2</v>
      </c>
      <c r="J555">
        <v>2.2544312272214E-3</v>
      </c>
      <c r="K555">
        <v>1.3719602151078701E-2</v>
      </c>
      <c r="L555">
        <v>2.0752109755717901E-3</v>
      </c>
    </row>
    <row r="556" spans="1:12" x14ac:dyDescent="0.25">
      <c r="A556" s="5">
        <v>737</v>
      </c>
      <c r="B556" t="s">
        <v>432</v>
      </c>
      <c r="C556" s="1">
        <v>3.5092788788999302E-5</v>
      </c>
      <c r="D556" s="1">
        <v>6.3983506558277505E-4</v>
      </c>
      <c r="E556" s="1">
        <v>5.2828309307259401E-5</v>
      </c>
      <c r="F556" s="1">
        <v>6.9967646449277897E-4</v>
      </c>
      <c r="G556" s="1">
        <v>4.6168640226328897E-5</v>
      </c>
      <c r="H556" s="1">
        <v>7.2904009875860896E-4</v>
      </c>
      <c r="I556" s="1">
        <v>3.7998327974782401E-5</v>
      </c>
      <c r="J556" s="1">
        <v>7.7518208054956595E-4</v>
      </c>
      <c r="K556" s="1">
        <v>5.0707251889209002E-5</v>
      </c>
      <c r="L556">
        <v>8.22675314818342E-4</v>
      </c>
    </row>
    <row r="557" spans="1:12" x14ac:dyDescent="0.25">
      <c r="A557" s="5">
        <v>738</v>
      </c>
      <c r="B557" t="s">
        <v>433</v>
      </c>
      <c r="C557" s="1">
        <v>2.6288124600494202E-5</v>
      </c>
      <c r="D557" s="1">
        <v>5.4063880782386897E-4</v>
      </c>
      <c r="E557" s="1">
        <v>3.0898398620121403E-5</v>
      </c>
      <c r="F557" s="1">
        <v>5.4993163977090003E-4</v>
      </c>
      <c r="G557" s="1">
        <v>3.0342149536960998E-5</v>
      </c>
      <c r="H557" s="1">
        <v>5.9450619033640296E-4</v>
      </c>
      <c r="I557" s="1">
        <v>4.0389230959723903E-5</v>
      </c>
      <c r="J557" s="1">
        <v>7.9250641467047602E-4</v>
      </c>
      <c r="K557" s="1">
        <v>7.1570197320572297E-5</v>
      </c>
      <c r="L557">
        <v>9.9154195993638003E-4</v>
      </c>
    </row>
    <row r="558" spans="1:12" x14ac:dyDescent="0.25">
      <c r="A558" s="5">
        <v>739</v>
      </c>
      <c r="B558" t="s">
        <v>434</v>
      </c>
      <c r="C558">
        <v>1.17792762588443E-2</v>
      </c>
      <c r="D558">
        <v>1.08920774379801E-4</v>
      </c>
      <c r="E558">
        <v>1.03932586265184E-2</v>
      </c>
      <c r="F558" s="1">
        <v>8.8661334006402503E-5</v>
      </c>
      <c r="G558">
        <v>1.16481446661047E-2</v>
      </c>
      <c r="H558">
        <v>1.34162533779342E-4</v>
      </c>
      <c r="I558">
        <v>1.6022245754091301E-2</v>
      </c>
      <c r="J558">
        <v>1.3766425592837801E-4</v>
      </c>
      <c r="K558">
        <v>1.40471290397931E-2</v>
      </c>
      <c r="L558">
        <v>1.38697552445826E-4</v>
      </c>
    </row>
    <row r="559" spans="1:12" x14ac:dyDescent="0.25">
      <c r="A559" s="5">
        <v>757</v>
      </c>
      <c r="B559" t="s">
        <v>435</v>
      </c>
      <c r="C559">
        <v>3.2749020533282003E-4</v>
      </c>
      <c r="D559" s="1">
        <v>3.0282409532477202E-6</v>
      </c>
      <c r="E559">
        <v>2.8895579549552798E-4</v>
      </c>
      <c r="F559" s="1">
        <v>2.46498304508149E-6</v>
      </c>
      <c r="G559">
        <v>3.2384330115664301E-4</v>
      </c>
      <c r="H559" s="1">
        <v>3.7300049987420898E-6</v>
      </c>
      <c r="I559">
        <v>4.4545264471192002E-4</v>
      </c>
      <c r="J559" s="1">
        <v>3.8273602731337001E-6</v>
      </c>
      <c r="K559">
        <v>3.9054021663114698E-4</v>
      </c>
      <c r="L559" s="1">
        <v>3.8560884594251199E-6</v>
      </c>
    </row>
    <row r="560" spans="1:12" x14ac:dyDescent="0.25">
      <c r="A560" s="5">
        <v>758</v>
      </c>
      <c r="B560" t="s">
        <v>436</v>
      </c>
      <c r="C560">
        <v>3.2749020533282003E-4</v>
      </c>
      <c r="D560" s="1">
        <v>3.0282409532477202E-6</v>
      </c>
      <c r="E560">
        <v>2.8895579549552798E-4</v>
      </c>
      <c r="F560" s="1">
        <v>2.46498304508149E-6</v>
      </c>
      <c r="G560">
        <v>3.2384330115664301E-4</v>
      </c>
      <c r="H560" s="1">
        <v>3.7300049987420898E-6</v>
      </c>
      <c r="I560">
        <v>4.4545264471192002E-4</v>
      </c>
      <c r="J560" s="1">
        <v>3.8273602731337001E-6</v>
      </c>
      <c r="K560">
        <v>3.9054021663114698E-4</v>
      </c>
      <c r="L560" s="1">
        <v>3.8560884594251199E-6</v>
      </c>
    </row>
    <row r="561" spans="1:12" x14ac:dyDescent="0.25">
      <c r="A561" s="5">
        <v>759</v>
      </c>
      <c r="B561" t="s">
        <v>437</v>
      </c>
      <c r="C561">
        <v>1.217664597827E-2</v>
      </c>
      <c r="D561">
        <v>1.06556907246374E-3</v>
      </c>
      <c r="E561">
        <v>1.03186631625002E-2</v>
      </c>
      <c r="F561">
        <v>1.4389665982882599E-3</v>
      </c>
      <c r="G561">
        <v>7.7178324501724696E-3</v>
      </c>
      <c r="H561">
        <v>3.61715471215333E-4</v>
      </c>
      <c r="I561">
        <v>1.06372369230081E-2</v>
      </c>
      <c r="J561">
        <v>6.9158389642576799E-4</v>
      </c>
      <c r="K561">
        <v>1.16370410463817E-2</v>
      </c>
      <c r="L561">
        <v>2.6823584838751701E-3</v>
      </c>
    </row>
    <row r="562" spans="1:12" x14ac:dyDescent="0.25">
      <c r="A562" s="5">
        <v>760</v>
      </c>
      <c r="B562" t="s">
        <v>438</v>
      </c>
      <c r="C562">
        <v>7.9033636231117296E-2</v>
      </c>
      <c r="D562">
        <v>9.1646046262604697E-4</v>
      </c>
      <c r="E562">
        <v>6.9850199201453397E-2</v>
      </c>
      <c r="F562">
        <v>2.70233888547826E-3</v>
      </c>
      <c r="G562">
        <v>5.3214201265806102E-2</v>
      </c>
      <c r="H562">
        <v>1.8884336808129699E-3</v>
      </c>
      <c r="I562">
        <v>7.3372169466590101E-2</v>
      </c>
      <c r="J562">
        <v>4.9595144830740998E-3</v>
      </c>
      <c r="K562">
        <v>6.4252448931747405E-2</v>
      </c>
      <c r="L562">
        <v>3.13968296074278E-3</v>
      </c>
    </row>
    <row r="563" spans="1:12" x14ac:dyDescent="0.25">
      <c r="A563" s="5">
        <v>761</v>
      </c>
      <c r="B563" t="s">
        <v>439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 s="5">
        <v>762</v>
      </c>
      <c r="B564" t="s">
        <v>440</v>
      </c>
      <c r="C564">
        <v>9.4645683426633799E-3</v>
      </c>
      <c r="D564">
        <v>3.2207900282273899E-3</v>
      </c>
      <c r="E564">
        <v>4.1278035878675699E-3</v>
      </c>
      <c r="F564">
        <v>1.0801505663737699E-3</v>
      </c>
      <c r="G564">
        <v>5.8705365541556103E-3</v>
      </c>
      <c r="H564">
        <v>2.4805160839357801E-3</v>
      </c>
      <c r="I564">
        <v>5.6907701739505401E-3</v>
      </c>
      <c r="J564">
        <v>9.920993640009021E-4</v>
      </c>
      <c r="K564">
        <v>1.82706270856352E-4</v>
      </c>
      <c r="L564">
        <v>9.07506689972102E-4</v>
      </c>
    </row>
    <row r="565" spans="1:12" x14ac:dyDescent="0.25">
      <c r="A565" s="5">
        <v>764</v>
      </c>
      <c r="B565" t="s">
        <v>441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 s="5">
        <v>765</v>
      </c>
      <c r="B566" t="s">
        <v>442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s="5">
        <v>766</v>
      </c>
      <c r="B567" t="s">
        <v>442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 s="5">
        <v>767</v>
      </c>
      <c r="B568" t="s">
        <v>443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s="5">
        <v>768</v>
      </c>
      <c r="B569" t="s">
        <v>444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s="5">
        <v>769</v>
      </c>
      <c r="B570" t="s">
        <v>444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s="5">
        <v>770</v>
      </c>
      <c r="B571" t="s">
        <v>445</v>
      </c>
      <c r="C571" s="1">
        <v>7.4806633274570199E-6</v>
      </c>
      <c r="D571" s="1">
        <v>2.1585384839831301E-4</v>
      </c>
      <c r="E571" s="1">
        <v>6.8192978223328501E-6</v>
      </c>
      <c r="F571" s="1">
        <v>2.4102957887153201E-4</v>
      </c>
      <c r="G571" s="1">
        <v>1.6786123022968299E-5</v>
      </c>
      <c r="H571" s="1">
        <v>3.8161704859322401E-4</v>
      </c>
      <c r="I571" s="1">
        <v>1.76599025480069E-5</v>
      </c>
      <c r="J571" s="1">
        <v>5.23261965958086E-4</v>
      </c>
      <c r="K571" s="1">
        <v>1.10608773378841E-5</v>
      </c>
      <c r="L571">
        <v>3.49635686821207E-4</v>
      </c>
    </row>
    <row r="572" spans="1:12" x14ac:dyDescent="0.25">
      <c r="A572" s="5">
        <v>771</v>
      </c>
      <c r="B572" t="s">
        <v>446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 s="5">
        <v>772</v>
      </c>
      <c r="B573" t="s">
        <v>447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s="5">
        <v>773</v>
      </c>
      <c r="B574" t="s">
        <v>448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s="5">
        <v>774</v>
      </c>
      <c r="B575" t="s">
        <v>449</v>
      </c>
      <c r="C575" s="1">
        <v>0</v>
      </c>
      <c r="D575" s="1">
        <v>0</v>
      </c>
      <c r="E575" s="1">
        <v>9.0739649454659997E-7</v>
      </c>
      <c r="F575" s="1">
        <v>3.7037187201779101E-5</v>
      </c>
      <c r="G575" s="1">
        <v>1.74319866593672E-6</v>
      </c>
      <c r="H575" s="1">
        <v>4.35494452791374E-5</v>
      </c>
      <c r="I575" s="1">
        <v>5.7389325603147396E-7</v>
      </c>
      <c r="J575" s="1">
        <v>2.86917970309128E-5</v>
      </c>
      <c r="K575" s="1">
        <v>3.4628133199423401E-6</v>
      </c>
      <c r="L575" s="1">
        <v>7.3753548879799206E-5</v>
      </c>
    </row>
    <row r="576" spans="1:12" x14ac:dyDescent="0.25">
      <c r="A576" s="5">
        <v>775</v>
      </c>
      <c r="B576" t="s">
        <v>449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s="5">
        <v>781</v>
      </c>
      <c r="B577" t="s">
        <v>450</v>
      </c>
      <c r="C577" s="1">
        <v>-1.1665488891889001E-16</v>
      </c>
      <c r="D577" s="1">
        <v>8.2487463013112506E-15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 s="5">
        <v>782</v>
      </c>
      <c r="B578" t="s">
        <v>451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s="5">
        <v>783</v>
      </c>
      <c r="B579" t="s">
        <v>452</v>
      </c>
      <c r="C579" s="1">
        <v>1.1665488891889001E-16</v>
      </c>
      <c r="D579" s="1">
        <v>8.2487463013112506E-15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 s="5">
        <v>784</v>
      </c>
      <c r="B580" t="s">
        <v>452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s="5">
        <v>785</v>
      </c>
      <c r="B581" t="s">
        <v>453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s="5">
        <v>786</v>
      </c>
      <c r="B582" t="s">
        <v>454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s="5">
        <v>787</v>
      </c>
      <c r="B583" t="s">
        <v>454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s="5">
        <v>788</v>
      </c>
      <c r="B584" t="s">
        <v>455</v>
      </c>
      <c r="C584" s="1">
        <v>6.9630916226220594E-5</v>
      </c>
      <c r="D584">
        <v>2.8482200811169901E-3</v>
      </c>
      <c r="E584">
        <v>2.8815708136190499E-4</v>
      </c>
      <c r="F584">
        <v>5.7366794626074503E-3</v>
      </c>
      <c r="G584">
        <v>2.3122954639071699E-4</v>
      </c>
      <c r="H584">
        <v>4.9926203849202403E-3</v>
      </c>
      <c r="I584">
        <v>6.2886004193860696E-4</v>
      </c>
      <c r="J584">
        <v>1.37702086324648E-2</v>
      </c>
      <c r="K584">
        <v>2.0726310236358799E-4</v>
      </c>
      <c r="L584">
        <v>5.2610561945873498E-3</v>
      </c>
    </row>
    <row r="585" spans="1:12" x14ac:dyDescent="0.25">
      <c r="A585" s="5">
        <v>789</v>
      </c>
      <c r="B585" t="s">
        <v>455</v>
      </c>
      <c r="C585">
        <v>5.1198666966331696E-4</v>
      </c>
      <c r="D585">
        <v>7.7544661290783199E-3</v>
      </c>
      <c r="E585">
        <v>5.1432696040542897E-4</v>
      </c>
      <c r="F585">
        <v>8.1715123708278499E-3</v>
      </c>
      <c r="G585">
        <v>5.7848343166108402E-4</v>
      </c>
      <c r="H585">
        <v>8.2343944505824905E-3</v>
      </c>
      <c r="I585">
        <v>1.3503522224356801E-3</v>
      </c>
      <c r="J585">
        <v>2.09077689243015E-2</v>
      </c>
      <c r="K585">
        <v>6.0557934418369497E-4</v>
      </c>
      <c r="L585">
        <v>9.5735821577364599E-3</v>
      </c>
    </row>
    <row r="586" spans="1:12" x14ac:dyDescent="0.25">
      <c r="A586" s="5">
        <v>790</v>
      </c>
      <c r="B586" t="s">
        <v>455</v>
      </c>
      <c r="C586" s="1">
        <v>2.5059801591422397E-4</v>
      </c>
      <c r="D586" s="1">
        <v>5.5988944737034802E-3</v>
      </c>
      <c r="E586">
        <v>3.1941309984977298E-4</v>
      </c>
      <c r="F586">
        <v>6.4496286591806604E-3</v>
      </c>
      <c r="G586" s="1">
        <v>3.28527226358656E-4</v>
      </c>
      <c r="H586" s="1">
        <v>6.21081374915744E-3</v>
      </c>
      <c r="I586">
        <v>6.4380822937203303E-4</v>
      </c>
      <c r="J586">
        <v>1.43832926765213E-2</v>
      </c>
      <c r="K586">
        <v>2.21492155019124E-4</v>
      </c>
      <c r="L586">
        <v>5.6348260110065697E-3</v>
      </c>
    </row>
    <row r="587" spans="1:12" x14ac:dyDescent="0.25">
      <c r="A587" s="5">
        <v>791</v>
      </c>
      <c r="B587" t="s">
        <v>455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s="5">
        <v>792</v>
      </c>
      <c r="B588" t="s">
        <v>455</v>
      </c>
      <c r="C588" s="1">
        <v>1.55925937270901E-6</v>
      </c>
      <c r="D588" s="1">
        <v>6.4013682629933305E-5</v>
      </c>
      <c r="E588" s="1">
        <v>1.3914313525290499E-6</v>
      </c>
      <c r="F588" s="1">
        <v>5.7368941503692002E-5</v>
      </c>
      <c r="G588" s="1">
        <v>2.03408004886688E-6</v>
      </c>
      <c r="H588" s="1">
        <v>7.2321331747241603E-5</v>
      </c>
      <c r="I588" s="1">
        <v>2.1947440492382699E-6</v>
      </c>
      <c r="J588" s="1">
        <v>8.8145529745719707E-5</v>
      </c>
      <c r="K588" s="1">
        <v>1.86986386447362E-6</v>
      </c>
      <c r="L588" s="1">
        <v>7.6323137747323402E-5</v>
      </c>
    </row>
    <row r="589" spans="1:12" x14ac:dyDescent="0.25">
      <c r="A589" s="5">
        <v>793</v>
      </c>
      <c r="B589" t="s">
        <v>455</v>
      </c>
      <c r="C589" s="1">
        <v>5.9859463001185897E-5</v>
      </c>
      <c r="D589" s="1">
        <v>9.7626624062224201E-4</v>
      </c>
      <c r="E589">
        <v>1.20088742509707E-4</v>
      </c>
      <c r="F589">
        <v>1.7435590066816201E-3</v>
      </c>
      <c r="G589" s="1">
        <v>5.9638059706576503E-5</v>
      </c>
      <c r="H589" s="1">
        <v>8.7873419985230099E-4</v>
      </c>
      <c r="I589" s="1">
        <v>7.4382829769404602E-5</v>
      </c>
      <c r="J589">
        <v>1.01067523229852E-3</v>
      </c>
      <c r="K589" s="1">
        <v>6.1087444972472693E-5</v>
      </c>
      <c r="L589">
        <v>1.0459665371284801E-3</v>
      </c>
    </row>
    <row r="590" spans="1:12" x14ac:dyDescent="0.25">
      <c r="A590" s="5">
        <v>795</v>
      </c>
      <c r="B590" t="s">
        <v>456</v>
      </c>
      <c r="C590">
        <v>9.3076009531004797E-3</v>
      </c>
      <c r="D590">
        <v>9.0207529488108493E-3</v>
      </c>
      <c r="E590">
        <v>8.3529871607931194E-3</v>
      </c>
      <c r="F590">
        <v>7.8755398355573498E-3</v>
      </c>
      <c r="G590">
        <v>1.08874407445286E-2</v>
      </c>
      <c r="H590">
        <v>7.74497637594488E-3</v>
      </c>
      <c r="I590">
        <v>1.58831214949538E-2</v>
      </c>
      <c r="J590">
        <v>2.02081481637339E-2</v>
      </c>
      <c r="K590">
        <v>1.35293876180632E-2</v>
      </c>
      <c r="L590">
        <v>1.21289768567787E-2</v>
      </c>
    </row>
    <row r="591" spans="1:12" x14ac:dyDescent="0.25">
      <c r="A591" s="5">
        <v>796</v>
      </c>
      <c r="B591" t="s">
        <v>456</v>
      </c>
      <c r="C591">
        <v>4.1047335644614599E-4</v>
      </c>
      <c r="D591">
        <v>6.6015460327901697E-3</v>
      </c>
      <c r="E591">
        <v>3.9161284445820102E-4</v>
      </c>
      <c r="F591">
        <v>6.2914923197122099E-3</v>
      </c>
      <c r="G591">
        <v>3.2042717473298402E-4</v>
      </c>
      <c r="H591">
        <v>5.8637313157249796E-3</v>
      </c>
      <c r="I591">
        <v>6.3811232548751295E-4</v>
      </c>
      <c r="J591">
        <v>1.34454494972229E-2</v>
      </c>
      <c r="K591">
        <v>3.1366304609085498E-4</v>
      </c>
      <c r="L591">
        <v>6.7744296135471898E-3</v>
      </c>
    </row>
    <row r="592" spans="1:12" x14ac:dyDescent="0.25">
      <c r="A592" s="5">
        <v>797</v>
      </c>
      <c r="B592" t="s">
        <v>456</v>
      </c>
      <c r="C592">
        <v>2.0989868580769999E-4</v>
      </c>
      <c r="D592">
        <v>4.3261948073097401E-3</v>
      </c>
      <c r="E592" s="1">
        <v>1.7222205051391299E-4</v>
      </c>
      <c r="F592" s="1">
        <v>3.9680279543767598E-3</v>
      </c>
      <c r="G592" s="1">
        <v>1.35029511711177E-5</v>
      </c>
      <c r="H592" s="1">
        <v>2.1083335661470899E-4</v>
      </c>
      <c r="I592" s="1">
        <v>6.0418602160664898E-6</v>
      </c>
      <c r="J592" s="1">
        <v>2.0652121771001799E-4</v>
      </c>
      <c r="K592" s="1">
        <v>1.34884314714967E-5</v>
      </c>
      <c r="L592">
        <v>2.1747057633031701E-4</v>
      </c>
    </row>
    <row r="593" spans="1:12" x14ac:dyDescent="0.25">
      <c r="A593" s="5">
        <v>798</v>
      </c>
      <c r="B593" t="s">
        <v>456</v>
      </c>
      <c r="C593">
        <v>3.1175418181034198E-4</v>
      </c>
      <c r="D593">
        <v>5.63759643960666E-3</v>
      </c>
      <c r="E593">
        <v>3.9332083635461101E-4</v>
      </c>
      <c r="F593">
        <v>6.2784526747258103E-3</v>
      </c>
      <c r="G593">
        <v>1.7395263989154801E-4</v>
      </c>
      <c r="H593">
        <v>4.1475343679835798E-3</v>
      </c>
      <c r="I593">
        <v>5.0067088466924296E-4</v>
      </c>
      <c r="J593">
        <v>1.0949263155797299E-2</v>
      </c>
      <c r="K593">
        <v>2.7066383781921302E-4</v>
      </c>
      <c r="L593">
        <v>5.7590721947737202E-3</v>
      </c>
    </row>
    <row r="594" spans="1:12" x14ac:dyDescent="0.25">
      <c r="A594" s="5">
        <v>799</v>
      </c>
      <c r="B594" t="s">
        <v>456</v>
      </c>
      <c r="C594">
        <v>2.1722933992606301E-4</v>
      </c>
      <c r="D594">
        <v>4.7529626365035898E-3</v>
      </c>
      <c r="E594">
        <v>3.58305595603628E-4</v>
      </c>
      <c r="F594">
        <v>6.5947284597241201E-3</v>
      </c>
      <c r="G594">
        <v>3.1152322939741601E-4</v>
      </c>
      <c r="H594">
        <v>6.0285813210532299E-3</v>
      </c>
      <c r="I594">
        <v>3.6469749970680998E-4</v>
      </c>
      <c r="J594">
        <v>9.4293948474055492E-3</v>
      </c>
      <c r="K594">
        <v>2.7569475821361499E-4</v>
      </c>
      <c r="L594">
        <v>6.4681303426791003E-3</v>
      </c>
    </row>
    <row r="595" spans="1:12" x14ac:dyDescent="0.25">
      <c r="A595" s="5">
        <v>800</v>
      </c>
      <c r="B595" t="s">
        <v>456</v>
      </c>
      <c r="C595">
        <v>3.3298774363432801E-2</v>
      </c>
      <c r="D595">
        <v>9.9648209848809E-3</v>
      </c>
      <c r="E595">
        <v>2.9346542291276499E-2</v>
      </c>
      <c r="F595">
        <v>8.7422022519597804E-3</v>
      </c>
      <c r="G595">
        <v>2.2242606879592099E-2</v>
      </c>
      <c r="H595">
        <v>6.4797473079395403E-3</v>
      </c>
      <c r="I595">
        <v>3.09602561166494E-2</v>
      </c>
      <c r="J595">
        <v>1.5668650393974099E-2</v>
      </c>
      <c r="K595">
        <v>2.6801699583906099E-2</v>
      </c>
      <c r="L595">
        <v>7.0463556100991802E-3</v>
      </c>
    </row>
    <row r="596" spans="1:12" x14ac:dyDescent="0.25">
      <c r="A596" s="5">
        <v>801</v>
      </c>
      <c r="B596" t="s">
        <v>456</v>
      </c>
      <c r="C596">
        <v>3.6204371692535902E-4</v>
      </c>
      <c r="D596">
        <v>6.8220591148505103E-3</v>
      </c>
      <c r="E596">
        <v>2.0966801920840601E-4</v>
      </c>
      <c r="F596">
        <v>5.3792794984890901E-3</v>
      </c>
      <c r="G596" s="1">
        <v>3.4200044512033698E-4</v>
      </c>
      <c r="H596" s="1">
        <v>6.3116338559379799E-3</v>
      </c>
      <c r="I596">
        <v>6.2949970717668499E-4</v>
      </c>
      <c r="J596">
        <v>1.4331546682730199E-2</v>
      </c>
      <c r="K596">
        <v>2.3442103959561E-4</v>
      </c>
      <c r="L596">
        <v>6.0881800323128402E-3</v>
      </c>
    </row>
    <row r="597" spans="1:12" x14ac:dyDescent="0.25">
      <c r="A597" s="5">
        <v>802</v>
      </c>
      <c r="B597" t="s">
        <v>456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 s="5">
        <v>803</v>
      </c>
      <c r="B598" t="s">
        <v>456</v>
      </c>
      <c r="C598">
        <v>-1.44382687594838E-4</v>
      </c>
      <c r="D598">
        <v>5.3065777425957399E-3</v>
      </c>
      <c r="E598">
        <v>-1.6606439730751401E-4</v>
      </c>
      <c r="F598">
        <v>4.4891073195463399E-3</v>
      </c>
      <c r="G598">
        <v>-5.4430376562910601E-4</v>
      </c>
      <c r="H598">
        <v>7.84593368782275E-4</v>
      </c>
      <c r="I598" s="1">
        <v>-5.2855036926294504E-6</v>
      </c>
      <c r="J598" s="1">
        <v>1.07435195269313E-3</v>
      </c>
      <c r="K598">
        <v>-2.7936144322679202E-4</v>
      </c>
      <c r="L598">
        <v>1.0748402463047601E-3</v>
      </c>
    </row>
    <row r="599" spans="1:12" x14ac:dyDescent="0.25">
      <c r="A599" s="5">
        <v>804</v>
      </c>
      <c r="B599" t="s">
        <v>457</v>
      </c>
      <c r="C599">
        <v>3.3263693411876501E-4</v>
      </c>
      <c r="D599">
        <v>6.0067376409321397E-3</v>
      </c>
      <c r="E599">
        <v>1.6820494846590101E-4</v>
      </c>
      <c r="F599">
        <v>4.3134742125251601E-3</v>
      </c>
      <c r="G599">
        <v>1.6478370652289501E-4</v>
      </c>
      <c r="H599">
        <v>3.9452464061706599E-3</v>
      </c>
      <c r="I599">
        <v>5.45178668019579E-4</v>
      </c>
      <c r="J599">
        <v>1.22927539492924E-2</v>
      </c>
      <c r="K599">
        <v>1.7175725277050199E-4</v>
      </c>
      <c r="L599">
        <v>4.8074840396123801E-3</v>
      </c>
    </row>
    <row r="600" spans="1:12" x14ac:dyDescent="0.25">
      <c r="A600" s="5">
        <v>805</v>
      </c>
      <c r="B600" t="s">
        <v>457</v>
      </c>
      <c r="C600">
        <v>2.3991167662397401E-4</v>
      </c>
      <c r="D600">
        <v>5.3792725541172296E-3</v>
      </c>
      <c r="E600">
        <v>2.08873034919985E-4</v>
      </c>
      <c r="F600">
        <v>5.2252366897074598E-3</v>
      </c>
      <c r="G600" s="1">
        <v>1.18327318170734E-4</v>
      </c>
      <c r="H600" s="1">
        <v>3.7443713441162501E-3</v>
      </c>
      <c r="I600">
        <v>6.3216982754263297E-4</v>
      </c>
      <c r="J600">
        <v>1.43428466580249E-2</v>
      </c>
      <c r="K600">
        <v>3.0636094066432501E-4</v>
      </c>
      <c r="L600">
        <v>6.5679305850751398E-3</v>
      </c>
    </row>
    <row r="601" spans="1:12" x14ac:dyDescent="0.25">
      <c r="A601" s="5">
        <v>806</v>
      </c>
      <c r="B601" t="s">
        <v>457</v>
      </c>
      <c r="C601" s="1">
        <v>1.28861998385722E-6</v>
      </c>
      <c r="D601" s="1">
        <v>5.2714078296056898E-5</v>
      </c>
      <c r="E601" s="1">
        <v>1.6951728287283501E-6</v>
      </c>
      <c r="F601" s="1">
        <v>5.8563197710698197E-5</v>
      </c>
      <c r="G601" s="1">
        <v>0</v>
      </c>
      <c r="H601" s="1">
        <v>0</v>
      </c>
      <c r="I601" s="1">
        <v>1.8545343231560801E-6</v>
      </c>
      <c r="J601" s="1">
        <v>7.0010946872095097E-5</v>
      </c>
      <c r="K601" s="1">
        <v>5.7677420798193603E-7</v>
      </c>
      <c r="L601" s="1">
        <v>3.2332474852895897E-5</v>
      </c>
    </row>
    <row r="602" spans="1:12" x14ac:dyDescent="0.25">
      <c r="A602" s="5">
        <v>807</v>
      </c>
      <c r="B602" t="s">
        <v>457</v>
      </c>
      <c r="C602">
        <v>2.5644168109245202E-4</v>
      </c>
      <c r="D602">
        <v>5.4860530307068401E-3</v>
      </c>
      <c r="E602">
        <v>1.6213002199464099E-4</v>
      </c>
      <c r="F602">
        <v>4.6817013735174599E-3</v>
      </c>
      <c r="G602" s="1">
        <v>3.43352107316045E-4</v>
      </c>
      <c r="H602" s="1">
        <v>6.3087063038426202E-3</v>
      </c>
      <c r="I602">
        <v>6.4043588305383802E-4</v>
      </c>
      <c r="J602">
        <v>1.4323926007197301E-2</v>
      </c>
      <c r="K602">
        <v>2.5190482487012599E-4</v>
      </c>
      <c r="L602">
        <v>6.0609087173810298E-3</v>
      </c>
    </row>
    <row r="603" spans="1:12" x14ac:dyDescent="0.25">
      <c r="A603" s="5">
        <v>810</v>
      </c>
      <c r="B603" t="s">
        <v>458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s="5">
        <v>811</v>
      </c>
      <c r="B604" t="s">
        <v>459</v>
      </c>
      <c r="C604">
        <v>0.17326631434112999</v>
      </c>
      <c r="D604">
        <v>7.5924685312672401E-3</v>
      </c>
      <c r="E604">
        <v>0.15304788369821901</v>
      </c>
      <c r="F604">
        <v>7.76076452255997E-3</v>
      </c>
      <c r="G604">
        <v>0.11660231327335301</v>
      </c>
      <c r="H604">
        <v>5.2782711788503297E-3</v>
      </c>
      <c r="I604">
        <v>0.16098174051191599</v>
      </c>
      <c r="J604">
        <v>1.5396890932624099E-2</v>
      </c>
      <c r="K604">
        <v>0.140855053253025</v>
      </c>
      <c r="L604">
        <v>8.3158306763106097E-3</v>
      </c>
    </row>
    <row r="605" spans="1:12" x14ac:dyDescent="0.25">
      <c r="A605" s="5">
        <v>812</v>
      </c>
      <c r="B605" t="s">
        <v>460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s="5">
        <v>813</v>
      </c>
      <c r="B606" t="s">
        <v>460</v>
      </c>
      <c r="C606">
        <v>4.3301624605230297E-3</v>
      </c>
      <c r="D606">
        <v>2.8165640541128801E-4</v>
      </c>
      <c r="E606">
        <v>3.8193687431867401E-3</v>
      </c>
      <c r="F606">
        <v>2.3993810374781799E-4</v>
      </c>
      <c r="G606">
        <v>2.9169499291311599E-3</v>
      </c>
      <c r="H606">
        <v>1.6067008449052801E-4</v>
      </c>
      <c r="I606">
        <v>3.9904568929199601E-3</v>
      </c>
      <c r="J606">
        <v>3.4225817392040999E-4</v>
      </c>
      <c r="K606">
        <v>3.5080599063927998E-3</v>
      </c>
      <c r="L606">
        <v>2.5430893943295099E-4</v>
      </c>
    </row>
    <row r="607" spans="1:12" x14ac:dyDescent="0.25">
      <c r="A607" s="5">
        <v>815</v>
      </c>
      <c r="B607" t="s">
        <v>461</v>
      </c>
      <c r="C607" s="1">
        <v>1.3877787807814501E-21</v>
      </c>
      <c r="D607" s="1">
        <v>4.7066370429330296E-19</v>
      </c>
      <c r="E607" s="1">
        <v>3.3306690738754699E-20</v>
      </c>
      <c r="F607" s="1">
        <v>8.3208408055608296E-19</v>
      </c>
      <c r="G607" s="1">
        <v>-5.5511151231257804E-20</v>
      </c>
      <c r="H607" s="1">
        <v>1.07364194223463E-18</v>
      </c>
      <c r="I607" s="1">
        <v>3.3306690738754699E-20</v>
      </c>
      <c r="J607" s="1">
        <v>1.0745601736979401E-18</v>
      </c>
      <c r="K607" s="1">
        <v>-7.7715611723761005E-20</v>
      </c>
      <c r="L607" s="1">
        <v>1.4402706341283701E-18</v>
      </c>
    </row>
    <row r="608" spans="1:12" x14ac:dyDescent="0.25">
      <c r="A608" s="5">
        <v>816</v>
      </c>
      <c r="B608" t="s">
        <v>462</v>
      </c>
      <c r="C608">
        <v>1.14471540891826E-2</v>
      </c>
      <c r="D608">
        <v>2.4405220927657001E-4</v>
      </c>
      <c r="E608">
        <v>1.01779905567676E-2</v>
      </c>
      <c r="F608">
        <v>8.3650327001955603E-4</v>
      </c>
      <c r="G608">
        <v>7.7152782485300601E-3</v>
      </c>
      <c r="H608">
        <v>2.6086221929825203E-4</v>
      </c>
      <c r="I608">
        <v>1.06031499316854E-2</v>
      </c>
      <c r="J608">
        <v>3.0676615498262898E-4</v>
      </c>
      <c r="K608">
        <v>9.2875875677632998E-3</v>
      </c>
      <c r="L608">
        <v>2.22775204157022E-4</v>
      </c>
    </row>
    <row r="609" spans="1:12" x14ac:dyDescent="0.25">
      <c r="A609" s="5">
        <v>817</v>
      </c>
      <c r="B609" t="s">
        <v>463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 s="5">
        <v>818</v>
      </c>
      <c r="B610" t="s">
        <v>464</v>
      </c>
      <c r="C610">
        <v>1.217664597827E-2</v>
      </c>
      <c r="D610">
        <v>1.06556907246373E-3</v>
      </c>
      <c r="E610">
        <v>1.03186631625002E-2</v>
      </c>
      <c r="F610">
        <v>1.4389665982882599E-3</v>
      </c>
      <c r="G610">
        <v>7.7178324501724696E-3</v>
      </c>
      <c r="H610">
        <v>3.61715471215333E-4</v>
      </c>
      <c r="I610">
        <v>1.06372369230081E-2</v>
      </c>
      <c r="J610">
        <v>6.9158389642576799E-4</v>
      </c>
      <c r="K610">
        <v>1.16370410463817E-2</v>
      </c>
      <c r="L610">
        <v>2.6823584838751701E-3</v>
      </c>
    </row>
    <row r="611" spans="1:12" x14ac:dyDescent="0.25">
      <c r="A611" s="5">
        <v>819</v>
      </c>
      <c r="B611" t="s">
        <v>465</v>
      </c>
      <c r="C611">
        <v>7.5451553816745503E-4</v>
      </c>
      <c r="D611">
        <v>1.08581058983091E-3</v>
      </c>
      <c r="E611" s="1">
        <v>2.40527008144629E-4</v>
      </c>
      <c r="F611" s="1">
        <v>1.43757973274324E-3</v>
      </c>
      <c r="G611" s="1">
        <v>3.4493756897595303E-5</v>
      </c>
      <c r="H611" s="1">
        <v>3.5048767431924499E-4</v>
      </c>
      <c r="I611" s="1">
        <v>6.8657449814944004E-5</v>
      </c>
      <c r="J611" s="1">
        <v>6.85160253566783E-4</v>
      </c>
      <c r="K611">
        <v>2.3712862262240501E-3</v>
      </c>
      <c r="L611">
        <v>2.64822124320982E-3</v>
      </c>
    </row>
    <row r="612" spans="1:12" x14ac:dyDescent="0.25">
      <c r="A612" s="5">
        <v>820</v>
      </c>
      <c r="B612" t="s">
        <v>466</v>
      </c>
      <c r="C612">
        <v>-1.2495752480992099E-2</v>
      </c>
      <c r="D612">
        <v>1.1554589660515499E-4</v>
      </c>
      <c r="E612">
        <v>-1.10254295829451E-2</v>
      </c>
      <c r="F612" s="1">
        <v>9.4054168181999297E-5</v>
      </c>
      <c r="G612">
        <v>-8.4055333671999594E-3</v>
      </c>
      <c r="H612" s="1">
        <v>9.6814358564065102E-5</v>
      </c>
      <c r="I612">
        <v>-1.1561972073883001E-2</v>
      </c>
      <c r="J612" s="1">
        <v>9.9341272568443195E-5</v>
      </c>
      <c r="K612">
        <v>-1.01366885441739E-2</v>
      </c>
      <c r="L612">
        <v>1.00086920750836E-4</v>
      </c>
    </row>
    <row r="613" spans="1:12" x14ac:dyDescent="0.25">
      <c r="A613" s="5">
        <v>821</v>
      </c>
      <c r="B613" t="s">
        <v>467</v>
      </c>
      <c r="C613">
        <v>1.2495752480992099E-2</v>
      </c>
      <c r="D613">
        <v>1.1554589660515499E-4</v>
      </c>
      <c r="E613">
        <v>1.10254295829451E-2</v>
      </c>
      <c r="F613" s="1">
        <v>9.4054168181999297E-5</v>
      </c>
      <c r="G613">
        <v>8.4055333671999594E-3</v>
      </c>
      <c r="H613" s="1">
        <v>9.6814358564065102E-5</v>
      </c>
      <c r="I613">
        <v>1.1561972073883001E-2</v>
      </c>
      <c r="J613" s="1">
        <v>9.9341272568443195E-5</v>
      </c>
      <c r="K613">
        <v>1.01366885441739E-2</v>
      </c>
      <c r="L613">
        <v>1.00086920750836E-4</v>
      </c>
    </row>
    <row r="614" spans="1:12" x14ac:dyDescent="0.25">
      <c r="A614" s="5">
        <v>831</v>
      </c>
      <c r="B614" t="s">
        <v>468</v>
      </c>
      <c r="C614">
        <v>0.36618294229967702</v>
      </c>
      <c r="D614">
        <v>7.5623787560549997E-3</v>
      </c>
      <c r="E614">
        <v>0.414254826368679</v>
      </c>
      <c r="F614">
        <v>1.03190645410249E-2</v>
      </c>
      <c r="G614">
        <v>0.29865418722429599</v>
      </c>
      <c r="H614">
        <v>4.8513569166112498E-3</v>
      </c>
      <c r="I614">
        <v>0.222509396790914</v>
      </c>
      <c r="J614">
        <v>2.16239811031705E-2</v>
      </c>
      <c r="K614">
        <v>0.42990430985119499</v>
      </c>
      <c r="L614">
        <v>8.6805754635784008E-3</v>
      </c>
    </row>
    <row r="615" spans="1:12" x14ac:dyDescent="0.25">
      <c r="A615" s="5">
        <v>832</v>
      </c>
      <c r="B615" t="s">
        <v>469</v>
      </c>
      <c r="C615">
        <v>0.36618294229967702</v>
      </c>
      <c r="D615">
        <v>7.5623787560549997E-3</v>
      </c>
      <c r="E615">
        <v>0.414254826368679</v>
      </c>
      <c r="F615">
        <v>1.03190645410249E-2</v>
      </c>
      <c r="G615">
        <v>0.29865418722429599</v>
      </c>
      <c r="H615">
        <v>4.8513569166112498E-3</v>
      </c>
      <c r="I615">
        <v>0.222509396790914</v>
      </c>
      <c r="J615">
        <v>2.16239811031705E-2</v>
      </c>
      <c r="K615">
        <v>0.42990430985119499</v>
      </c>
      <c r="L615">
        <v>8.6805754635784008E-3</v>
      </c>
    </row>
    <row r="616" spans="1:12" x14ac:dyDescent="0.25">
      <c r="A616" s="5">
        <v>841</v>
      </c>
      <c r="B616" t="s">
        <v>470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 s="5">
        <v>842</v>
      </c>
      <c r="B617" t="s">
        <v>471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s="5">
        <v>843</v>
      </c>
      <c r="B618" t="s">
        <v>472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 s="5">
        <v>844</v>
      </c>
      <c r="B619" t="s">
        <v>473</v>
      </c>
      <c r="C619" s="1">
        <v>1.7489877446981601E-5</v>
      </c>
      <c r="D619" s="1">
        <v>2.50382641131587E-4</v>
      </c>
      <c r="E619" s="1">
        <v>1.1880244148894899E-5</v>
      </c>
      <c r="F619" s="1">
        <v>1.92443693361178E-4</v>
      </c>
      <c r="G619" s="1">
        <v>1.43437688858691E-5</v>
      </c>
      <c r="H619" s="1">
        <v>2.1842235176710599E-4</v>
      </c>
      <c r="I619" s="1">
        <v>7.4249539092557202E-5</v>
      </c>
      <c r="J619" s="1">
        <v>6.1363858705227605E-4</v>
      </c>
      <c r="K619" s="1">
        <v>1.3812763442145299E-5</v>
      </c>
      <c r="L619">
        <v>2.1334245188663501E-4</v>
      </c>
    </row>
    <row r="620" spans="1:12" x14ac:dyDescent="0.25">
      <c r="A620" s="5">
        <v>845</v>
      </c>
      <c r="B620" t="s">
        <v>473</v>
      </c>
      <c r="C620" s="1">
        <v>2.3157513585344099E-5</v>
      </c>
      <c r="D620" s="1">
        <v>3.5054154202834701E-4</v>
      </c>
      <c r="E620" s="1">
        <v>2.8607159014025799E-5</v>
      </c>
      <c r="F620" s="1">
        <v>4.3411003686873401E-4</v>
      </c>
      <c r="G620" s="1">
        <v>2.8661399935182701E-5</v>
      </c>
      <c r="H620" s="1">
        <v>2.8371009502019598E-4</v>
      </c>
      <c r="I620" s="1">
        <v>4.10399947906669E-5</v>
      </c>
      <c r="J620" s="1">
        <v>4.78348275677536E-4</v>
      </c>
      <c r="K620" s="1">
        <v>2.5661134702837199E-5</v>
      </c>
      <c r="L620">
        <v>3.1316379603701298E-4</v>
      </c>
    </row>
    <row r="621" spans="1:12" x14ac:dyDescent="0.25">
      <c r="A621" s="5">
        <v>847</v>
      </c>
      <c r="B621" t="s">
        <v>473</v>
      </c>
      <c r="C621" s="1">
        <v>6.7644251996497201E-5</v>
      </c>
      <c r="D621" s="1">
        <v>5.3648513492542604E-4</v>
      </c>
      <c r="E621" s="1">
        <v>9.1157990554766E-5</v>
      </c>
      <c r="F621" s="1">
        <v>5.2502158375030599E-4</v>
      </c>
      <c r="G621" s="1">
        <v>1.10178423442253E-4</v>
      </c>
      <c r="H621" s="1">
        <v>4.8802841294023701E-4</v>
      </c>
      <c r="I621">
        <v>1.5206348581411799E-4</v>
      </c>
      <c r="J621">
        <v>7.8736490255360296E-4</v>
      </c>
      <c r="K621">
        <v>1.0209504775159299E-4</v>
      </c>
      <c r="L621">
        <v>5.3398366736407104E-4</v>
      </c>
    </row>
    <row r="622" spans="1:12" x14ac:dyDescent="0.25">
      <c r="A622" s="5">
        <v>848</v>
      </c>
      <c r="B622" t="s">
        <v>473</v>
      </c>
      <c r="C622" s="1">
        <v>4.1704256101018599E-5</v>
      </c>
      <c r="D622" s="1">
        <v>4.1924682479826399E-4</v>
      </c>
      <c r="E622" s="1">
        <v>8.2842763536720494E-5</v>
      </c>
      <c r="F622" s="1">
        <v>5.82455857339662E-4</v>
      </c>
      <c r="G622" s="1">
        <v>3.6409455328366797E-5</v>
      </c>
      <c r="H622" s="1">
        <v>3.5473946086570098E-4</v>
      </c>
      <c r="I622" s="1">
        <v>6.7627062849541497E-5</v>
      </c>
      <c r="J622" s="1">
        <v>5.8849960974233196E-4</v>
      </c>
      <c r="K622" s="1">
        <v>6.9288002821724399E-5</v>
      </c>
      <c r="L622">
        <v>5.3310030809861704E-4</v>
      </c>
    </row>
    <row r="623" spans="1:12" x14ac:dyDescent="0.25">
      <c r="A623" s="5">
        <v>849</v>
      </c>
      <c r="B623" t="s">
        <v>473</v>
      </c>
      <c r="C623" s="1">
        <v>4.37511150637595E-5</v>
      </c>
      <c r="D623" s="1">
        <v>3.2694955112052502E-4</v>
      </c>
      <c r="E623" s="1">
        <v>5.4027125448219002E-5</v>
      </c>
      <c r="F623" s="1">
        <v>4.1148267265618901E-4</v>
      </c>
      <c r="G623" s="1">
        <v>7.5616797054998001E-5</v>
      </c>
      <c r="H623" s="1">
        <v>3.6369229396213901E-4</v>
      </c>
      <c r="I623" s="1">
        <v>1.1813142872765E-4</v>
      </c>
      <c r="J623" s="1">
        <v>6.0200314251490498E-4</v>
      </c>
      <c r="K623" s="1">
        <v>8.0811792528987894E-5</v>
      </c>
      <c r="L623">
        <v>4.7642362998825797E-4</v>
      </c>
    </row>
    <row r="624" spans="1:12" x14ac:dyDescent="0.25">
      <c r="A624" s="5">
        <v>850</v>
      </c>
      <c r="B624" t="s">
        <v>473</v>
      </c>
      <c r="C624" s="1">
        <v>1.12443282081102E-5</v>
      </c>
      <c r="D624" s="1">
        <v>2.05012506482722E-4</v>
      </c>
      <c r="E624" s="1">
        <v>6.8911706948346501E-6</v>
      </c>
      <c r="F624" s="1">
        <v>1.4679656893402601E-4</v>
      </c>
      <c r="G624" s="1">
        <v>5.5785247922357201E-6</v>
      </c>
      <c r="H624" s="1">
        <v>1.3938066269738499E-4</v>
      </c>
      <c r="I624" s="1">
        <v>4.3109159256761404E-6</v>
      </c>
      <c r="J624" s="1">
        <v>1.5236943379499601E-4</v>
      </c>
      <c r="K624" s="1">
        <v>3.3505326496117099E-6</v>
      </c>
      <c r="L624">
        <v>1.05910747256144E-4</v>
      </c>
    </row>
    <row r="625" spans="1:12" x14ac:dyDescent="0.25">
      <c r="A625" s="5">
        <v>851</v>
      </c>
      <c r="B625" t="s">
        <v>474</v>
      </c>
      <c r="C625">
        <v>-8.2850412051194602E-2</v>
      </c>
      <c r="D625">
        <v>1.6230789786062901E-2</v>
      </c>
      <c r="E625">
        <v>-6.5967283115848804E-2</v>
      </c>
      <c r="F625">
        <v>1.59120984074804E-2</v>
      </c>
      <c r="G625">
        <v>-5.4363485901111799E-2</v>
      </c>
      <c r="H625">
        <v>1.84858349670938E-2</v>
      </c>
      <c r="I625">
        <v>-7.1337620234432894E-2</v>
      </c>
      <c r="J625">
        <v>1.4613022077919501E-2</v>
      </c>
      <c r="K625">
        <v>-6.1848282859613399E-2</v>
      </c>
      <c r="L625">
        <v>2.78351098847122E-2</v>
      </c>
    </row>
    <row r="626" spans="1:12" x14ac:dyDescent="0.25">
      <c r="A626" s="5">
        <v>852</v>
      </c>
      <c r="B626" t="s">
        <v>475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 s="5">
        <v>853</v>
      </c>
      <c r="B627" t="s">
        <v>475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 s="5">
        <v>854</v>
      </c>
      <c r="B628" t="s">
        <v>476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s="5">
        <v>855</v>
      </c>
      <c r="B629" t="s">
        <v>477</v>
      </c>
      <c r="C629">
        <v>1.1487594530788899E-2</v>
      </c>
      <c r="D629">
        <v>3.6839989295759198E-4</v>
      </c>
      <c r="E629">
        <v>1.01089754817206E-2</v>
      </c>
      <c r="F629">
        <v>2.0373307497791599E-4</v>
      </c>
      <c r="G629">
        <v>7.6949248731824904E-3</v>
      </c>
      <c r="H629">
        <v>1.0764025964101501E-4</v>
      </c>
      <c r="I629">
        <v>1.0583479855385301E-2</v>
      </c>
      <c r="J629">
        <v>1.2707036515544799E-4</v>
      </c>
      <c r="K629">
        <v>9.3666117597900004E-3</v>
      </c>
      <c r="L629">
        <v>3.5288317001152598E-4</v>
      </c>
    </row>
    <row r="630" spans="1:12" x14ac:dyDescent="0.25">
      <c r="A630" s="5">
        <v>877</v>
      </c>
      <c r="B630" t="s">
        <v>478</v>
      </c>
      <c r="C630">
        <v>2.20850976688977E-3</v>
      </c>
      <c r="D630">
        <v>1.14608141731467E-4</v>
      </c>
      <c r="E630">
        <v>1.9474228915775499E-3</v>
      </c>
      <c r="F630">
        <v>1.11645243867909E-4</v>
      </c>
      <c r="G630">
        <v>2.1838920536556899E-3</v>
      </c>
      <c r="H630">
        <v>1.1431032395587501E-4</v>
      </c>
      <c r="I630">
        <v>2.9973378911474198E-3</v>
      </c>
      <c r="J630">
        <v>2.0976874804318801E-4</v>
      </c>
      <c r="K630">
        <v>2.6304438291016399E-3</v>
      </c>
      <c r="L630">
        <v>1.6452066898303201E-4</v>
      </c>
    </row>
    <row r="631" spans="1:12" x14ac:dyDescent="0.25">
      <c r="A631" s="5">
        <v>878</v>
      </c>
      <c r="B631" t="s">
        <v>478</v>
      </c>
      <c r="C631" s="1">
        <v>1.7843610726765901E-6</v>
      </c>
      <c r="D631" s="1">
        <v>6.3067870950907502E-5</v>
      </c>
      <c r="E631" s="1">
        <v>3.5396039783632202E-6</v>
      </c>
      <c r="F631" s="1">
        <v>8.3362863612934806E-5</v>
      </c>
      <c r="G631" s="1">
        <v>3.1199733972780201E-6</v>
      </c>
      <c r="H631" s="1">
        <v>8.3341939639930697E-5</v>
      </c>
      <c r="I631" s="1">
        <v>7.3119665216136504E-6</v>
      </c>
      <c r="J631" s="1">
        <v>1.4909406844362699E-4</v>
      </c>
      <c r="K631" s="1">
        <v>5.3468461572073501E-6</v>
      </c>
      <c r="L631">
        <v>1.19464977863227E-4</v>
      </c>
    </row>
    <row r="632" spans="1:12" x14ac:dyDescent="0.25">
      <c r="A632" s="5">
        <v>879</v>
      </c>
      <c r="B632" t="s">
        <v>478</v>
      </c>
      <c r="C632" s="1">
        <v>3.9945141374763497E-6</v>
      </c>
      <c r="D632" s="1">
        <v>9.4081968409503802E-5</v>
      </c>
      <c r="E632" s="1">
        <v>2.7800063013398499E-6</v>
      </c>
      <c r="F632" s="1">
        <v>7.3176925572178504E-5</v>
      </c>
      <c r="G632" s="1">
        <v>2.6415524451930202E-6</v>
      </c>
      <c r="H632" s="1">
        <v>7.6223060469215307E-5</v>
      </c>
      <c r="I632" s="1">
        <v>7.2606629491505702E-6</v>
      </c>
      <c r="J632" s="1">
        <v>1.4805267652812299E-4</v>
      </c>
      <c r="K632" s="1">
        <v>4.8313340967469397E-6</v>
      </c>
      <c r="L632">
        <v>1.1378825936844599E-4</v>
      </c>
    </row>
    <row r="633" spans="1:12" x14ac:dyDescent="0.25">
      <c r="A633" s="5">
        <v>882</v>
      </c>
      <c r="B633" t="s">
        <v>479</v>
      </c>
      <c r="C633">
        <v>7.8994275159026101E-2</v>
      </c>
      <c r="D633">
        <v>7.3044535443610105E-4</v>
      </c>
      <c r="E633">
        <v>6.9699349402645702E-2</v>
      </c>
      <c r="F633">
        <v>5.9458130693000404E-4</v>
      </c>
      <c r="G633">
        <v>5.3137177347023203E-2</v>
      </c>
      <c r="H633">
        <v>6.1203037523252502E-4</v>
      </c>
      <c r="I633">
        <v>7.3091204773351001E-2</v>
      </c>
      <c r="J633">
        <v>6.2800474256005298E-4</v>
      </c>
      <c r="K633">
        <v>6.4081003947372206E-2</v>
      </c>
      <c r="L633">
        <v>6.3271849931711001E-4</v>
      </c>
    </row>
    <row r="634" spans="1:12" x14ac:dyDescent="0.25">
      <c r="A634" s="5">
        <v>883</v>
      </c>
      <c r="B634" t="s">
        <v>480</v>
      </c>
      <c r="C634">
        <v>4.3541641556631601E-3</v>
      </c>
      <c r="D634" s="1">
        <v>4.0262145244748298E-5</v>
      </c>
      <c r="E634">
        <v>3.8418278822242402E-3</v>
      </c>
      <c r="F634" s="1">
        <v>3.27733194468858E-5</v>
      </c>
      <c r="G634">
        <v>2.9289210195516798E-3</v>
      </c>
      <c r="H634" s="1">
        <v>3.3735112027418803E-5</v>
      </c>
      <c r="I634">
        <v>4.0287869377581701E-3</v>
      </c>
      <c r="J634" s="1">
        <v>3.4615619095645402E-5</v>
      </c>
      <c r="K634">
        <v>3.5321447014338E-3</v>
      </c>
      <c r="L634" s="1">
        <v>3.4875441350723099E-5</v>
      </c>
    </row>
    <row r="635" spans="1:12" x14ac:dyDescent="0.25">
      <c r="A635" s="5">
        <v>884</v>
      </c>
      <c r="B635" t="s">
        <v>481</v>
      </c>
      <c r="C635" s="1">
        <v>4.8281075253031699E-5</v>
      </c>
      <c r="D635" s="1">
        <v>1.7102805967845499E-3</v>
      </c>
      <c r="E635">
        <v>2.4525028167989802E-4</v>
      </c>
      <c r="F635">
        <v>4.4513903124932998E-3</v>
      </c>
      <c r="G635" s="1">
        <v>2.3686740460624999E-4</v>
      </c>
      <c r="H635" s="1">
        <v>4.6120246515452502E-3</v>
      </c>
      <c r="I635" s="1">
        <v>1.07082939586994E-4</v>
      </c>
      <c r="J635" s="1">
        <v>2.2106631612239E-3</v>
      </c>
      <c r="K635" s="1">
        <v>6.7750174413909497E-5</v>
      </c>
      <c r="L635">
        <v>1.92919079993034E-3</v>
      </c>
    </row>
    <row r="636" spans="1:12" x14ac:dyDescent="0.25">
      <c r="A636" s="5">
        <v>885</v>
      </c>
      <c r="B636" t="s">
        <v>482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 s="5">
        <v>886</v>
      </c>
      <c r="B637" t="s">
        <v>483</v>
      </c>
      <c r="C637">
        <v>0.61541088785234199</v>
      </c>
      <c r="D637">
        <v>2.4342210181974799E-2</v>
      </c>
      <c r="E637">
        <v>0.68554617999414103</v>
      </c>
      <c r="F637">
        <v>8.0117191819707098E-3</v>
      </c>
      <c r="G637">
        <v>0.71660717692633702</v>
      </c>
      <c r="H637">
        <v>2.16860985666175E-2</v>
      </c>
      <c r="I637">
        <v>0.25271552619490101</v>
      </c>
      <c r="J637">
        <v>5.3843045587260698E-2</v>
      </c>
      <c r="K637">
        <v>0.55042441157771005</v>
      </c>
      <c r="L637">
        <v>4.6450057220843097E-2</v>
      </c>
    </row>
    <row r="638" spans="1:12" x14ac:dyDescent="0.25">
      <c r="A638" s="5">
        <v>887</v>
      </c>
      <c r="B638" t="s">
        <v>484</v>
      </c>
      <c r="C638">
        <v>1.8514877635803101E-3</v>
      </c>
      <c r="D638">
        <v>2.3915110189558001E-2</v>
      </c>
      <c r="E638">
        <v>6.5459692996418402E-4</v>
      </c>
      <c r="F638">
        <v>6.5658331428609801E-3</v>
      </c>
      <c r="G638">
        <v>1.92010712464403E-3</v>
      </c>
      <c r="H638">
        <v>2.0600672431454001E-2</v>
      </c>
      <c r="I638">
        <v>0.160885726137493</v>
      </c>
      <c r="J638">
        <v>5.1196194170836998E-2</v>
      </c>
      <c r="K638">
        <v>7.1417634338533695E-2</v>
      </c>
      <c r="L638">
        <v>4.4659765799058102E-2</v>
      </c>
    </row>
    <row r="639" spans="1:12" x14ac:dyDescent="0.25">
      <c r="A639" s="5">
        <v>888</v>
      </c>
      <c r="B639" t="s">
        <v>485</v>
      </c>
      <c r="C639">
        <v>8.64910392708651E-2</v>
      </c>
      <c r="D639">
        <v>1.10521918109717E-3</v>
      </c>
      <c r="E639">
        <v>7.6309252003450095E-2</v>
      </c>
      <c r="F639">
        <v>9.5920373197901998E-4</v>
      </c>
      <c r="G639">
        <v>5.8209817259291599E-2</v>
      </c>
      <c r="H639">
        <v>1.06540247248478E-3</v>
      </c>
      <c r="I639">
        <v>8.0110108271750996E-2</v>
      </c>
      <c r="J639">
        <v>1.75110143785037E-3</v>
      </c>
      <c r="K639">
        <v>7.0199914356828902E-2</v>
      </c>
      <c r="L639">
        <v>1.2916860184492699E-3</v>
      </c>
    </row>
    <row r="640" spans="1:12" x14ac:dyDescent="0.25">
      <c r="A640" s="5">
        <v>889</v>
      </c>
      <c r="B640" t="s">
        <v>486</v>
      </c>
      <c r="C640">
        <v>0.49702526211229903</v>
      </c>
      <c r="D640">
        <v>6.67652486712498E-3</v>
      </c>
      <c r="E640">
        <v>0.37546193447376403</v>
      </c>
      <c r="F640">
        <v>1.6183664261484099E-2</v>
      </c>
      <c r="G640">
        <v>0.40430079669820701</v>
      </c>
      <c r="H640">
        <v>1.1507310945418301E-2</v>
      </c>
      <c r="I640">
        <v>1.16247446599741</v>
      </c>
      <c r="J640">
        <v>3.6385364557951702E-2</v>
      </c>
      <c r="K640">
        <v>0.62157836875769801</v>
      </c>
      <c r="L640">
        <v>2.60102280815315E-2</v>
      </c>
    </row>
    <row r="641" spans="1:12" x14ac:dyDescent="0.25">
      <c r="A641" s="5">
        <v>890</v>
      </c>
      <c r="B641" t="s">
        <v>487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 s="5">
        <v>891</v>
      </c>
      <c r="B642" t="s">
        <v>488</v>
      </c>
      <c r="C642">
        <v>0.129034737730822</v>
      </c>
      <c r="D642">
        <v>1.9542482772636299E-2</v>
      </c>
      <c r="E642">
        <v>5.8604743792180301E-2</v>
      </c>
      <c r="F642">
        <v>4.6295283429411502E-3</v>
      </c>
      <c r="G642">
        <v>4.7011252508767698E-2</v>
      </c>
      <c r="H642">
        <v>6.3144331315351703E-3</v>
      </c>
      <c r="I642">
        <v>7.4722722573667105E-2</v>
      </c>
      <c r="J642">
        <v>2.3942433397900402E-3</v>
      </c>
      <c r="K642">
        <v>6.11297698969187E-2</v>
      </c>
      <c r="L642">
        <v>2.2371787128290001E-2</v>
      </c>
    </row>
    <row r="643" spans="1:12" x14ac:dyDescent="0.25">
      <c r="A643" s="5">
        <v>892</v>
      </c>
      <c r="B643" t="s">
        <v>489</v>
      </c>
      <c r="C643">
        <v>1.38420428696579</v>
      </c>
      <c r="D643">
        <v>5.4107336028958201E-3</v>
      </c>
      <c r="E643">
        <v>1.4804731794006201</v>
      </c>
      <c r="F643">
        <v>6.6194607986973597E-3</v>
      </c>
      <c r="G643">
        <v>1.5588555129833399</v>
      </c>
      <c r="H643">
        <v>1.2870774250608801E-2</v>
      </c>
      <c r="I643">
        <v>1.19709889675785</v>
      </c>
      <c r="J643">
        <v>1.1852513325390199E-2</v>
      </c>
      <c r="K643">
        <v>1.43223760025207</v>
      </c>
      <c r="L643">
        <v>1.02066200086411E-2</v>
      </c>
    </row>
    <row r="644" spans="1:12" x14ac:dyDescent="0.25">
      <c r="A644" s="5">
        <v>893</v>
      </c>
      <c r="B644" t="s">
        <v>490</v>
      </c>
      <c r="C644">
        <v>1.2551695492349599</v>
      </c>
      <c r="D644">
        <v>1.7792934781474E-2</v>
      </c>
      <c r="E644">
        <v>1.4218684356084399</v>
      </c>
      <c r="F644">
        <v>8.8769374724984394E-3</v>
      </c>
      <c r="G644">
        <v>1.5118442604745701</v>
      </c>
      <c r="H644">
        <v>1.47035435830861E-2</v>
      </c>
      <c r="I644">
        <v>1.12237617418419</v>
      </c>
      <c r="J644">
        <v>1.0585691049007201E-2</v>
      </c>
      <c r="K644">
        <v>1.37110783035515</v>
      </c>
      <c r="L644">
        <v>2.57622583827549E-2</v>
      </c>
    </row>
    <row r="645" spans="1:12" x14ac:dyDescent="0.25">
      <c r="A645" s="5">
        <v>902</v>
      </c>
      <c r="B645" t="s">
        <v>491</v>
      </c>
      <c r="C645">
        <v>-2.1455156612759999E-2</v>
      </c>
      <c r="D645">
        <v>1.9839183845842001E-4</v>
      </c>
      <c r="E645">
        <v>-1.8930618126829699E-2</v>
      </c>
      <c r="F645">
        <v>1.6149062743498201E-4</v>
      </c>
      <c r="G645">
        <v>-1.44322668908002E-2</v>
      </c>
      <c r="H645">
        <v>1.6622986318875799E-4</v>
      </c>
      <c r="I645">
        <v>-1.9851859419820001E-2</v>
      </c>
      <c r="J645">
        <v>1.7056856434288599E-4</v>
      </c>
      <c r="K645">
        <v>-1.74046533476757E-2</v>
      </c>
      <c r="L645">
        <v>1.7184883926475101E-4</v>
      </c>
    </row>
    <row r="646" spans="1:12" x14ac:dyDescent="0.25">
      <c r="A646" s="5">
        <v>903</v>
      </c>
      <c r="B646" t="s">
        <v>492</v>
      </c>
      <c r="C646" s="1">
        <v>1.19183832375795E-5</v>
      </c>
      <c r="D646" s="1">
        <v>1.8813365078285799E-4</v>
      </c>
      <c r="E646" s="1">
        <v>1.23675021500017E-5</v>
      </c>
      <c r="F646" s="1">
        <v>1.90880568099905E-4</v>
      </c>
      <c r="G646" s="1">
        <v>1.46267918730574E-5</v>
      </c>
      <c r="H646" s="1">
        <v>1.98642293632264E-4</v>
      </c>
      <c r="I646" s="1">
        <v>2.1389580864930301E-5</v>
      </c>
      <c r="J646" s="1">
        <v>3.3539805879412098E-4</v>
      </c>
      <c r="K646" s="1">
        <v>1.47299779189028E-5</v>
      </c>
      <c r="L646">
        <v>2.3453261980245599E-4</v>
      </c>
    </row>
    <row r="647" spans="1:12" x14ac:dyDescent="0.25">
      <c r="A647" s="5">
        <v>904</v>
      </c>
      <c r="B647" t="s">
        <v>493</v>
      </c>
      <c r="C647">
        <v>1.17792762588443E-2</v>
      </c>
      <c r="D647">
        <v>1.08920774379801E-4</v>
      </c>
      <c r="E647">
        <v>1.03932586265184E-2</v>
      </c>
      <c r="F647" s="1">
        <v>8.8661334006402503E-5</v>
      </c>
      <c r="G647">
        <v>1.16481446661047E-2</v>
      </c>
      <c r="H647">
        <v>1.34162533779342E-4</v>
      </c>
      <c r="I647">
        <v>1.6022245754091301E-2</v>
      </c>
      <c r="J647">
        <v>1.3766425592837801E-4</v>
      </c>
      <c r="K647">
        <v>1.40471290397931E-2</v>
      </c>
      <c r="L647">
        <v>1.38697552445826E-4</v>
      </c>
    </row>
    <row r="648" spans="1:12" x14ac:dyDescent="0.25">
      <c r="A648" s="5">
        <v>905</v>
      </c>
      <c r="B648" t="s">
        <v>494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s="5">
        <v>906</v>
      </c>
      <c r="B649" t="s">
        <v>495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 s="5">
        <v>907</v>
      </c>
      <c r="B650" t="s">
        <v>496</v>
      </c>
      <c r="C650" s="1">
        <v>2.3808236058023399E-4</v>
      </c>
      <c r="D650" s="1">
        <v>4.82735831465306E-3</v>
      </c>
      <c r="E650">
        <v>1.7620308775206101E-4</v>
      </c>
      <c r="F650">
        <v>3.8871215025795898E-3</v>
      </c>
      <c r="G650" s="1">
        <v>1.5101217668853599E-4</v>
      </c>
      <c r="H650" s="1">
        <v>4.6896994567928799E-3</v>
      </c>
      <c r="I650" s="1">
        <v>2.22013632912119E-4</v>
      </c>
      <c r="J650" s="1">
        <v>8.0950203552264694E-3</v>
      </c>
      <c r="K650">
        <v>3.0894683393865402E-4</v>
      </c>
      <c r="L650">
        <v>5.3117459673444403E-3</v>
      </c>
    </row>
    <row r="651" spans="1:12" x14ac:dyDescent="0.25">
      <c r="A651" s="5">
        <v>908</v>
      </c>
      <c r="B651" t="s">
        <v>497</v>
      </c>
      <c r="C651">
        <v>1.1487594530788899E-2</v>
      </c>
      <c r="D651">
        <v>3.6839989295759198E-4</v>
      </c>
      <c r="E651">
        <v>1.01089754817206E-2</v>
      </c>
      <c r="F651">
        <v>2.0373307497791501E-4</v>
      </c>
      <c r="G651">
        <v>7.6949248731824904E-3</v>
      </c>
      <c r="H651">
        <v>1.0764025964101501E-4</v>
      </c>
      <c r="I651">
        <v>1.0583479855385301E-2</v>
      </c>
      <c r="J651">
        <v>1.2707036515544799E-4</v>
      </c>
      <c r="K651">
        <v>9.3666117597900004E-3</v>
      </c>
      <c r="L651">
        <v>3.5288317001152598E-4</v>
      </c>
    </row>
    <row r="652" spans="1:12" x14ac:dyDescent="0.25">
      <c r="A652" s="5">
        <v>909</v>
      </c>
      <c r="B652" t="s">
        <v>498</v>
      </c>
      <c r="C652">
        <v>4.9015276381264598E-3</v>
      </c>
      <c r="D652" s="1">
        <v>4.5323513453373697E-5</v>
      </c>
      <c r="E652">
        <v>4.3247853944953299E-3</v>
      </c>
      <c r="F652" s="1">
        <v>3.6893264773475999E-5</v>
      </c>
      <c r="G652">
        <v>3.2971166942684701E-3</v>
      </c>
      <c r="H652" s="1">
        <v>3.7975964632069502E-5</v>
      </c>
      <c r="I652">
        <v>4.5352471375845697E-3</v>
      </c>
      <c r="J652" s="1">
        <v>3.8967160548480402E-5</v>
      </c>
      <c r="K652">
        <v>3.9761718339033298E-3</v>
      </c>
      <c r="L652" s="1">
        <v>3.92596451491375E-5</v>
      </c>
    </row>
    <row r="653" spans="1:12" x14ac:dyDescent="0.25">
      <c r="A653" s="5">
        <v>910</v>
      </c>
      <c r="B653" t="s">
        <v>499</v>
      </c>
      <c r="C653">
        <v>4.9015276381264598E-3</v>
      </c>
      <c r="D653" s="1">
        <v>4.5323513453373697E-5</v>
      </c>
      <c r="E653">
        <v>4.3247853944953299E-3</v>
      </c>
      <c r="F653" s="1">
        <v>3.6893264773475999E-5</v>
      </c>
      <c r="G653">
        <v>3.2971166942684701E-3</v>
      </c>
      <c r="H653" s="1">
        <v>3.7975964632069502E-5</v>
      </c>
      <c r="I653">
        <v>4.5352471375845697E-3</v>
      </c>
      <c r="J653" s="1">
        <v>3.8967160548480402E-5</v>
      </c>
      <c r="K653">
        <v>3.9761718339033298E-3</v>
      </c>
      <c r="L653" s="1">
        <v>3.92596451491375E-5</v>
      </c>
    </row>
    <row r="654" spans="1:12" x14ac:dyDescent="0.25">
      <c r="A654" s="5">
        <v>911</v>
      </c>
      <c r="B654" t="s">
        <v>500</v>
      </c>
      <c r="C654">
        <v>1.1487594530788899E-2</v>
      </c>
      <c r="D654">
        <v>3.6839989295759198E-4</v>
      </c>
      <c r="E654">
        <v>1.01089754817206E-2</v>
      </c>
      <c r="F654">
        <v>2.0373307497791599E-4</v>
      </c>
      <c r="G654">
        <v>7.6949248731824904E-3</v>
      </c>
      <c r="H654">
        <v>1.0764025964101501E-4</v>
      </c>
      <c r="I654">
        <v>1.0583479855385301E-2</v>
      </c>
      <c r="J654">
        <v>1.2707036515544799E-4</v>
      </c>
      <c r="K654">
        <v>9.3666117597900004E-3</v>
      </c>
      <c r="L654">
        <v>3.5288317001152598E-4</v>
      </c>
    </row>
    <row r="655" spans="1:12" x14ac:dyDescent="0.25">
      <c r="A655" s="5">
        <v>912</v>
      </c>
      <c r="B655" t="s">
        <v>501</v>
      </c>
      <c r="C655">
        <v>1.6389122168915402E-2</v>
      </c>
      <c r="D655">
        <v>3.84619362712366E-4</v>
      </c>
      <c r="E655">
        <v>1.4433760876215901E-2</v>
      </c>
      <c r="F655">
        <v>2.2349144547570299E-4</v>
      </c>
      <c r="G655">
        <v>1.09920415674509E-2</v>
      </c>
      <c r="H655">
        <v>1.3988768430462799E-4</v>
      </c>
      <c r="I655">
        <v>1.51187269929699E-2</v>
      </c>
      <c r="J655">
        <v>1.57787018973756E-4</v>
      </c>
      <c r="K655">
        <v>1.33427835936934E-2</v>
      </c>
      <c r="L655">
        <v>3.6285758457013401E-4</v>
      </c>
    </row>
    <row r="656" spans="1:12" x14ac:dyDescent="0.25">
      <c r="A656" s="5">
        <v>913</v>
      </c>
      <c r="B656" t="s">
        <v>502</v>
      </c>
      <c r="C656">
        <v>9.6605166460082392E-3</v>
      </c>
      <c r="D656">
        <v>3.2206166665289001E-3</v>
      </c>
      <c r="E656">
        <v>4.3006954744276502E-3</v>
      </c>
      <c r="F656">
        <v>1.0800712770692401E-3</v>
      </c>
      <c r="G656">
        <v>6.0023453431434504E-3</v>
      </c>
      <c r="H656">
        <v>2.4804684977158499E-3</v>
      </c>
      <c r="I656">
        <v>5.8720756867353101E-3</v>
      </c>
      <c r="J656">
        <v>9.9208469647840106E-4</v>
      </c>
      <c r="K656">
        <v>3.4166163787307402E-4</v>
      </c>
      <c r="L656">
        <v>9.0762964592505397E-4</v>
      </c>
    </row>
    <row r="657" spans="1:12" x14ac:dyDescent="0.25">
      <c r="A657" s="5">
        <v>914</v>
      </c>
      <c r="B657" t="s">
        <v>503</v>
      </c>
      <c r="C657">
        <v>1.1487594530788899E-2</v>
      </c>
      <c r="D657">
        <v>3.6839989295759198E-4</v>
      </c>
      <c r="E657">
        <v>1.01089754817206E-2</v>
      </c>
      <c r="F657">
        <v>2.0373307497791599E-4</v>
      </c>
      <c r="G657">
        <v>7.6949248731824904E-3</v>
      </c>
      <c r="H657">
        <v>1.07640259641016E-4</v>
      </c>
      <c r="I657">
        <v>1.0583479855385301E-2</v>
      </c>
      <c r="J657">
        <v>1.2707036515544799E-4</v>
      </c>
      <c r="K657">
        <v>9.3666117597900004E-3</v>
      </c>
      <c r="L657">
        <v>3.5288317001152598E-4</v>
      </c>
    </row>
    <row r="658" spans="1:12" x14ac:dyDescent="0.25">
      <c r="A658" s="5">
        <v>915</v>
      </c>
      <c r="B658" t="s">
        <v>504</v>
      </c>
      <c r="C658">
        <v>1.1487594530788899E-2</v>
      </c>
      <c r="D658">
        <v>3.6839989295759198E-4</v>
      </c>
      <c r="E658">
        <v>1.01089754817206E-2</v>
      </c>
      <c r="F658">
        <v>2.0373307497791599E-4</v>
      </c>
      <c r="G658">
        <v>7.6949248731824904E-3</v>
      </c>
      <c r="H658">
        <v>1.07640259641016E-4</v>
      </c>
      <c r="I658">
        <v>1.0583479855385301E-2</v>
      </c>
      <c r="J658">
        <v>1.2707036515544799E-4</v>
      </c>
      <c r="K658">
        <v>9.3666117597900004E-3</v>
      </c>
      <c r="L658">
        <v>3.5288317001152598E-4</v>
      </c>
    </row>
    <row r="659" spans="1:12" x14ac:dyDescent="0.25">
      <c r="A659" s="5">
        <v>916</v>
      </c>
      <c r="B659" t="s">
        <v>505</v>
      </c>
      <c r="C659">
        <v>3.9024432665200899E-2</v>
      </c>
      <c r="D659">
        <v>4.4388141775951497E-3</v>
      </c>
      <c r="E659">
        <v>3.0101383828706901E-2</v>
      </c>
      <c r="F659">
        <v>2.99128415209247E-3</v>
      </c>
      <c r="G659">
        <v>2.58111413315073E-2</v>
      </c>
      <c r="H659">
        <v>4.0903485964824803E-3</v>
      </c>
      <c r="I659">
        <v>3.3331621311706E-2</v>
      </c>
      <c r="J659">
        <v>5.6529231925275996E-3</v>
      </c>
      <c r="K659">
        <v>2.4333230944511602E-2</v>
      </c>
      <c r="L659">
        <v>4.0665827116782701E-3</v>
      </c>
    </row>
    <row r="660" spans="1:12" x14ac:dyDescent="0.25">
      <c r="A660" s="5">
        <v>917</v>
      </c>
      <c r="B660" t="s">
        <v>506</v>
      </c>
      <c r="C660">
        <v>0.129034737730822</v>
      </c>
      <c r="D660">
        <v>1.9542482772636299E-2</v>
      </c>
      <c r="E660">
        <v>5.8604743792180301E-2</v>
      </c>
      <c r="F660">
        <v>4.6295283429411502E-3</v>
      </c>
      <c r="G660">
        <v>4.7011252508767698E-2</v>
      </c>
      <c r="H660">
        <v>6.3144331315351703E-3</v>
      </c>
      <c r="I660">
        <v>7.4722722573667105E-2</v>
      </c>
      <c r="J660">
        <v>2.3942433397900402E-3</v>
      </c>
      <c r="K660">
        <v>6.11297698969187E-2</v>
      </c>
      <c r="L660">
        <v>2.2371787128290001E-2</v>
      </c>
    </row>
    <row r="661" spans="1:12" x14ac:dyDescent="0.25">
      <c r="A661" s="5">
        <v>918</v>
      </c>
      <c r="B661" t="s">
        <v>507</v>
      </c>
      <c r="C661">
        <v>0.129034737730822</v>
      </c>
      <c r="D661">
        <v>1.9542482772636299E-2</v>
      </c>
      <c r="E661">
        <v>5.8604743792180301E-2</v>
      </c>
      <c r="F661">
        <v>4.6295283429411502E-3</v>
      </c>
      <c r="G661">
        <v>4.7011252508767698E-2</v>
      </c>
      <c r="H661">
        <v>6.3144331315351703E-3</v>
      </c>
      <c r="I661">
        <v>7.4722722573667105E-2</v>
      </c>
      <c r="J661">
        <v>2.3942433397900402E-3</v>
      </c>
      <c r="K661">
        <v>6.11297698969187E-2</v>
      </c>
      <c r="L661">
        <v>2.2371787128290001E-2</v>
      </c>
    </row>
    <row r="662" spans="1:12" x14ac:dyDescent="0.25">
      <c r="A662" s="5">
        <v>919</v>
      </c>
      <c r="B662" t="s">
        <v>508</v>
      </c>
      <c r="C662">
        <v>2.13715479108253E-4</v>
      </c>
      <c r="D662">
        <v>6.7555724595559303E-3</v>
      </c>
      <c r="E662">
        <v>2.4680953180789E-4</v>
      </c>
      <c r="F662">
        <v>6.9043472155768002E-3</v>
      </c>
      <c r="G662">
        <v>4.4101696125899099E-4</v>
      </c>
      <c r="H662">
        <v>9.3931504984733506E-3</v>
      </c>
      <c r="I662">
        <v>5.7353780746071303E-4</v>
      </c>
      <c r="J662">
        <v>1.2244378560390999E-2</v>
      </c>
      <c r="K662">
        <v>2.2631049511587901E-4</v>
      </c>
      <c r="L662">
        <v>7.1537024575505804E-3</v>
      </c>
    </row>
    <row r="663" spans="1:12" x14ac:dyDescent="0.25">
      <c r="A663" s="5">
        <v>920</v>
      </c>
      <c r="B663" t="s">
        <v>508</v>
      </c>
      <c r="C663">
        <v>3.31184797926497E-4</v>
      </c>
      <c r="D663">
        <v>8.2849150058330306E-3</v>
      </c>
      <c r="E663">
        <v>2.3756778285273999E-4</v>
      </c>
      <c r="F663">
        <v>6.8547804020557997E-3</v>
      </c>
      <c r="G663">
        <v>4.7091666776498002E-4</v>
      </c>
      <c r="H663">
        <v>9.6159266277464298E-3</v>
      </c>
      <c r="I663">
        <v>8.0256836726008999E-4</v>
      </c>
      <c r="J663">
        <v>1.43262411815258E-2</v>
      </c>
      <c r="K663">
        <v>3.52227732058711E-4</v>
      </c>
      <c r="L663">
        <v>8.8120798061659799E-3</v>
      </c>
    </row>
    <row r="664" spans="1:12" x14ac:dyDescent="0.25">
      <c r="A664" s="5">
        <v>921</v>
      </c>
      <c r="B664" t="s">
        <v>509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s="5">
        <v>922</v>
      </c>
      <c r="B665" t="s">
        <v>510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 s="5">
        <v>923</v>
      </c>
      <c r="B666" t="s">
        <v>511</v>
      </c>
      <c r="C666" s="1">
        <v>1.8474256412129799E-6</v>
      </c>
      <c r="D666" s="1">
        <v>2.1320789522906501E-5</v>
      </c>
      <c r="E666" s="1">
        <v>1.3481597036078299E-6</v>
      </c>
      <c r="F666" s="1">
        <v>1.7031661564740202E-5</v>
      </c>
      <c r="G666" s="1">
        <v>1.9855481615047999E-6</v>
      </c>
      <c r="H666" s="1">
        <v>2.40558548313653E-5</v>
      </c>
      <c r="I666" s="1">
        <v>4.7747179679026303E-6</v>
      </c>
      <c r="J666" s="1">
        <v>6.2704318218529694E-5</v>
      </c>
      <c r="K666" s="1">
        <v>2.99676224843133E-6</v>
      </c>
      <c r="L666" s="1">
        <v>3.5183600203719298E-5</v>
      </c>
    </row>
    <row r="667" spans="1:12" x14ac:dyDescent="0.25">
      <c r="A667" s="5">
        <v>929</v>
      </c>
      <c r="B667" t="s">
        <v>512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 s="5">
        <v>935</v>
      </c>
      <c r="B668" t="s">
        <v>513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 s="5">
        <v>936</v>
      </c>
      <c r="B669" t="s">
        <v>514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 s="5">
        <v>937</v>
      </c>
      <c r="B670" t="s">
        <v>514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 s="5">
        <v>938</v>
      </c>
      <c r="B671" t="s">
        <v>515</v>
      </c>
      <c r="C671">
        <v>7.5114425977198104E-3</v>
      </c>
      <c r="D671" s="1">
        <v>6.9456911144160494E-5</v>
      </c>
      <c r="E671">
        <v>6.6276025836355997E-3</v>
      </c>
      <c r="F671" s="1">
        <v>5.6537810463996802E-5</v>
      </c>
      <c r="G671">
        <v>5.0527314371009999E-3</v>
      </c>
      <c r="H671" s="1">
        <v>5.8197015193381802E-5</v>
      </c>
      <c r="I671">
        <v>6.9501288282975198E-3</v>
      </c>
      <c r="J671" s="1">
        <v>5.97159929037791E-5</v>
      </c>
      <c r="K671">
        <v>6.0933628644091803E-3</v>
      </c>
      <c r="L671" s="1">
        <v>6.0164216692515299E-5</v>
      </c>
    </row>
    <row r="672" spans="1:12" x14ac:dyDescent="0.25">
      <c r="A672" s="5">
        <v>939</v>
      </c>
      <c r="B672" t="s">
        <v>516</v>
      </c>
      <c r="C672">
        <v>3.7554029056093398E-3</v>
      </c>
      <c r="D672" s="1">
        <v>3.4725511448974003E-5</v>
      </c>
      <c r="E672">
        <v>3.3135203625685099E-3</v>
      </c>
      <c r="F672" s="1">
        <v>2.82665087206741E-5</v>
      </c>
      <c r="G672">
        <v>2.5261515445665602E-3</v>
      </c>
      <c r="H672" s="1">
        <v>2.9096040755388499E-5</v>
      </c>
      <c r="I672">
        <v>3.4747698137333701E-3</v>
      </c>
      <c r="J672" s="1">
        <v>2.9855465224520099E-5</v>
      </c>
      <c r="K672">
        <v>3.0464231481820898E-3</v>
      </c>
      <c r="L672" s="1">
        <v>3.0079558119684001E-5</v>
      </c>
    </row>
    <row r="673" spans="1:12" x14ac:dyDescent="0.25">
      <c r="A673" s="5">
        <v>940</v>
      </c>
      <c r="B673" t="s">
        <v>517</v>
      </c>
      <c r="C673">
        <v>2.8054799075345098E-3</v>
      </c>
      <c r="D673">
        <v>1.4287383653027799E-2</v>
      </c>
      <c r="E673">
        <v>4.2346854561011598E-4</v>
      </c>
      <c r="F673">
        <v>4.3909309838873799E-3</v>
      </c>
      <c r="G673">
        <v>1.2845992488070401E-2</v>
      </c>
      <c r="H673">
        <v>2.2833127327189E-2</v>
      </c>
      <c r="I673">
        <v>4.7669248690170203E-3</v>
      </c>
      <c r="J673">
        <v>2.14558864324862E-2</v>
      </c>
      <c r="K673">
        <v>7.6146004732637797E-3</v>
      </c>
      <c r="L673">
        <v>1.78019342538119E-2</v>
      </c>
    </row>
    <row r="674" spans="1:12" x14ac:dyDescent="0.25">
      <c r="A674" s="5">
        <v>941</v>
      </c>
      <c r="B674" t="s">
        <v>518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s="5">
        <v>942</v>
      </c>
      <c r="B675" t="s">
        <v>519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s="5">
        <v>943</v>
      </c>
      <c r="B676" t="s">
        <v>520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s="5">
        <v>944</v>
      </c>
      <c r="B677" t="s">
        <v>521</v>
      </c>
      <c r="C677" s="1">
        <v>1.4384789994375399E-4</v>
      </c>
      <c r="D677" s="1">
        <v>2.2951277249539598E-3</v>
      </c>
      <c r="E677" s="1">
        <v>7.4158722553339498E-5</v>
      </c>
      <c r="F677" s="1">
        <v>1.54958898140893E-3</v>
      </c>
      <c r="G677" s="1">
        <v>1.0225212441995999E-4</v>
      </c>
      <c r="H677" s="1">
        <v>1.69407472738275E-3</v>
      </c>
      <c r="I677">
        <v>2.0661082264036501E-4</v>
      </c>
      <c r="J677">
        <v>3.0311728616225901E-3</v>
      </c>
      <c r="K677">
        <v>1.2479055918621101E-4</v>
      </c>
      <c r="L677">
        <v>1.9932107051524E-3</v>
      </c>
    </row>
    <row r="678" spans="1:12" x14ac:dyDescent="0.25">
      <c r="A678" s="5">
        <v>945</v>
      </c>
      <c r="B678" t="s">
        <v>521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 s="5">
        <v>946</v>
      </c>
      <c r="B679" t="s">
        <v>522</v>
      </c>
      <c r="C679" s="1">
        <v>1.9806175335295399E-5</v>
      </c>
      <c r="D679" s="1">
        <v>1.67852600721889E-4</v>
      </c>
      <c r="E679" s="1">
        <v>1.7056150835627101E-5</v>
      </c>
      <c r="F679" s="1">
        <v>1.5352357025346099E-4</v>
      </c>
      <c r="G679" s="1">
        <v>8.0772073586012394E-6</v>
      </c>
      <c r="H679" s="1">
        <v>9.77821718467579E-5</v>
      </c>
      <c r="I679" s="1">
        <v>1.4428601442259301E-5</v>
      </c>
      <c r="J679" s="1">
        <v>1.44241274965997E-4</v>
      </c>
      <c r="K679" s="1">
        <v>1.0990152347181099E-5</v>
      </c>
      <c r="L679">
        <v>1.23157227502348E-4</v>
      </c>
    </row>
    <row r="680" spans="1:12" x14ac:dyDescent="0.25">
      <c r="A680" s="5">
        <v>947</v>
      </c>
      <c r="B680" t="s">
        <v>523</v>
      </c>
      <c r="C680" s="1">
        <v>2.7832786221380901E-5</v>
      </c>
      <c r="D680" s="1">
        <v>2.2349528052732301E-4</v>
      </c>
      <c r="E680" s="1">
        <v>1.98206887829858E-5</v>
      </c>
      <c r="F680" s="1">
        <v>1.7806552727834299E-4</v>
      </c>
      <c r="G680" s="1">
        <v>1.4131782186677899E-5</v>
      </c>
      <c r="H680" s="1">
        <v>1.3367247305921901E-4</v>
      </c>
      <c r="I680" s="1">
        <v>2.0502952467810702E-5</v>
      </c>
      <c r="J680" s="1">
        <v>1.71619696348353E-4</v>
      </c>
      <c r="K680" s="1">
        <v>1.6120990956720098E-5</v>
      </c>
      <c r="L680">
        <v>1.54958272846775E-4</v>
      </c>
    </row>
    <row r="681" spans="1:12" x14ac:dyDescent="0.25">
      <c r="A681" s="5">
        <v>948</v>
      </c>
      <c r="B681" t="s">
        <v>524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 s="5">
        <v>949</v>
      </c>
      <c r="B682" t="s">
        <v>525</v>
      </c>
      <c r="C682" s="1">
        <v>-1.15824593346246E-5</v>
      </c>
      <c r="D682" s="1">
        <v>1.5875927916031E-3</v>
      </c>
      <c r="E682" s="1">
        <v>-2.3113365159974101E-5</v>
      </c>
      <c r="F682" s="1">
        <v>1.98373793119234E-3</v>
      </c>
      <c r="G682" s="1">
        <v>8.5300600235422004E-6</v>
      </c>
      <c r="H682" s="1">
        <v>2.7742183137064902E-3</v>
      </c>
      <c r="I682" s="1">
        <v>2.3475909914887701E-5</v>
      </c>
      <c r="J682" s="1">
        <v>3.0287140956309902E-3</v>
      </c>
      <c r="K682" s="1">
        <v>-3.4779703472600999E-5</v>
      </c>
      <c r="L682">
        <v>2.6368163753462898E-3</v>
      </c>
    </row>
    <row r="683" spans="1:12" x14ac:dyDescent="0.25">
      <c r="A683" s="5">
        <v>950</v>
      </c>
      <c r="B683" t="s">
        <v>525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 s="5">
        <v>951</v>
      </c>
      <c r="B684" t="s">
        <v>526</v>
      </c>
      <c r="C684" s="1">
        <v>2.47285355154591E-6</v>
      </c>
      <c r="D684" s="1">
        <v>5.2669591489414502E-5</v>
      </c>
      <c r="E684" s="1">
        <v>1.9153828524145701E-6</v>
      </c>
      <c r="F684" s="1">
        <v>4.5110846392716202E-5</v>
      </c>
      <c r="G684" s="1">
        <v>2.70773001732175E-6</v>
      </c>
      <c r="H684" s="1">
        <v>6.3347285674172701E-5</v>
      </c>
      <c r="I684" s="1">
        <v>3.2694979985667501E-6</v>
      </c>
      <c r="J684" s="1">
        <v>8.1683266323885604E-5</v>
      </c>
      <c r="K684" s="1">
        <v>4.0748480971335998E-6</v>
      </c>
      <c r="L684" s="1">
        <v>8.3085924539722498E-5</v>
      </c>
    </row>
    <row r="685" spans="1:12" x14ac:dyDescent="0.25">
      <c r="A685" s="5">
        <v>952</v>
      </c>
      <c r="B685" t="s">
        <v>527</v>
      </c>
      <c r="C685" s="1">
        <v>9.2570722898927205E-5</v>
      </c>
      <c r="D685" s="1">
        <v>7.0732583048916699E-4</v>
      </c>
      <c r="E685" s="1">
        <v>5.6541784533937197E-5</v>
      </c>
      <c r="F685" s="1">
        <v>5.2319547573144204E-4</v>
      </c>
      <c r="G685" s="1">
        <v>1.64174784567108E-5</v>
      </c>
      <c r="H685" s="1">
        <v>1.9520316904207401E-4</v>
      </c>
      <c r="I685" s="1">
        <v>4.5000770692298299E-5</v>
      </c>
      <c r="J685" s="1">
        <v>3.85521965466441E-4</v>
      </c>
      <c r="K685" s="1">
        <v>1.1038699493884E-4</v>
      </c>
      <c r="L685">
        <v>5.3252003639309099E-4</v>
      </c>
    </row>
    <row r="686" spans="1:12" x14ac:dyDescent="0.25">
      <c r="A686" s="5">
        <v>953</v>
      </c>
      <c r="B686" t="s">
        <v>528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 s="5">
        <v>954</v>
      </c>
      <c r="B687" t="s">
        <v>529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 s="5">
        <v>955</v>
      </c>
      <c r="B688" t="s">
        <v>530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 s="5">
        <v>956</v>
      </c>
      <c r="B689" t="s">
        <v>531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 s="5">
        <v>957</v>
      </c>
      <c r="B690" t="s">
        <v>532</v>
      </c>
      <c r="C690">
        <v>2.1578855655575001E-2</v>
      </c>
      <c r="D690">
        <v>1.4301808944570501E-2</v>
      </c>
      <c r="E690">
        <v>1.6987859738460901E-2</v>
      </c>
      <c r="F690">
        <v>4.3915343214023603E-3</v>
      </c>
      <c r="G690">
        <v>2.54743025082294E-2</v>
      </c>
      <c r="H690">
        <v>2.2869895045722202E-2</v>
      </c>
      <c r="I690">
        <v>2.2137407075793501E-2</v>
      </c>
      <c r="J690">
        <v>2.1447371300370801E-2</v>
      </c>
      <c r="K690">
        <v>2.2843764396773499E-2</v>
      </c>
      <c r="L690">
        <v>1.7800725843544401E-2</v>
      </c>
    </row>
    <row r="691" spans="1:12" x14ac:dyDescent="0.25">
      <c r="A691" s="5">
        <v>958</v>
      </c>
      <c r="B691" t="s">
        <v>533</v>
      </c>
      <c r="C691">
        <v>0.27459830213091202</v>
      </c>
      <c r="D691">
        <v>1.1477915547742801E-2</v>
      </c>
      <c r="E691">
        <v>0.37183375168529698</v>
      </c>
      <c r="F691">
        <v>1.61449842001378E-2</v>
      </c>
      <c r="G691">
        <v>0.532384607773559</v>
      </c>
      <c r="H691">
        <v>3.2574845500229002E-2</v>
      </c>
      <c r="I691">
        <v>0.293158328343474</v>
      </c>
      <c r="J691">
        <v>2.2086634399019499E-2</v>
      </c>
      <c r="K691">
        <v>0.36897041568028399</v>
      </c>
      <c r="L691">
        <v>2.50655601023453E-2</v>
      </c>
    </row>
    <row r="692" spans="1:12" x14ac:dyDescent="0.25">
      <c r="A692" s="5">
        <v>959</v>
      </c>
      <c r="B692" t="s">
        <v>534</v>
      </c>
      <c r="C692">
        <v>1.41820979594891E-2</v>
      </c>
      <c r="D692">
        <v>2.0726972649907998E-3</v>
      </c>
      <c r="E692">
        <v>7.1773015399097903E-2</v>
      </c>
      <c r="F692">
        <v>4.1781463377644204E-3</v>
      </c>
      <c r="G692">
        <v>9.5853249317026101E-3</v>
      </c>
      <c r="H692">
        <v>1.21141032810681E-3</v>
      </c>
      <c r="I692">
        <v>1.1482079798794301E-2</v>
      </c>
      <c r="J692">
        <v>2.0439458584999102E-3</v>
      </c>
      <c r="K692">
        <v>3.3584057345624999E-3</v>
      </c>
      <c r="L692">
        <v>1.6371958810192601E-3</v>
      </c>
    </row>
    <row r="693" spans="1:12" x14ac:dyDescent="0.25">
      <c r="A693" s="5">
        <v>960</v>
      </c>
      <c r="B693" t="s">
        <v>535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 s="5">
        <v>961</v>
      </c>
      <c r="B694" t="s">
        <v>536</v>
      </c>
      <c r="C694">
        <v>0.87609361710998701</v>
      </c>
      <c r="D694">
        <v>1.9556262075602501E-2</v>
      </c>
      <c r="E694">
        <v>0.89847505064299005</v>
      </c>
      <c r="F694">
        <v>1.25021060895635E-2</v>
      </c>
      <c r="G694">
        <v>1.0019027465116499</v>
      </c>
      <c r="H694">
        <v>1.77800149956913E-2</v>
      </c>
      <c r="I694">
        <v>0.73869128093835701</v>
      </c>
      <c r="J694">
        <v>2.9226773479675901E-2</v>
      </c>
      <c r="K694">
        <v>0.90366714457863095</v>
      </c>
      <c r="L694">
        <v>2.2071999004292801E-2</v>
      </c>
    </row>
    <row r="695" spans="1:12" x14ac:dyDescent="0.25">
      <c r="A695" s="5">
        <v>962</v>
      </c>
      <c r="B695" t="s">
        <v>537</v>
      </c>
      <c r="C695">
        <v>1.2322922426968701</v>
      </c>
      <c r="D695">
        <v>1.7628907317009002E-2</v>
      </c>
      <c r="E695">
        <v>1.4018856562245801</v>
      </c>
      <c r="F695">
        <v>1.01649499499995E-2</v>
      </c>
      <c r="G695">
        <v>1.49665974433788</v>
      </c>
      <c r="H695">
        <v>1.5549531336942E-2</v>
      </c>
      <c r="I695">
        <v>1.10127084881415</v>
      </c>
      <c r="J695">
        <v>1.0448486014248699E-2</v>
      </c>
      <c r="K695">
        <v>1.3525780977703501</v>
      </c>
      <c r="L695">
        <v>2.5775049561392802E-2</v>
      </c>
    </row>
    <row r="696" spans="1:12" x14ac:dyDescent="0.25">
      <c r="A696" s="5">
        <v>963</v>
      </c>
      <c r="B696" t="s">
        <v>538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 s="5">
        <v>964</v>
      </c>
      <c r="B697" t="s">
        <v>539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 s="5">
        <v>965</v>
      </c>
      <c r="B698" t="s">
        <v>540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 s="5">
        <v>966</v>
      </c>
      <c r="B699" t="s">
        <v>540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s="5">
        <v>967</v>
      </c>
      <c r="B700" t="s">
        <v>541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 s="5">
        <v>968</v>
      </c>
      <c r="B701" t="s">
        <v>541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 s="5">
        <v>969</v>
      </c>
      <c r="B702" t="s">
        <v>542</v>
      </c>
      <c r="C702">
        <v>2.7916280177320198E-4</v>
      </c>
      <c r="D702">
        <v>3.6986400493049399E-3</v>
      </c>
      <c r="E702">
        <v>1.5620506277858501E-4</v>
      </c>
      <c r="F702">
        <v>2.8491815127097099E-3</v>
      </c>
      <c r="G702">
        <v>2.5307782501262402E-4</v>
      </c>
      <c r="H702">
        <v>3.4411150093858599E-3</v>
      </c>
      <c r="I702">
        <v>4.7536277033479E-4</v>
      </c>
      <c r="J702">
        <v>6.15723093711596E-3</v>
      </c>
      <c r="K702">
        <v>2.7684550508321002E-4</v>
      </c>
      <c r="L702">
        <v>3.7733385171509599E-3</v>
      </c>
    </row>
    <row r="703" spans="1:12" x14ac:dyDescent="0.25">
      <c r="A703" s="5">
        <v>970</v>
      </c>
      <c r="B703" t="s">
        <v>543</v>
      </c>
      <c r="C703">
        <v>8.3119090126204502E-4</v>
      </c>
      <c r="D703">
        <v>1.34777899340695E-4</v>
      </c>
      <c r="E703">
        <v>7.3661697047962098E-4</v>
      </c>
      <c r="F703" s="1">
        <v>9.3022059279601998E-5</v>
      </c>
      <c r="G703">
        <v>5.6404787398137396E-4</v>
      </c>
      <c r="H703" s="1">
        <v>7.2325613255994403E-5</v>
      </c>
      <c r="I703">
        <v>7.7469382797479703E-4</v>
      </c>
      <c r="J703" s="1">
        <v>9.9762366075526295E-5</v>
      </c>
      <c r="K703">
        <v>6.7995969900754298E-4</v>
      </c>
      <c r="L703">
        <v>1.02075353570998E-4</v>
      </c>
    </row>
    <row r="704" spans="1:12" x14ac:dyDescent="0.25">
      <c r="A704" s="5">
        <v>971</v>
      </c>
      <c r="B704" t="s">
        <v>544</v>
      </c>
      <c r="C704" s="1">
        <v>5.8896162266180601E-6</v>
      </c>
      <c r="D704" s="1">
        <v>1.01358367091009E-4</v>
      </c>
      <c r="E704" s="1">
        <v>4.3585749012702098E-6</v>
      </c>
      <c r="F704" s="1">
        <v>7.8515446582828094E-5</v>
      </c>
      <c r="G704" s="1">
        <v>2.95611287113215E-6</v>
      </c>
      <c r="H704" s="1">
        <v>5.22661530961278E-5</v>
      </c>
      <c r="I704" s="1">
        <v>5.7848792343963302E-6</v>
      </c>
      <c r="J704" s="1">
        <v>8.2958419658140596E-5</v>
      </c>
      <c r="K704" s="1">
        <v>4.3026983139813999E-6</v>
      </c>
      <c r="L704" s="1">
        <v>6.5102546647975598E-5</v>
      </c>
    </row>
    <row r="705" spans="1:12" x14ac:dyDescent="0.25">
      <c r="A705" s="5">
        <v>972</v>
      </c>
      <c r="B705" t="s">
        <v>545</v>
      </c>
      <c r="C705" s="1">
        <v>1.87425452907706E-6</v>
      </c>
      <c r="D705" s="1">
        <v>5.10416970878968E-5</v>
      </c>
      <c r="E705" s="1">
        <v>3.9703722723762803E-6</v>
      </c>
      <c r="F705" s="1">
        <v>8.9981213770838506E-5</v>
      </c>
      <c r="G705" s="1">
        <v>3.8233702753401298E-6</v>
      </c>
      <c r="H705" s="1">
        <v>5.9931392305422501E-5</v>
      </c>
      <c r="I705" s="1">
        <v>2.6101072001122599E-6</v>
      </c>
      <c r="J705" s="1">
        <v>6.3914543316095996E-5</v>
      </c>
      <c r="K705" s="1">
        <v>2.38925900007087E-6</v>
      </c>
      <c r="L705" s="1">
        <v>5.0197944338097297E-5</v>
      </c>
    </row>
    <row r="706" spans="1:12" x14ac:dyDescent="0.25">
      <c r="A706" s="5">
        <v>973</v>
      </c>
      <c r="B706" t="s">
        <v>546</v>
      </c>
      <c r="C706">
        <v>8.7347596195029803E-4</v>
      </c>
      <c r="D706">
        <v>2.67060461971467E-4</v>
      </c>
      <c r="E706">
        <v>7.9386557941666096E-4</v>
      </c>
      <c r="F706">
        <v>1.9523179632864699E-4</v>
      </c>
      <c r="G706">
        <v>6.0750154333342001E-4</v>
      </c>
      <c r="H706">
        <v>1.4214094607594899E-4</v>
      </c>
      <c r="I706">
        <v>8.1839698305785299E-4</v>
      </c>
      <c r="J706">
        <v>2.2727784939011701E-4</v>
      </c>
      <c r="K706">
        <v>7.2109962606917003E-4</v>
      </c>
      <c r="L706">
        <v>2.24708143379422E-4</v>
      </c>
    </row>
    <row r="707" spans="1:12" x14ac:dyDescent="0.25">
      <c r="A707" s="5">
        <v>974</v>
      </c>
      <c r="B707" t="s">
        <v>547</v>
      </c>
      <c r="C707" s="1">
        <v>1.04678140685479E-4</v>
      </c>
      <c r="D707" s="1">
        <v>2.13881138775638E-4</v>
      </c>
      <c r="E707" s="1">
        <v>8.8712763299305395E-5</v>
      </c>
      <c r="F707" s="1">
        <v>1.9109745509853599E-4</v>
      </c>
      <c r="G707" s="1">
        <v>6.02384815237583E-5</v>
      </c>
      <c r="H707" s="1">
        <v>1.06318974371924E-4</v>
      </c>
      <c r="I707" s="1">
        <v>8.7342254313717104E-5</v>
      </c>
      <c r="J707" s="1">
        <v>1.77584788019829E-4</v>
      </c>
      <c r="K707" s="1">
        <v>7.4150483914539597E-5</v>
      </c>
      <c r="L707">
        <v>1.36265775998119E-4</v>
      </c>
    </row>
    <row r="708" spans="1:12" x14ac:dyDescent="0.25">
      <c r="A708" s="5">
        <v>975</v>
      </c>
      <c r="B708" t="s">
        <v>547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 s="5">
        <v>976</v>
      </c>
      <c r="B709" t="s">
        <v>547</v>
      </c>
      <c r="C709">
        <v>9.3142756554728801E-4</v>
      </c>
      <c r="D709">
        <v>1.9092555707698599E-4</v>
      </c>
      <c r="E709">
        <v>8.2367304833180104E-4</v>
      </c>
      <c r="F709">
        <v>1.6842830755411299E-4</v>
      </c>
      <c r="G709">
        <v>6.2574297489641803E-4</v>
      </c>
      <c r="H709">
        <v>1.3783151148194999E-4</v>
      </c>
      <c r="I709">
        <v>8.5944300297813997E-4</v>
      </c>
      <c r="J709">
        <v>1.90721358587095E-4</v>
      </c>
      <c r="K709">
        <v>7.4763240984473901E-4</v>
      </c>
      <c r="L709">
        <v>1.8646774732563099E-4</v>
      </c>
    </row>
    <row r="710" spans="1:12" x14ac:dyDescent="0.25">
      <c r="A710" s="5">
        <v>977</v>
      </c>
      <c r="B710" t="s">
        <v>547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 s="5">
        <v>978</v>
      </c>
      <c r="B711" t="s">
        <v>547</v>
      </c>
      <c r="C711">
        <v>8.6524314016940497E-4</v>
      </c>
      <c r="D711">
        <v>2.2531045144629901E-4</v>
      </c>
      <c r="E711">
        <v>7.56379817626289E-4</v>
      </c>
      <c r="F711">
        <v>1.7253284632489101E-4</v>
      </c>
      <c r="G711">
        <v>5.7487103363923302E-4</v>
      </c>
      <c r="H711">
        <v>1.36924228342129E-4</v>
      </c>
      <c r="I711">
        <v>7.9445954023170504E-4</v>
      </c>
      <c r="J711">
        <v>1.7228549066802999E-4</v>
      </c>
      <c r="K711">
        <v>6.9456841538108002E-4</v>
      </c>
      <c r="L711">
        <v>1.57881233350803E-4</v>
      </c>
    </row>
    <row r="712" spans="1:12" x14ac:dyDescent="0.25">
      <c r="A712" s="5">
        <v>979</v>
      </c>
      <c r="B712" t="s">
        <v>547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 s="5">
        <v>982</v>
      </c>
      <c r="B713" t="s">
        <v>548</v>
      </c>
      <c r="C713">
        <v>0.19521492546838801</v>
      </c>
      <c r="D713">
        <v>2.9098709205078099E-3</v>
      </c>
      <c r="E713">
        <v>0.14841085318424199</v>
      </c>
      <c r="F713">
        <v>5.4231162477088E-3</v>
      </c>
      <c r="G713">
        <v>0.15517229594909901</v>
      </c>
      <c r="H713">
        <v>5.8697098924509099E-3</v>
      </c>
      <c r="I713">
        <v>0.41286268004302201</v>
      </c>
      <c r="J713">
        <v>1.21238506602454E-2</v>
      </c>
      <c r="K713">
        <v>0.22612535352167101</v>
      </c>
      <c r="L713">
        <v>8.7590185562124497E-3</v>
      </c>
    </row>
    <row r="714" spans="1:12" x14ac:dyDescent="0.25">
      <c r="A714" s="5">
        <v>983</v>
      </c>
      <c r="B714" t="s">
        <v>549</v>
      </c>
      <c r="C714" s="1">
        <v>3.9344167680719798E-6</v>
      </c>
      <c r="D714" s="1">
        <v>9.2666235126324806E-5</v>
      </c>
      <c r="E714" s="1">
        <v>4.2891664409716304E-6</v>
      </c>
      <c r="F714" s="1">
        <v>9.1357263573301707E-5</v>
      </c>
      <c r="G714" s="1">
        <v>5.82539144661356E-5</v>
      </c>
      <c r="H714" s="1">
        <v>1.1411742366512401E-3</v>
      </c>
      <c r="I714" s="1">
        <v>6.4975293182575596E-5</v>
      </c>
      <c r="J714" s="1">
        <v>1.3839057704612E-3</v>
      </c>
      <c r="K714" s="1">
        <v>4.2403460141894802E-5</v>
      </c>
      <c r="L714">
        <v>1.1325998335901301E-3</v>
      </c>
    </row>
    <row r="715" spans="1:12" x14ac:dyDescent="0.25">
      <c r="A715" s="5">
        <v>984</v>
      </c>
      <c r="B715" t="s">
        <v>550</v>
      </c>
      <c r="C715">
        <v>0.30181033664390999</v>
      </c>
      <c r="D715">
        <v>5.1434975735230601E-3</v>
      </c>
      <c r="E715">
        <v>0.22705108128952101</v>
      </c>
      <c r="F715">
        <v>1.0884189191132E-2</v>
      </c>
      <c r="G715">
        <v>0.249128500749103</v>
      </c>
      <c r="H715">
        <v>6.4381321641738204E-3</v>
      </c>
      <c r="I715">
        <v>0.74961178595438505</v>
      </c>
      <c r="J715">
        <v>2.43740075965286E-2</v>
      </c>
      <c r="K715">
        <v>0.39545301523602899</v>
      </c>
      <c r="L715">
        <v>1.7314967324516602E-2</v>
      </c>
    </row>
    <row r="716" spans="1:12" x14ac:dyDescent="0.25">
      <c r="A716" s="5">
        <v>985</v>
      </c>
      <c r="B716" t="s">
        <v>551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 s="5">
        <v>986</v>
      </c>
      <c r="B717" t="s">
        <v>552</v>
      </c>
      <c r="C717">
        <v>1.9632127098074001E-3</v>
      </c>
      <c r="D717" s="1">
        <v>1.8153462396633499E-5</v>
      </c>
      <c r="E717">
        <v>1.73220977108641E-3</v>
      </c>
      <c r="F717" s="1">
        <v>1.47768890010671E-5</v>
      </c>
      <c r="G717">
        <v>1.94135744435077E-3</v>
      </c>
      <c r="H717" s="1">
        <v>2.2360422296556901E-5</v>
      </c>
      <c r="I717">
        <v>2.67037429234856E-3</v>
      </c>
      <c r="J717" s="1">
        <v>2.2944042654729601E-5</v>
      </c>
      <c r="K717">
        <v>2.3411881732988602E-3</v>
      </c>
      <c r="L717" s="1">
        <v>2.3116258740971001E-5</v>
      </c>
    </row>
    <row r="718" spans="1:12" x14ac:dyDescent="0.25">
      <c r="A718" s="5">
        <v>987</v>
      </c>
      <c r="B718" t="s">
        <v>553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 s="5">
        <v>988</v>
      </c>
      <c r="B719" t="s">
        <v>554</v>
      </c>
      <c r="C719">
        <v>2.5023602020543202E-2</v>
      </c>
      <c r="D719">
        <v>2.4972721613347498E-4</v>
      </c>
      <c r="E719">
        <v>2.21078860080136E-2</v>
      </c>
      <c r="F719">
        <v>5.2833044774952499E-4</v>
      </c>
      <c r="G719">
        <v>1.6845465752978898E-2</v>
      </c>
      <c r="H719">
        <v>2.8010951754693799E-4</v>
      </c>
      <c r="I719">
        <v>2.3190874261023099E-2</v>
      </c>
      <c r="J719">
        <v>5.4996757254394905E-4</v>
      </c>
      <c r="K719">
        <v>2.0301273337319101E-2</v>
      </c>
      <c r="L719">
        <v>2.1729052709753099E-4</v>
      </c>
    </row>
    <row r="720" spans="1:12" x14ac:dyDescent="0.25">
      <c r="A720" s="5">
        <v>989</v>
      </c>
      <c r="B720" t="s">
        <v>555</v>
      </c>
      <c r="C720">
        <v>2.5023602020543202E-2</v>
      </c>
      <c r="D720">
        <v>2.4972721613347498E-4</v>
      </c>
      <c r="E720">
        <v>2.21078860080136E-2</v>
      </c>
      <c r="F720">
        <v>5.2833044774952499E-4</v>
      </c>
      <c r="G720">
        <v>1.6845465752978898E-2</v>
      </c>
      <c r="H720">
        <v>2.8010951754693799E-4</v>
      </c>
      <c r="I720">
        <v>2.3190874261023099E-2</v>
      </c>
      <c r="J720">
        <v>5.4996757254394905E-4</v>
      </c>
      <c r="K720">
        <v>2.0301273337319101E-2</v>
      </c>
      <c r="L720">
        <v>2.1729052709753099E-4</v>
      </c>
    </row>
    <row r="721" spans="1:12" x14ac:dyDescent="0.25">
      <c r="A721" s="5">
        <v>990</v>
      </c>
      <c r="B721" t="s">
        <v>556</v>
      </c>
      <c r="C721">
        <v>1.53809412455322E-3</v>
      </c>
      <c r="D721">
        <v>2.4053419691702001E-2</v>
      </c>
      <c r="E721">
        <v>3.8442612800122902E-4</v>
      </c>
      <c r="F721">
        <v>5.1260391477141497E-3</v>
      </c>
      <c r="G721">
        <v>1.7625170140373101E-3</v>
      </c>
      <c r="H721">
        <v>2.0426910821126399E-2</v>
      </c>
      <c r="I721">
        <v>0.16051964777449901</v>
      </c>
      <c r="J721">
        <v>4.9765456437652303E-2</v>
      </c>
      <c r="K721">
        <v>7.1030000951957897E-2</v>
      </c>
      <c r="L721">
        <v>4.3913520451648903E-2</v>
      </c>
    </row>
    <row r="722" spans="1:12" x14ac:dyDescent="0.25">
      <c r="A722" s="5">
        <v>992</v>
      </c>
      <c r="B722" t="s">
        <v>557</v>
      </c>
      <c r="C722" s="1">
        <v>2.4001695140126901E-5</v>
      </c>
      <c r="D722" s="1">
        <v>2.7844559755489499E-4</v>
      </c>
      <c r="E722" s="1">
        <v>2.2459139037502499E-5</v>
      </c>
      <c r="F722" s="1">
        <v>2.3726399492721899E-4</v>
      </c>
      <c r="G722" s="1">
        <v>1.1971090420525901E-5</v>
      </c>
      <c r="H722" s="1">
        <v>1.5946999368029199E-4</v>
      </c>
      <c r="I722" s="1">
        <v>3.8330044838206899E-5</v>
      </c>
      <c r="J722" s="1">
        <v>3.3992629882151099E-4</v>
      </c>
      <c r="K722" s="1">
        <v>2.4084795040993101E-5</v>
      </c>
      <c r="L722">
        <v>2.54858364035999E-4</v>
      </c>
    </row>
    <row r="723" spans="1:12" x14ac:dyDescent="0.25">
      <c r="A723" s="5">
        <v>993</v>
      </c>
      <c r="B723" t="s">
        <v>558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 s="5">
        <v>995</v>
      </c>
      <c r="B724" t="s">
        <v>559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 s="5">
        <v>996</v>
      </c>
      <c r="B725" t="s">
        <v>560</v>
      </c>
      <c r="C725">
        <v>1.14627938066741E-2</v>
      </c>
      <c r="D725">
        <v>1.0599432007051199E-4</v>
      </c>
      <c r="E725">
        <v>1.0114014832764201E-2</v>
      </c>
      <c r="F725" s="1">
        <v>8.6279200725882305E-5</v>
      </c>
      <c r="G725">
        <v>7.7106917706553698E-3</v>
      </c>
      <c r="H725" s="1">
        <v>8.8811220567420394E-5</v>
      </c>
      <c r="I725">
        <v>1.0606204154815699E-2</v>
      </c>
      <c r="J725" s="1">
        <v>9.1129247772541905E-5</v>
      </c>
      <c r="K725">
        <v>9.2987413796080699E-3</v>
      </c>
      <c r="L725" s="1">
        <v>9.1813257109321094E-5</v>
      </c>
    </row>
    <row r="726" spans="1:12" x14ac:dyDescent="0.25">
      <c r="A726" s="5">
        <v>997</v>
      </c>
      <c r="B726" t="s">
        <v>561</v>
      </c>
      <c r="C726">
        <v>1.14627938066741E-2</v>
      </c>
      <c r="D726">
        <v>1.0599432007051199E-4</v>
      </c>
      <c r="E726">
        <v>1.0114014832764201E-2</v>
      </c>
      <c r="F726" s="1">
        <v>8.6279200725882305E-5</v>
      </c>
      <c r="G726">
        <v>7.7106917706553698E-3</v>
      </c>
      <c r="H726" s="1">
        <v>8.8811220567420394E-5</v>
      </c>
      <c r="I726">
        <v>1.0606204154815699E-2</v>
      </c>
      <c r="J726" s="1">
        <v>9.1129247772541905E-5</v>
      </c>
      <c r="K726">
        <v>9.2987413796080699E-3</v>
      </c>
      <c r="L726" s="1">
        <v>9.1813257109321094E-5</v>
      </c>
    </row>
    <row r="727" spans="1:12" x14ac:dyDescent="0.25">
      <c r="A727" s="5">
        <v>998</v>
      </c>
      <c r="B727" t="s">
        <v>562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s="5">
        <v>999</v>
      </c>
      <c r="B728" t="s">
        <v>563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 s="5">
        <v>1001</v>
      </c>
      <c r="B729" t="s">
        <v>564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 s="5">
        <v>1002</v>
      </c>
      <c r="B730" t="s">
        <v>565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 s="5">
        <v>1003</v>
      </c>
      <c r="B731" t="s">
        <v>566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s="5">
        <v>1004</v>
      </c>
      <c r="B732" t="s">
        <v>567</v>
      </c>
      <c r="C732" s="1">
        <v>9.1224820908241397E-6</v>
      </c>
      <c r="D732" s="1">
        <v>2.43664635539932E-4</v>
      </c>
      <c r="E732" s="1">
        <v>1.5931751167731898E-5</v>
      </c>
      <c r="F732" s="1">
        <v>3.2485734926227802E-4</v>
      </c>
      <c r="G732" s="1">
        <v>1.0959872813893999E-5</v>
      </c>
      <c r="H732" s="1">
        <v>2.1468283130551699E-4</v>
      </c>
      <c r="I732" s="1">
        <v>1.2129369456591101E-5</v>
      </c>
      <c r="J732" s="1">
        <v>2.47321112708875E-4</v>
      </c>
      <c r="K732" s="1">
        <v>2.0273271445195E-5</v>
      </c>
      <c r="L732">
        <v>3.5784610511740999E-4</v>
      </c>
    </row>
    <row r="733" spans="1:12" x14ac:dyDescent="0.25">
      <c r="A733" s="5">
        <v>1005</v>
      </c>
      <c r="B733" t="s">
        <v>568</v>
      </c>
      <c r="C733" s="1">
        <v>2.10799103599438E-5</v>
      </c>
      <c r="D733" s="1">
        <v>3.8433413300351902E-4</v>
      </c>
      <c r="E733" s="1">
        <v>1.2932687543796401E-5</v>
      </c>
      <c r="F733" s="1">
        <v>3.0458665933664998E-4</v>
      </c>
      <c r="G733" s="1">
        <v>3.7792628765147499E-6</v>
      </c>
      <c r="H733" s="1">
        <v>1.19462962217505E-4</v>
      </c>
      <c r="I733" s="1">
        <v>6.3473525036049998E-6</v>
      </c>
      <c r="J733" s="1">
        <v>1.6953929753442E-4</v>
      </c>
      <c r="K733" s="1">
        <v>1.8175742790600002E-5</v>
      </c>
      <c r="L733">
        <v>3.2082235877986802E-4</v>
      </c>
    </row>
    <row r="734" spans="1:12" x14ac:dyDescent="0.25">
      <c r="A734" s="5">
        <v>1006</v>
      </c>
      <c r="B734" t="s">
        <v>569</v>
      </c>
      <c r="C734" s="1">
        <v>9.1224820908241397E-6</v>
      </c>
      <c r="D734" s="1">
        <v>2.43664635539932E-4</v>
      </c>
      <c r="E734" s="1">
        <v>1.5931751167731898E-5</v>
      </c>
      <c r="F734" s="1">
        <v>3.2485734926227802E-4</v>
      </c>
      <c r="G734" s="1">
        <v>1.0959872813893999E-5</v>
      </c>
      <c r="H734" s="1">
        <v>2.1468283130551699E-4</v>
      </c>
      <c r="I734" s="1">
        <v>1.2129369456591101E-5</v>
      </c>
      <c r="J734" s="1">
        <v>2.47321112708875E-4</v>
      </c>
      <c r="K734" s="1">
        <v>2.0273271445195E-5</v>
      </c>
      <c r="L734">
        <v>3.5784610511740999E-4</v>
      </c>
    </row>
    <row r="735" spans="1:12" x14ac:dyDescent="0.25">
      <c r="A735" s="5">
        <v>1007</v>
      </c>
      <c r="B735" t="s">
        <v>570</v>
      </c>
      <c r="C735" s="1">
        <v>2.10799103599438E-5</v>
      </c>
      <c r="D735" s="1">
        <v>3.8433413300351902E-4</v>
      </c>
      <c r="E735" s="1">
        <v>1.2932687543796401E-5</v>
      </c>
      <c r="F735" s="1">
        <v>3.0458665933664998E-4</v>
      </c>
      <c r="G735" s="1">
        <v>3.7792628765147499E-6</v>
      </c>
      <c r="H735" s="1">
        <v>1.19462962217505E-4</v>
      </c>
      <c r="I735" s="1">
        <v>6.3473525036049998E-6</v>
      </c>
      <c r="J735" s="1">
        <v>1.6953929753442E-4</v>
      </c>
      <c r="K735" s="1">
        <v>1.8175742790600002E-5</v>
      </c>
      <c r="L735">
        <v>3.2082235877986802E-4</v>
      </c>
    </row>
    <row r="736" spans="1:12" x14ac:dyDescent="0.25">
      <c r="A736" s="5">
        <v>1008</v>
      </c>
      <c r="B736" t="s">
        <v>571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 s="5">
        <v>1009</v>
      </c>
      <c r="B737" t="s">
        <v>571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 s="5">
        <v>1010</v>
      </c>
      <c r="B738" t="s">
        <v>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 s="5">
        <v>1011</v>
      </c>
      <c r="B739" t="s">
        <v>573</v>
      </c>
      <c r="C739">
        <v>1.9632127098074001E-3</v>
      </c>
      <c r="D739" s="1">
        <v>1.8153462396633499E-5</v>
      </c>
      <c r="E739">
        <v>1.73220977108641E-3</v>
      </c>
      <c r="F739" s="1">
        <v>1.47768890010671E-5</v>
      </c>
      <c r="G739">
        <v>1.94135744435077E-3</v>
      </c>
      <c r="H739" s="1">
        <v>2.2360422296556901E-5</v>
      </c>
      <c r="I739">
        <v>2.67037429234856E-3</v>
      </c>
      <c r="J739" s="1">
        <v>2.2944042654729601E-5</v>
      </c>
      <c r="K739">
        <v>2.3411881732988602E-3</v>
      </c>
      <c r="L739" s="1">
        <v>2.3116258740971001E-5</v>
      </c>
    </row>
    <row r="740" spans="1:12" x14ac:dyDescent="0.25">
      <c r="A740" s="5">
        <v>1012</v>
      </c>
      <c r="B740" t="s">
        <v>574</v>
      </c>
      <c r="C740">
        <v>1.9632127098074001E-3</v>
      </c>
      <c r="D740" s="1">
        <v>1.8153462396633499E-5</v>
      </c>
      <c r="E740">
        <v>1.73220977108641E-3</v>
      </c>
      <c r="F740" s="1">
        <v>1.47768890010671E-5</v>
      </c>
      <c r="G740">
        <v>1.94135744435077E-3</v>
      </c>
      <c r="H740" s="1">
        <v>2.2360422296556901E-5</v>
      </c>
      <c r="I740">
        <v>2.67037429234856E-3</v>
      </c>
      <c r="J740" s="1">
        <v>2.2944042654729601E-5</v>
      </c>
      <c r="K740">
        <v>2.3411881732988602E-3</v>
      </c>
      <c r="L740" s="1">
        <v>2.3116258740971001E-5</v>
      </c>
    </row>
    <row r="741" spans="1:12" x14ac:dyDescent="0.25">
      <c r="A741" s="5">
        <v>1021</v>
      </c>
      <c r="B741" t="s">
        <v>575</v>
      </c>
      <c r="C741">
        <v>0.41912109390156399</v>
      </c>
      <c r="D741">
        <v>5.2404746230327601E-3</v>
      </c>
      <c r="E741">
        <v>0.445812584365118</v>
      </c>
      <c r="F741">
        <v>6.7515572921728198E-3</v>
      </c>
      <c r="G741">
        <v>0.40974495656704002</v>
      </c>
      <c r="H741">
        <v>7.9209997045035195E-3</v>
      </c>
      <c r="I741">
        <v>0.27965515004969099</v>
      </c>
      <c r="J741">
        <v>1.5409323298783801E-2</v>
      </c>
      <c r="K741">
        <v>0.44096872596890002</v>
      </c>
      <c r="L741">
        <v>4.9526727548056398E-3</v>
      </c>
    </row>
    <row r="742" spans="1:12" x14ac:dyDescent="0.25">
      <c r="A742" s="5">
        <v>1022</v>
      </c>
      <c r="B742" t="s">
        <v>576</v>
      </c>
      <c r="C742">
        <v>0.366028543573651</v>
      </c>
      <c r="D742">
        <v>7.9059949307744605E-3</v>
      </c>
      <c r="E742">
        <v>0.41411728334256998</v>
      </c>
      <c r="F742">
        <v>1.03347123355435E-2</v>
      </c>
      <c r="G742">
        <v>0.298489155375741</v>
      </c>
      <c r="H742">
        <v>5.4750002167349996E-3</v>
      </c>
      <c r="I742">
        <v>0.222116568214726</v>
      </c>
      <c r="J742">
        <v>2.2095899554420099E-2</v>
      </c>
      <c r="K742">
        <v>0.42973815199036802</v>
      </c>
      <c r="L742">
        <v>8.8340388800477107E-3</v>
      </c>
    </row>
    <row r="743" spans="1:12" x14ac:dyDescent="0.25">
      <c r="A743" s="5">
        <v>1023</v>
      </c>
      <c r="B743" t="s">
        <v>577</v>
      </c>
      <c r="C743">
        <v>7.36148040912724E-4</v>
      </c>
      <c r="D743">
        <v>5.2751023392547001E-3</v>
      </c>
      <c r="E743">
        <v>1.17301697540647E-3</v>
      </c>
      <c r="F743">
        <v>8.1518215293123007E-3</v>
      </c>
      <c r="G743">
        <v>4.0930260802511699E-2</v>
      </c>
      <c r="H743">
        <v>2.7735359899701399E-3</v>
      </c>
      <c r="I743">
        <v>9.4767105596906096E-4</v>
      </c>
      <c r="J743">
        <v>6.54480590118541E-3</v>
      </c>
      <c r="K743">
        <v>9.2772757353513599E-4</v>
      </c>
      <c r="L743">
        <v>6.7641525947475098E-3</v>
      </c>
    </row>
    <row r="744" spans="1:12" x14ac:dyDescent="0.25">
      <c r="A744" s="5">
        <v>1024</v>
      </c>
      <c r="B744" t="s">
        <v>578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 s="5">
        <v>1025</v>
      </c>
      <c r="B745" t="s">
        <v>579</v>
      </c>
      <c r="C745" s="1">
        <v>2.95762442973252E-5</v>
      </c>
      <c r="D745" s="1">
        <v>3.53887667827153E-4</v>
      </c>
      <c r="E745" s="1">
        <v>2.5927511034275499E-5</v>
      </c>
      <c r="F745" s="1">
        <v>3.1338785749927199E-4</v>
      </c>
      <c r="G745" s="1">
        <v>1.83350014866647E-5</v>
      </c>
      <c r="H745" s="1">
        <v>2.3082533104783301E-4</v>
      </c>
      <c r="I745" s="1">
        <v>2.2509727387098502E-5</v>
      </c>
      <c r="J745" s="1">
        <v>3.0000046303686197E-4</v>
      </c>
      <c r="K745" s="1">
        <v>2.4381589263379501E-5</v>
      </c>
      <c r="L745">
        <v>2.9145217341157399E-4</v>
      </c>
    </row>
    <row r="746" spans="1:12" x14ac:dyDescent="0.25">
      <c r="A746" s="5">
        <v>1026</v>
      </c>
      <c r="B746" t="s">
        <v>580</v>
      </c>
      <c r="C746">
        <v>4.3245879113658304E-3</v>
      </c>
      <c r="D746">
        <v>3.6105499013497198E-4</v>
      </c>
      <c r="E746">
        <v>3.8159003711899699E-3</v>
      </c>
      <c r="F746">
        <v>3.1745129049217801E-4</v>
      </c>
      <c r="G746">
        <v>2.9105860180650201E-3</v>
      </c>
      <c r="H746">
        <v>2.3251177674447901E-4</v>
      </c>
      <c r="I746">
        <v>4.0062772103710703E-3</v>
      </c>
      <c r="J746">
        <v>3.0264576363669602E-4</v>
      </c>
      <c r="K746">
        <v>3.5077631121704202E-3</v>
      </c>
      <c r="L746">
        <v>2.9345805415564099E-4</v>
      </c>
    </row>
    <row r="747" spans="1:12" x14ac:dyDescent="0.25">
      <c r="A747" s="5">
        <v>1027</v>
      </c>
      <c r="B747" t="s">
        <v>581</v>
      </c>
      <c r="C747">
        <v>4.3541641556631601E-3</v>
      </c>
      <c r="D747" s="1">
        <v>4.0262145244748298E-5</v>
      </c>
      <c r="E747">
        <v>3.8418278822242402E-3</v>
      </c>
      <c r="F747" s="1">
        <v>3.27733194468858E-5</v>
      </c>
      <c r="G747">
        <v>2.9289210195516798E-3</v>
      </c>
      <c r="H747" s="1">
        <v>3.3735112027418803E-5</v>
      </c>
      <c r="I747">
        <v>4.0287869377581701E-3</v>
      </c>
      <c r="J747" s="1">
        <v>3.4615619095645402E-5</v>
      </c>
      <c r="K747">
        <v>3.5321447014338E-3</v>
      </c>
      <c r="L747" s="1">
        <v>3.4875441350723099E-5</v>
      </c>
    </row>
    <row r="748" spans="1:12" x14ac:dyDescent="0.25">
      <c r="A748" s="5">
        <v>1028</v>
      </c>
      <c r="B748" t="s">
        <v>582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s="5">
        <v>1029</v>
      </c>
      <c r="B749" t="s">
        <v>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s="5">
        <v>1030</v>
      </c>
      <c r="B750" t="s">
        <v>584</v>
      </c>
      <c r="C750" s="1">
        <v>4.8516546941511003E-6</v>
      </c>
      <c r="D750" s="1">
        <v>8.8469601822135498E-5</v>
      </c>
      <c r="E750" s="1">
        <v>8.3603905583933802E-6</v>
      </c>
      <c r="F750" s="1">
        <v>1.7457951924919601E-4</v>
      </c>
      <c r="G750" s="1">
        <v>1.2273268518726899E-5</v>
      </c>
      <c r="H750" s="1">
        <v>1.5383783314841301E-4</v>
      </c>
      <c r="I750" s="1">
        <v>1.1227164170218801E-5</v>
      </c>
      <c r="J750" s="1">
        <v>1.9012416332704599E-4</v>
      </c>
      <c r="K750" s="1">
        <v>4.0052515579333599E-6</v>
      </c>
      <c r="L750" s="1">
        <v>6.4960109985430893E-5</v>
      </c>
    </row>
    <row r="751" spans="1:12" x14ac:dyDescent="0.25">
      <c r="A751" s="5">
        <v>1031</v>
      </c>
      <c r="B751" t="s">
        <v>585</v>
      </c>
      <c r="C751" s="1">
        <v>8.6736173798840394E-22</v>
      </c>
      <c r="D751" s="1">
        <v>2.7417410727928901E-20</v>
      </c>
      <c r="E751" s="1">
        <v>6.8575787409708201E-22</v>
      </c>
      <c r="F751" s="1">
        <v>3.4692749550155502E-20</v>
      </c>
      <c r="G751" s="1">
        <v>-1.73472347597681E-22</v>
      </c>
      <c r="H751" s="1">
        <v>8.6727498012492199E-21</v>
      </c>
      <c r="I751" s="1">
        <v>-4.96022493912118E-22</v>
      </c>
      <c r="J751" s="1">
        <v>2.7448738794585001E-20</v>
      </c>
      <c r="K751" s="1">
        <v>-8.6736173798840394E-22</v>
      </c>
      <c r="L751" s="1">
        <v>2.7417410727928901E-20</v>
      </c>
    </row>
    <row r="752" spans="1:12" x14ac:dyDescent="0.25">
      <c r="A752" s="5">
        <v>1032</v>
      </c>
      <c r="B752" t="s">
        <v>586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 s="5">
        <v>1033</v>
      </c>
      <c r="B753" t="s">
        <v>587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 s="5">
        <v>1034</v>
      </c>
      <c r="B754" t="s">
        <v>588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 s="5">
        <v>1035</v>
      </c>
      <c r="B755" t="s">
        <v>589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s="5">
        <v>1036</v>
      </c>
      <c r="B756" t="s">
        <v>590</v>
      </c>
      <c r="C756" s="1">
        <v>1.19183832375795E-5</v>
      </c>
      <c r="D756" s="1">
        <v>1.8813365078285799E-4</v>
      </c>
      <c r="E756" s="1">
        <v>1.23675021500017E-5</v>
      </c>
      <c r="F756" s="1">
        <v>1.90880568099905E-4</v>
      </c>
      <c r="G756" s="1">
        <v>1.46267918730574E-5</v>
      </c>
      <c r="H756" s="1">
        <v>1.98642293632264E-4</v>
      </c>
      <c r="I756" s="1">
        <v>2.1389580864930301E-5</v>
      </c>
      <c r="J756" s="1">
        <v>3.3539805879412098E-4</v>
      </c>
      <c r="K756" s="1">
        <v>1.47299779189028E-5</v>
      </c>
      <c r="L756">
        <v>2.3453261980245599E-4</v>
      </c>
    </row>
    <row r="757" spans="1:12" x14ac:dyDescent="0.25">
      <c r="A757" s="5">
        <v>1038</v>
      </c>
      <c r="B757" t="s">
        <v>591</v>
      </c>
      <c r="C757">
        <v>8.06243994177391E-3</v>
      </c>
      <c r="D757">
        <v>1.23381851955841E-3</v>
      </c>
      <c r="E757">
        <v>7.1087507899071896E-3</v>
      </c>
      <c r="F757">
        <v>9.7771284916988105E-4</v>
      </c>
      <c r="G757">
        <v>5.4559384601156596E-3</v>
      </c>
      <c r="H757">
        <v>1.4557839776553601E-3</v>
      </c>
      <c r="I757">
        <v>7.5117432040770196E-3</v>
      </c>
      <c r="J757">
        <v>2.1932211228488999E-3</v>
      </c>
      <c r="K757">
        <v>6.5711686510369601E-3</v>
      </c>
      <c r="L757">
        <v>1.66885797111516E-3</v>
      </c>
    </row>
    <row r="758" spans="1:12" x14ac:dyDescent="0.25">
      <c r="A758" s="5">
        <v>1039</v>
      </c>
      <c r="B758" t="s">
        <v>591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 s="5">
        <v>1040</v>
      </c>
      <c r="B759" t="s">
        <v>592</v>
      </c>
      <c r="C759">
        <v>3.4304059258089502E-4</v>
      </c>
      <c r="D759">
        <v>2.1391639791339401E-3</v>
      </c>
      <c r="E759">
        <v>3.6791315077848098E-3</v>
      </c>
      <c r="F759">
        <v>3.75292117016222E-3</v>
      </c>
      <c r="G759">
        <v>1.3854157608803399E-4</v>
      </c>
      <c r="H759">
        <v>1.0817399494795999E-3</v>
      </c>
      <c r="I759">
        <v>3.40747193832213E-4</v>
      </c>
      <c r="J759">
        <v>2.25413092301736E-3</v>
      </c>
      <c r="K759">
        <v>1.4288166085508701E-2</v>
      </c>
      <c r="L759">
        <v>7.11230676124254E-4</v>
      </c>
    </row>
    <row r="760" spans="1:12" x14ac:dyDescent="0.25">
      <c r="A760" s="5">
        <v>1041</v>
      </c>
      <c r="B760" t="s">
        <v>593</v>
      </c>
      <c r="C760">
        <v>2.73203884524677E-2</v>
      </c>
      <c r="D760">
        <v>2.4120275428753698E-3</v>
      </c>
      <c r="E760">
        <v>2.74622253006843E-2</v>
      </c>
      <c r="F760">
        <v>3.86069185058151E-3</v>
      </c>
      <c r="G760">
        <v>1.84215748731207E-2</v>
      </c>
      <c r="H760">
        <v>1.39379085211016E-3</v>
      </c>
      <c r="I760">
        <v>2.53136669467048E-2</v>
      </c>
      <c r="J760">
        <v>2.4656650874809402E-3</v>
      </c>
      <c r="K760">
        <v>3.61734723062416E-2</v>
      </c>
      <c r="L760">
        <v>1.04361014754382E-3</v>
      </c>
    </row>
    <row r="761" spans="1:12" x14ac:dyDescent="0.25">
      <c r="A761" s="5">
        <v>1042</v>
      </c>
      <c r="B761" t="s">
        <v>594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 s="5">
        <v>1043</v>
      </c>
      <c r="B762" t="s">
        <v>594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 s="5">
        <v>1044</v>
      </c>
      <c r="B763" t="s">
        <v>595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s="5">
        <v>1045</v>
      </c>
      <c r="B764" t="s">
        <v>596</v>
      </c>
      <c r="C764">
        <v>9.4180723515753897E-4</v>
      </c>
      <c r="D764" s="1">
        <v>8.7087161482299702E-6</v>
      </c>
      <c r="E764">
        <v>8.3098871938550197E-4</v>
      </c>
      <c r="F764" s="1">
        <v>7.0888804996157698E-6</v>
      </c>
      <c r="G764">
        <v>6.3352664456415696E-4</v>
      </c>
      <c r="H764" s="1">
        <v>7.2969165723689904E-6</v>
      </c>
      <c r="I764">
        <v>8.7142802871908705E-4</v>
      </c>
      <c r="J764" s="1">
        <v>7.48737056027944E-6</v>
      </c>
      <c r="K764">
        <v>7.6400413868342497E-4</v>
      </c>
      <c r="L764" s="1">
        <v>7.5435702052489797E-6</v>
      </c>
    </row>
    <row r="765" spans="1:12" x14ac:dyDescent="0.25">
      <c r="A765" s="5">
        <v>1047</v>
      </c>
      <c r="B765" t="s">
        <v>597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s="5">
        <v>1048</v>
      </c>
      <c r="B766" t="s">
        <v>598</v>
      </c>
      <c r="C766">
        <v>0.155196176382603</v>
      </c>
      <c r="D766">
        <v>2.4246367194827902E-2</v>
      </c>
      <c r="E766">
        <v>0.118296738326019</v>
      </c>
      <c r="F766">
        <v>7.6492698039898801E-3</v>
      </c>
      <c r="G766">
        <v>0.12802095529663801</v>
      </c>
      <c r="H766">
        <v>2.0965278097187401E-2</v>
      </c>
      <c r="I766">
        <v>0.21980448452474999</v>
      </c>
      <c r="J766">
        <v>4.80578205257223E-2</v>
      </c>
      <c r="K766">
        <v>0.131374485370122</v>
      </c>
      <c r="L766">
        <v>4.3095241422031E-2</v>
      </c>
    </row>
    <row r="767" spans="1:12" x14ac:dyDescent="0.25">
      <c r="A767" s="5">
        <v>1049</v>
      </c>
      <c r="B767" t="s">
        <v>599</v>
      </c>
      <c r="C767">
        <v>0.15673427050715599</v>
      </c>
      <c r="D767">
        <v>2.6797727435740101E-3</v>
      </c>
      <c r="E767">
        <v>0.11868116445401999</v>
      </c>
      <c r="F767">
        <v>5.5819480473885703E-3</v>
      </c>
      <c r="G767">
        <v>0.129783472310676</v>
      </c>
      <c r="H767">
        <v>6.0492597419759203E-3</v>
      </c>
      <c r="I767">
        <v>0.380324132299248</v>
      </c>
      <c r="J767">
        <v>1.2174650521918099E-2</v>
      </c>
      <c r="K767">
        <v>0.202404486322081</v>
      </c>
      <c r="L767">
        <v>8.7165199195790508E-3</v>
      </c>
    </row>
    <row r="768" spans="1:12" x14ac:dyDescent="0.25">
      <c r="A768" s="5">
        <v>1050</v>
      </c>
      <c r="B768" t="s">
        <v>600</v>
      </c>
      <c r="C768">
        <v>0.145076066136754</v>
      </c>
      <c r="D768">
        <v>2.76049256740534E-3</v>
      </c>
      <c r="E768">
        <v>0.108369916835501</v>
      </c>
      <c r="F768">
        <v>5.4793310623347203E-3</v>
      </c>
      <c r="G768">
        <v>0.11934502843842899</v>
      </c>
      <c r="H768">
        <v>3.0943995862896699E-3</v>
      </c>
      <c r="I768">
        <v>0.36928765365513899</v>
      </c>
      <c r="J768">
        <v>1.25073103891956E-2</v>
      </c>
      <c r="K768">
        <v>0.193048528913949</v>
      </c>
      <c r="L768">
        <v>8.6662443138466605E-3</v>
      </c>
    </row>
    <row r="769" spans="1:12" x14ac:dyDescent="0.25">
      <c r="A769" s="5">
        <v>1051</v>
      </c>
      <c r="B769" t="s">
        <v>601</v>
      </c>
      <c r="C769">
        <v>6.4569058293566001E-4</v>
      </c>
      <c r="D769">
        <v>4.6251922437948401E-4</v>
      </c>
      <c r="E769">
        <v>5.6727768539728595E-4</v>
      </c>
      <c r="F769">
        <v>4.0609303472014798E-4</v>
      </c>
      <c r="G769">
        <v>4.6697891332727801E-4</v>
      </c>
      <c r="H769">
        <v>6.5561344994196095E-4</v>
      </c>
      <c r="I769">
        <v>6.5430826111185201E-4</v>
      </c>
      <c r="J769">
        <v>1.02579451536962E-3</v>
      </c>
      <c r="K769">
        <v>5.5132500403966798E-4</v>
      </c>
      <c r="L769">
        <v>7.0597415701707301E-4</v>
      </c>
    </row>
    <row r="770" spans="1:12" x14ac:dyDescent="0.25">
      <c r="A770" s="5">
        <v>1054</v>
      </c>
      <c r="B770" t="s">
        <v>602</v>
      </c>
      <c r="C770">
        <v>0.61252827962176903</v>
      </c>
      <c r="D770">
        <v>3.5628460152706499E-3</v>
      </c>
      <c r="E770">
        <v>0.68195605876441201</v>
      </c>
      <c r="F770">
        <v>5.5187190330220903E-3</v>
      </c>
      <c r="G770">
        <v>0.71514235227019196</v>
      </c>
      <c r="H770">
        <v>6.1105965336255902E-3</v>
      </c>
      <c r="I770">
        <v>0.40875263560448999</v>
      </c>
      <c r="J770">
        <v>1.1622767372715901E-2</v>
      </c>
      <c r="K770">
        <v>0.61748004749267105</v>
      </c>
      <c r="L770">
        <v>9.1626448647704507E-3</v>
      </c>
    </row>
    <row r="771" spans="1:12" x14ac:dyDescent="0.25">
      <c r="A771" s="5">
        <v>1055</v>
      </c>
      <c r="B771" t="s">
        <v>603</v>
      </c>
      <c r="C771">
        <v>9.6605166460082392E-3</v>
      </c>
      <c r="D771">
        <v>3.2206166665289001E-3</v>
      </c>
      <c r="E771">
        <v>4.3006954744276502E-3</v>
      </c>
      <c r="F771">
        <v>1.0800712770692401E-3</v>
      </c>
      <c r="G771">
        <v>6.0023453431434504E-3</v>
      </c>
      <c r="H771">
        <v>2.4804684977158499E-3</v>
      </c>
      <c r="I771">
        <v>5.8720756867353101E-3</v>
      </c>
      <c r="J771">
        <v>9.9208469647840106E-4</v>
      </c>
      <c r="K771">
        <v>3.4166163787307402E-4</v>
      </c>
      <c r="L771">
        <v>9.0762964592505397E-4</v>
      </c>
    </row>
    <row r="772" spans="1:12" x14ac:dyDescent="0.25">
      <c r="A772" s="5">
        <v>1056</v>
      </c>
      <c r="B772" t="s">
        <v>604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 s="5">
        <v>1057</v>
      </c>
      <c r="B773" t="s">
        <v>605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 s="5">
        <v>1058</v>
      </c>
      <c r="B774" t="s">
        <v>605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 s="5">
        <v>1063</v>
      </c>
      <c r="B775" t="s">
        <v>606</v>
      </c>
      <c r="C775">
        <v>4.5965039022459603E-3</v>
      </c>
      <c r="D775">
        <v>8.87592596958643E-3</v>
      </c>
      <c r="E775">
        <v>4.8708485991048002E-3</v>
      </c>
      <c r="F775">
        <v>1.0557095634539901E-2</v>
      </c>
      <c r="G775">
        <v>3.3401282906591E-3</v>
      </c>
      <c r="H775">
        <v>8.28688437414472E-3</v>
      </c>
      <c r="I775">
        <v>4.3993456219278398E-3</v>
      </c>
      <c r="J775">
        <v>8.1008773599728599E-3</v>
      </c>
      <c r="K775">
        <v>5.0079850838379101E-3</v>
      </c>
      <c r="L775">
        <v>1.52294774539668E-2</v>
      </c>
    </row>
    <row r="776" spans="1:12" x14ac:dyDescent="0.25">
      <c r="A776" s="5">
        <v>1065</v>
      </c>
      <c r="B776" t="s">
        <v>606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 s="5">
        <v>1066</v>
      </c>
      <c r="B777" t="s">
        <v>607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 s="5">
        <v>1067</v>
      </c>
      <c r="B778" t="s">
        <v>607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 s="5">
        <v>1068</v>
      </c>
      <c r="B779" t="s">
        <v>608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 s="5">
        <v>1069</v>
      </c>
      <c r="B780" t="s">
        <v>609</v>
      </c>
      <c r="C780">
        <v>7.8994275159026101E-2</v>
      </c>
      <c r="D780">
        <v>7.3044535443610105E-4</v>
      </c>
      <c r="E780">
        <v>6.9699349402645702E-2</v>
      </c>
      <c r="F780">
        <v>5.9458130693000404E-4</v>
      </c>
      <c r="G780">
        <v>5.3137177347023203E-2</v>
      </c>
      <c r="H780">
        <v>6.1203037523252502E-4</v>
      </c>
      <c r="I780">
        <v>7.3091204773351001E-2</v>
      </c>
      <c r="J780">
        <v>6.2800474256005298E-4</v>
      </c>
      <c r="K780">
        <v>6.4081003947372206E-2</v>
      </c>
      <c r="L780">
        <v>6.3271849931711001E-4</v>
      </c>
    </row>
    <row r="781" spans="1:12" x14ac:dyDescent="0.25">
      <c r="A781" s="5">
        <v>1070</v>
      </c>
      <c r="B781" t="s">
        <v>610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 s="5">
        <v>1071</v>
      </c>
      <c r="B782" t="s">
        <v>611</v>
      </c>
      <c r="C782">
        <v>-3.4073734320811902E-4</v>
      </c>
      <c r="D782">
        <v>6.3077713371210899E-3</v>
      </c>
      <c r="E782">
        <v>-3.7317527372548499E-4</v>
      </c>
      <c r="F782">
        <v>6.6727225461135596E-3</v>
      </c>
      <c r="G782">
        <v>-5.4112720623192701E-4</v>
      </c>
      <c r="H782">
        <v>7.5113925684722003E-3</v>
      </c>
      <c r="I782">
        <v>-8.4550770149849298E-4</v>
      </c>
      <c r="J782">
        <v>1.1192245230522299E-2</v>
      </c>
      <c r="K782">
        <v>-4.7434273087775301E-4</v>
      </c>
      <c r="L782">
        <v>7.3516988357245098E-3</v>
      </c>
    </row>
    <row r="783" spans="1:12" x14ac:dyDescent="0.25">
      <c r="A783" s="5">
        <v>1072</v>
      </c>
      <c r="B783" t="s">
        <v>612</v>
      </c>
      <c r="C783">
        <v>7.4212191902001999E-3</v>
      </c>
      <c r="D783">
        <v>5.85067840971996E-3</v>
      </c>
      <c r="E783">
        <v>6.6599481623127298E-3</v>
      </c>
      <c r="F783">
        <v>6.6278187981547798E-3</v>
      </c>
      <c r="G783">
        <v>5.2048885456029998E-3</v>
      </c>
      <c r="H783">
        <v>6.4231590757450902E-3</v>
      </c>
      <c r="I783">
        <v>7.4023335308280296E-3</v>
      </c>
      <c r="J783">
        <v>1.4690658928713801E-2</v>
      </c>
      <c r="K783">
        <v>6.1227008279724996E-3</v>
      </c>
      <c r="L783">
        <v>6.0097987729369204E-3</v>
      </c>
    </row>
    <row r="784" spans="1:12" x14ac:dyDescent="0.25">
      <c r="A784" s="5">
        <v>1073</v>
      </c>
      <c r="B784" t="s">
        <v>612</v>
      </c>
      <c r="C784">
        <v>0</v>
      </c>
      <c r="D784">
        <v>0</v>
      </c>
      <c r="E784" s="1">
        <v>1.73472347597681E-22</v>
      </c>
      <c r="F784" s="1">
        <v>1.22663473334669E-20</v>
      </c>
      <c r="G784" s="1">
        <v>8.6736173798840394E-23</v>
      </c>
      <c r="H784" s="1">
        <v>6.1331736667334896E-21</v>
      </c>
      <c r="I784" s="1">
        <v>3.4694469519536101E-22</v>
      </c>
      <c r="J784" s="1">
        <v>2.4532694666934001E-20</v>
      </c>
      <c r="K784" s="1">
        <v>5.2041704279304199E-22</v>
      </c>
      <c r="L784" s="1">
        <v>2.12416863423098E-20</v>
      </c>
    </row>
    <row r="785" spans="1:12" x14ac:dyDescent="0.25">
      <c r="A785" s="5">
        <v>1074</v>
      </c>
      <c r="B785" t="s">
        <v>613</v>
      </c>
      <c r="C785">
        <v>1.7551136263486199E-4</v>
      </c>
      <c r="D785">
        <v>1.86098769727159E-3</v>
      </c>
      <c r="E785">
        <v>1.55336460654467E-4</v>
      </c>
      <c r="F785">
        <v>1.8121698306698801E-3</v>
      </c>
      <c r="G785">
        <v>1.54221073958411E-4</v>
      </c>
      <c r="H785">
        <v>1.88665419602508E-3</v>
      </c>
      <c r="I785">
        <v>3.16393303628287E-4</v>
      </c>
      <c r="J785">
        <v>3.9364262921728699E-3</v>
      </c>
      <c r="K785">
        <v>2.7202887852493699E-4</v>
      </c>
      <c r="L785">
        <v>2.95398858663003E-3</v>
      </c>
    </row>
    <row r="786" spans="1:12" x14ac:dyDescent="0.25">
      <c r="A786" s="5">
        <v>1075</v>
      </c>
      <c r="B786" t="s">
        <v>614</v>
      </c>
      <c r="C786" s="1">
        <v>3.4789869780052698E-5</v>
      </c>
      <c r="D786" s="1">
        <v>4.5145818962641203E-4</v>
      </c>
      <c r="E786" s="1">
        <v>4.5844944941665202E-5</v>
      </c>
      <c r="F786" s="1">
        <v>6.5368313874989803E-4</v>
      </c>
      <c r="G786" s="1">
        <v>1.6175518753248101E-5</v>
      </c>
      <c r="H786" s="1">
        <v>2.0930898713510601E-4</v>
      </c>
      <c r="I786" s="1">
        <v>1.9694356076227899E-5</v>
      </c>
      <c r="J786" s="1">
        <v>2.6775337942699099E-4</v>
      </c>
      <c r="K786" s="1">
        <v>2.34608054052546E-5</v>
      </c>
      <c r="L786">
        <v>3.2655595952188102E-4</v>
      </c>
    </row>
    <row r="787" spans="1:12" x14ac:dyDescent="0.25">
      <c r="A787" s="5">
        <v>1076</v>
      </c>
      <c r="B787" t="s">
        <v>615</v>
      </c>
      <c r="C787" s="1">
        <v>6.4736334684362403E-5</v>
      </c>
      <c r="D787" s="1">
        <v>3.5099725862832598E-4</v>
      </c>
      <c r="E787" s="1">
        <v>3.0197203366430899E-5</v>
      </c>
      <c r="F787" s="1">
        <v>1.79998397835204E-4</v>
      </c>
      <c r="G787" s="1">
        <v>1.109663937212E-5</v>
      </c>
      <c r="H787" s="1">
        <v>6.4635982720996694E-5</v>
      </c>
      <c r="I787" s="1">
        <v>1.4227009814383501E-5</v>
      </c>
      <c r="J787" s="1">
        <v>8.68391567817345E-5</v>
      </c>
      <c r="K787" s="1">
        <v>1.00266576151284E-4</v>
      </c>
      <c r="L787">
        <v>3.4619666321770401E-4</v>
      </c>
    </row>
    <row r="788" spans="1:12" x14ac:dyDescent="0.25">
      <c r="A788" s="5">
        <v>1077</v>
      </c>
      <c r="B788" t="s">
        <v>616</v>
      </c>
      <c r="C788" s="1">
        <v>2.0360918140442999E-6</v>
      </c>
      <c r="D788" s="1">
        <v>9.2590645222502305E-5</v>
      </c>
      <c r="E788" s="1">
        <v>2.0604011146870998E-6</v>
      </c>
      <c r="F788" s="1">
        <v>1.03801261948375E-4</v>
      </c>
      <c r="G788" s="1">
        <v>1.39186360355595E-8</v>
      </c>
      <c r="H788" s="1">
        <v>9.8419619256115805E-7</v>
      </c>
      <c r="I788" s="1">
        <v>1.8073483860097999E-7</v>
      </c>
      <c r="J788" s="1">
        <v>4.8276025546385704E-6</v>
      </c>
      <c r="K788" s="1">
        <v>9.1427836944760396E-8</v>
      </c>
      <c r="L788" s="1">
        <v>2.8900451192303402E-6</v>
      </c>
    </row>
    <row r="789" spans="1:12" x14ac:dyDescent="0.25">
      <c r="A789" s="5">
        <v>1078</v>
      </c>
      <c r="B789" t="s">
        <v>617</v>
      </c>
      <c r="C789" s="1">
        <v>4.7742854620141304E-6</v>
      </c>
      <c r="D789" s="1">
        <v>1.6889499706464699E-4</v>
      </c>
      <c r="E789" s="1">
        <v>4.2485075661324503E-6</v>
      </c>
      <c r="F789" s="1">
        <v>1.5199155354911001E-4</v>
      </c>
      <c r="G789" s="1">
        <v>9.7833703435201104E-8</v>
      </c>
      <c r="H789" s="1">
        <v>2.61314985186843E-6</v>
      </c>
      <c r="I789" s="1">
        <v>1.03168116692507E-7</v>
      </c>
      <c r="J789" s="1">
        <v>3.6465736129849502E-6</v>
      </c>
      <c r="K789" s="1">
        <v>7.3344028369202703E-8</v>
      </c>
      <c r="L789" s="1">
        <v>2.5923542360561201E-6</v>
      </c>
    </row>
    <row r="790" spans="1:12" x14ac:dyDescent="0.25">
      <c r="A790" s="5">
        <v>1079</v>
      </c>
      <c r="B790" t="s">
        <v>618</v>
      </c>
      <c r="C790" s="1">
        <v>-9.1167595749624603E-5</v>
      </c>
      <c r="D790" s="1">
        <v>6.50697313932352E-4</v>
      </c>
      <c r="E790">
        <v>-2.8119645868828001E-4</v>
      </c>
      <c r="F790">
        <v>7.2293223707422995E-4</v>
      </c>
      <c r="G790" s="1">
        <v>4.91492719149359E-6</v>
      </c>
      <c r="H790" s="1">
        <v>5.8114176268737796E-4</v>
      </c>
      <c r="I790" s="1">
        <v>-3.3209169054912999E-5</v>
      </c>
      <c r="J790" s="1">
        <v>7.6220515078434699E-4</v>
      </c>
      <c r="K790">
        <v>-2.1440774242241801E-4</v>
      </c>
      <c r="L790">
        <v>8.1856394487251803E-4</v>
      </c>
    </row>
    <row r="791" spans="1:12" x14ac:dyDescent="0.25">
      <c r="A791" s="5">
        <v>1080</v>
      </c>
      <c r="B791" t="s">
        <v>618</v>
      </c>
      <c r="C791">
        <v>-3.7783611298772101E-4</v>
      </c>
      <c r="D791">
        <v>8.04022510365671E-4</v>
      </c>
      <c r="E791">
        <v>-1.05693923550585E-4</v>
      </c>
      <c r="F791">
        <v>6.43639815572699E-4</v>
      </c>
      <c r="G791">
        <v>-5.6670186090386401E-4</v>
      </c>
      <c r="H791">
        <v>4.2187066370864802E-4</v>
      </c>
      <c r="I791" s="1">
        <v>-6.3691953566975897E-6</v>
      </c>
      <c r="J791" s="1">
        <v>6.9662567337472803E-4</v>
      </c>
      <c r="K791">
        <v>-1.01753422287646E-4</v>
      </c>
      <c r="L791">
        <v>7.0275793734571703E-4</v>
      </c>
    </row>
    <row r="792" spans="1:12" x14ac:dyDescent="0.25">
      <c r="A792" s="5">
        <v>1081</v>
      </c>
      <c r="B792" t="s">
        <v>619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 s="5">
        <v>1082</v>
      </c>
      <c r="B793" t="s">
        <v>620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 s="5">
        <v>1083</v>
      </c>
      <c r="B794" t="s">
        <v>621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s="5">
        <v>1084</v>
      </c>
      <c r="B795" t="s">
        <v>622</v>
      </c>
      <c r="C795">
        <v>8.6475711322180002E-2</v>
      </c>
      <c r="D795">
        <v>7.4084725097245301E-3</v>
      </c>
      <c r="E795">
        <v>7.6409078125684496E-2</v>
      </c>
      <c r="F795">
        <v>7.5818603117455696E-3</v>
      </c>
      <c r="G795">
        <v>5.7912197960938702E-2</v>
      </c>
      <c r="H795">
        <v>6.8367872280030197E-3</v>
      </c>
      <c r="I795">
        <v>7.9643287490373998E-2</v>
      </c>
      <c r="J795">
        <v>9.6689426408155497E-3</v>
      </c>
      <c r="K795">
        <v>7.00540934342163E-2</v>
      </c>
      <c r="L795">
        <v>6.8849473583176201E-3</v>
      </c>
    </row>
    <row r="796" spans="1:12" x14ac:dyDescent="0.25">
      <c r="A796" s="5">
        <v>1085</v>
      </c>
      <c r="B796" t="s">
        <v>623</v>
      </c>
      <c r="C796">
        <v>3.01494971057348E-4</v>
      </c>
      <c r="D796">
        <v>4.9485400103264901E-3</v>
      </c>
      <c r="E796">
        <v>1.91750736584192E-4</v>
      </c>
      <c r="F796">
        <v>4.6594268448988101E-3</v>
      </c>
      <c r="G796">
        <v>7.4740409142962901E-3</v>
      </c>
      <c r="H796">
        <v>1.8836177356459E-2</v>
      </c>
      <c r="I796">
        <v>9.3043532497483997E-4</v>
      </c>
      <c r="J796">
        <v>1.5956389793001999E-2</v>
      </c>
      <c r="K796">
        <v>5.19151380387467E-3</v>
      </c>
      <c r="L796">
        <v>1.7297825025849201E-2</v>
      </c>
    </row>
    <row r="797" spans="1:12" x14ac:dyDescent="0.25">
      <c r="A797" s="5">
        <v>1086</v>
      </c>
      <c r="B797" t="s">
        <v>624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 s="5">
        <v>1087</v>
      </c>
      <c r="B798" t="s">
        <v>625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 s="5">
        <v>1088</v>
      </c>
      <c r="B799" t="s">
        <v>626</v>
      </c>
      <c r="C799">
        <v>-1.5716800542660898E-2</v>
      </c>
      <c r="D799">
        <v>1.4533032830384301E-4</v>
      </c>
      <c r="E799">
        <v>-1.3867470399713399E-2</v>
      </c>
      <c r="F799">
        <v>1.1829864618165E-4</v>
      </c>
      <c r="G799">
        <v>-1.0572239774108899E-2</v>
      </c>
      <c r="H799">
        <v>1.2177033480229799E-4</v>
      </c>
      <c r="I799">
        <v>-1.45423182190473E-2</v>
      </c>
      <c r="J799">
        <v>1.24948615058387E-4</v>
      </c>
      <c r="K799">
        <v>-1.2749637307093E-2</v>
      </c>
      <c r="L799">
        <v>1.2588647004355E-4</v>
      </c>
    </row>
    <row r="800" spans="1:12" x14ac:dyDescent="0.25">
      <c r="A800" s="5">
        <v>1089</v>
      </c>
      <c r="B800" t="s">
        <v>627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 s="5">
        <v>1090</v>
      </c>
      <c r="B801" t="s">
        <v>627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 s="5">
        <v>1091</v>
      </c>
      <c r="B802" t="s">
        <v>628</v>
      </c>
      <c r="C802" s="1">
        <v>1.08743517080623E-4</v>
      </c>
      <c r="D802" s="1">
        <v>8.22429969417751E-4</v>
      </c>
      <c r="E802" s="1">
        <v>4.8649838053786999E-5</v>
      </c>
      <c r="F802" s="1">
        <v>5.7753949557244795E-4</v>
      </c>
      <c r="G802" s="1">
        <v>3.0682715580380997E-5</v>
      </c>
      <c r="H802" s="1">
        <v>3.2722421843874798E-4</v>
      </c>
      <c r="I802" s="1">
        <v>1.3558827646658201E-4</v>
      </c>
      <c r="J802" s="1">
        <v>7.1474784316443297E-4</v>
      </c>
      <c r="K802" s="1">
        <v>3.7475319887096503E-5</v>
      </c>
      <c r="L802">
        <v>4.4989586987863599E-4</v>
      </c>
    </row>
    <row r="803" spans="1:12" x14ac:dyDescent="0.25">
      <c r="A803" s="5">
        <v>1092</v>
      </c>
      <c r="B803" t="s">
        <v>629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 s="5">
        <v>1093</v>
      </c>
      <c r="B804" t="s">
        <v>630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s="5">
        <v>1094</v>
      </c>
      <c r="B805" t="s">
        <v>631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 s="5">
        <v>1095</v>
      </c>
      <c r="B806" t="s">
        <v>632</v>
      </c>
      <c r="C806" s="1">
        <v>-3.1008182133085401E-21</v>
      </c>
      <c r="D806" s="1">
        <v>1.48806848566312E-19</v>
      </c>
      <c r="E806" s="1">
        <v>-1.42030484595601E-20</v>
      </c>
      <c r="F806" s="1">
        <v>2.7685061752827401E-19</v>
      </c>
      <c r="G806" s="1">
        <v>3.4694469519536101E-22</v>
      </c>
      <c r="H806" s="1">
        <v>5.9309883320494305E-20</v>
      </c>
      <c r="I806" s="1">
        <v>-9.7144514654701196E-21</v>
      </c>
      <c r="J806" s="1">
        <v>2.5947378059226198E-19</v>
      </c>
      <c r="K806" s="1">
        <v>-4.3368086899420201E-21</v>
      </c>
      <c r="L806" s="1">
        <v>1.5068406697686301E-19</v>
      </c>
    </row>
    <row r="807" spans="1:12" x14ac:dyDescent="0.25">
      <c r="A807" s="5">
        <v>1096</v>
      </c>
      <c r="B807" t="s">
        <v>633</v>
      </c>
      <c r="C807">
        <v>-2.0729409510886799E-2</v>
      </c>
      <c r="D807">
        <v>6.1130801271826896E-3</v>
      </c>
      <c r="E807">
        <v>-1.4666925481943201E-4</v>
      </c>
      <c r="F807">
        <v>1.04962487568522E-3</v>
      </c>
      <c r="G807" s="1">
        <v>-7.8620797206179003E-5</v>
      </c>
      <c r="H807">
        <v>8.0591396523809996E-4</v>
      </c>
      <c r="I807" s="1">
        <v>-6.2758314470651801E-5</v>
      </c>
      <c r="J807" s="1">
        <v>8.7291707345828597E-4</v>
      </c>
      <c r="K807">
        <v>-6.0803616363755203E-3</v>
      </c>
      <c r="L807">
        <v>5.2929407798457803E-3</v>
      </c>
    </row>
    <row r="808" spans="1:12" x14ac:dyDescent="0.25">
      <c r="A808" s="5">
        <v>1097</v>
      </c>
      <c r="B808" t="s">
        <v>634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s="5">
        <v>1099</v>
      </c>
      <c r="B809" t="s">
        <v>635</v>
      </c>
      <c r="C809">
        <v>2.5023602020543202E-2</v>
      </c>
      <c r="D809">
        <v>2.4972721613347498E-4</v>
      </c>
      <c r="E809">
        <v>2.21078860080136E-2</v>
      </c>
      <c r="F809">
        <v>5.2833044774952499E-4</v>
      </c>
      <c r="G809">
        <v>1.6845465752978898E-2</v>
      </c>
      <c r="H809">
        <v>2.8010951754693799E-4</v>
      </c>
      <c r="I809">
        <v>2.3190874261023099E-2</v>
      </c>
      <c r="J809">
        <v>5.4996757254394905E-4</v>
      </c>
      <c r="K809">
        <v>2.0301273337319101E-2</v>
      </c>
      <c r="L809">
        <v>2.1729052709753099E-4</v>
      </c>
    </row>
    <row r="810" spans="1:12" x14ac:dyDescent="0.25">
      <c r="A810" s="5">
        <v>1100</v>
      </c>
      <c r="B810" t="s">
        <v>636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 s="5">
        <v>1101</v>
      </c>
      <c r="B811" t="s">
        <v>637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 s="5">
        <v>1102</v>
      </c>
      <c r="B812" t="s">
        <v>638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 s="5">
        <v>1103</v>
      </c>
      <c r="B813" t="s">
        <v>639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 s="5">
        <v>1104</v>
      </c>
      <c r="B814" t="s">
        <v>640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 s="5">
        <v>1106</v>
      </c>
      <c r="B815" t="s">
        <v>641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 s="5">
        <v>1108</v>
      </c>
      <c r="B816" t="s">
        <v>642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 s="5">
        <v>1109</v>
      </c>
      <c r="B817" t="s">
        <v>643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 s="5">
        <v>1110</v>
      </c>
      <c r="B818" t="s">
        <v>644</v>
      </c>
      <c r="C818">
        <v>6.3289219609172997</v>
      </c>
      <c r="D818">
        <v>4.6365260550802E-2</v>
      </c>
      <c r="E818">
        <v>6.4325264760672498</v>
      </c>
      <c r="F818">
        <v>4.5809962225796197E-2</v>
      </c>
      <c r="G818">
        <v>6.5571267075213298</v>
      </c>
      <c r="H818">
        <v>6.9148446901312097E-2</v>
      </c>
      <c r="I818">
        <v>7.2472481373741102</v>
      </c>
      <c r="J818">
        <v>6.3974185948154405E-2</v>
      </c>
      <c r="K818">
        <v>7.2666091518241398</v>
      </c>
      <c r="L818">
        <v>6.3079171914388499E-2</v>
      </c>
    </row>
    <row r="819" spans="1:12" x14ac:dyDescent="0.25">
      <c r="A819" s="5">
        <v>1111</v>
      </c>
      <c r="B819" t="s">
        <v>644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 s="5">
        <v>1112</v>
      </c>
      <c r="B820" t="s">
        <v>645</v>
      </c>
      <c r="C820">
        <v>-1.2535995416594401</v>
      </c>
      <c r="D820">
        <v>0.40973518501596001</v>
      </c>
      <c r="E820">
        <v>-1.13565045828303</v>
      </c>
      <c r="F820">
        <v>0.30869533943813399</v>
      </c>
      <c r="G820">
        <v>-1.1704823384743801</v>
      </c>
      <c r="H820">
        <v>0.29154410287953603</v>
      </c>
      <c r="I820">
        <v>-2.4252578493399199</v>
      </c>
      <c r="J820">
        <v>0.55533820447264404</v>
      </c>
      <c r="K820">
        <v>-1.53311871825847</v>
      </c>
      <c r="L820">
        <v>0.50708705441217405</v>
      </c>
    </row>
    <row r="821" spans="1:12" x14ac:dyDescent="0.25">
      <c r="A821" s="5">
        <v>1113</v>
      </c>
      <c r="B821" t="s">
        <v>646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 s="5">
        <v>1114</v>
      </c>
      <c r="B822" t="s">
        <v>647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 s="5">
        <v>1115</v>
      </c>
      <c r="B823" t="s">
        <v>648</v>
      </c>
      <c r="C823">
        <v>0.685168928565831</v>
      </c>
      <c r="D823">
        <v>2.1601221286839702E-2</v>
      </c>
      <c r="E823">
        <v>0.55203184322370502</v>
      </c>
      <c r="F823">
        <v>2.02533418416539E-2</v>
      </c>
      <c r="G823">
        <v>0.67825637117501103</v>
      </c>
      <c r="H823">
        <v>1.9309521675161801E-2</v>
      </c>
      <c r="I823">
        <v>0.57396212448162698</v>
      </c>
      <c r="J823">
        <v>8.0151728302183204E-3</v>
      </c>
      <c r="K823">
        <v>0.52290075540549097</v>
      </c>
      <c r="L823">
        <v>3.2792559532195398E-2</v>
      </c>
    </row>
    <row r="824" spans="1:12" x14ac:dyDescent="0.25">
      <c r="A824" s="5">
        <v>1116</v>
      </c>
      <c r="B824" t="s">
        <v>649</v>
      </c>
      <c r="C824" s="1">
        <v>9.7232744639005899E-5</v>
      </c>
      <c r="D824" s="1">
        <v>8.1605257024649201E-4</v>
      </c>
      <c r="E824" s="1">
        <v>9.25187889249869E-5</v>
      </c>
      <c r="F824" s="1">
        <v>8.3121000206387997E-4</v>
      </c>
      <c r="G824" s="1">
        <v>8.7469020670219197E-5</v>
      </c>
      <c r="H824" s="1">
        <v>6.9918561359057902E-4</v>
      </c>
      <c r="I824">
        <v>1.6176094579152699E-4</v>
      </c>
      <c r="J824">
        <v>1.03639735462441E-3</v>
      </c>
      <c r="K824" s="1">
        <v>8.4404555314911202E-5</v>
      </c>
      <c r="L824">
        <v>6.46382806237602E-4</v>
      </c>
    </row>
    <row r="825" spans="1:12" x14ac:dyDescent="0.25">
      <c r="A825" s="5">
        <v>1117</v>
      </c>
      <c r="B825" t="s">
        <v>650</v>
      </c>
      <c r="C825">
        <v>-1.0990139075807599</v>
      </c>
      <c r="D825">
        <v>0.41031809569709399</v>
      </c>
      <c r="E825">
        <v>4.1524791611590402E-2</v>
      </c>
      <c r="F825">
        <v>0.13278411202439799</v>
      </c>
      <c r="G825">
        <v>-0.79934318817901095</v>
      </c>
      <c r="H825">
        <v>0.20656616266594699</v>
      </c>
      <c r="I825">
        <v>-2.23473379689153</v>
      </c>
      <c r="J825">
        <v>0.65965082358619498</v>
      </c>
      <c r="K825">
        <v>-2.6696778488423199E-3</v>
      </c>
      <c r="L825">
        <v>0.28532486403708701</v>
      </c>
    </row>
    <row r="826" spans="1:12" x14ac:dyDescent="0.25">
      <c r="A826" s="5">
        <v>1118</v>
      </c>
      <c r="B826" t="s">
        <v>651</v>
      </c>
      <c r="C826">
        <v>0.14553460577418301</v>
      </c>
      <c r="D826">
        <v>0.40845231398803999</v>
      </c>
      <c r="E826">
        <v>1.1355776412836101</v>
      </c>
      <c r="F826">
        <v>0.13404173163361599</v>
      </c>
      <c r="G826">
        <v>4.9079637066401803E-2</v>
      </c>
      <c r="H826">
        <v>0.19832563021483701</v>
      </c>
      <c r="I826">
        <v>0.188507770821564</v>
      </c>
      <c r="J826">
        <v>0.65106308996099305</v>
      </c>
      <c r="K826">
        <v>1.5752862845322899</v>
      </c>
      <c r="L826">
        <v>0.28971649041181002</v>
      </c>
    </row>
    <row r="827" spans="1:12" x14ac:dyDescent="0.25">
      <c r="A827" s="5">
        <v>1119</v>
      </c>
      <c r="B827" t="s">
        <v>652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 s="5">
        <v>1120</v>
      </c>
      <c r="B828" t="s">
        <v>653</v>
      </c>
      <c r="C828" s="1">
        <v>4.0145747790429502E-5</v>
      </c>
      <c r="D828" s="1">
        <v>1.42810741458562E-3</v>
      </c>
      <c r="E828" s="1">
        <v>4.6124673831917301E-5</v>
      </c>
      <c r="F828" s="1">
        <v>1.3491845725250801E-3</v>
      </c>
      <c r="G828" s="1">
        <v>2.68144810577495E-5</v>
      </c>
      <c r="H828" s="1">
        <v>1.0944776001254801E-3</v>
      </c>
      <c r="I828">
        <v>1.1954188573469501E-4</v>
      </c>
      <c r="J828">
        <v>3.7852931560453601E-3</v>
      </c>
      <c r="K828" s="1">
        <v>8.27375997565407E-5</v>
      </c>
      <c r="L828">
        <v>2.2324453370272598E-3</v>
      </c>
    </row>
    <row r="829" spans="1:12" x14ac:dyDescent="0.25">
      <c r="A829" s="5">
        <v>1121</v>
      </c>
      <c r="B829" t="s">
        <v>654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 s="5">
        <v>1122</v>
      </c>
      <c r="B830" t="s">
        <v>655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 s="5">
        <v>1123</v>
      </c>
      <c r="B831" t="s">
        <v>656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 s="5">
        <v>1124</v>
      </c>
      <c r="B832" t="s">
        <v>657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 s="5">
        <v>1125</v>
      </c>
      <c r="B833" t="s">
        <v>658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 s="5">
        <v>1126</v>
      </c>
      <c r="B834" t="s">
        <v>659</v>
      </c>
      <c r="C834">
        <v>-1.5237036270025199</v>
      </c>
      <c r="D834">
        <v>0.40944916478804599</v>
      </c>
      <c r="E834">
        <v>-1.46240568703525</v>
      </c>
      <c r="F834">
        <v>0.30858807706253699</v>
      </c>
      <c r="G834">
        <v>-1.4522847672904</v>
      </c>
      <c r="H834">
        <v>0.28977777922993198</v>
      </c>
      <c r="I834">
        <v>-2.6770630146452099</v>
      </c>
      <c r="J834">
        <v>0.55731275657848001</v>
      </c>
      <c r="K834">
        <v>-1.8311168341035</v>
      </c>
      <c r="L834">
        <v>0.50793627598180302</v>
      </c>
    </row>
    <row r="835" spans="1:12" x14ac:dyDescent="0.25">
      <c r="A835" s="5">
        <v>1127</v>
      </c>
      <c r="B835" t="s">
        <v>659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 s="5">
        <v>1128</v>
      </c>
      <c r="B836" t="s">
        <v>659</v>
      </c>
      <c r="C836">
        <v>8.9770263161600403E-2</v>
      </c>
      <c r="D836">
        <v>7.7555121541208697E-3</v>
      </c>
      <c r="E836">
        <v>0.175794882573652</v>
      </c>
      <c r="F836">
        <v>1.2353627952458901E-2</v>
      </c>
      <c r="G836">
        <v>0.116848622507184</v>
      </c>
      <c r="H836">
        <v>1.9117991197079801E-2</v>
      </c>
      <c r="I836">
        <v>5.4055026035279202E-2</v>
      </c>
      <c r="J836">
        <v>1.9443517215920501E-2</v>
      </c>
      <c r="K836">
        <v>0.15312741785289599</v>
      </c>
      <c r="L836">
        <v>1.8856398578202802E-2</v>
      </c>
    </row>
    <row r="837" spans="1:12" x14ac:dyDescent="0.25">
      <c r="A837" s="5">
        <v>1129</v>
      </c>
      <c r="B837" t="s">
        <v>660</v>
      </c>
      <c r="C837">
        <v>3.23074552390279E-2</v>
      </c>
      <c r="D837">
        <v>6.6985066965943698E-3</v>
      </c>
      <c r="E837">
        <v>1.0311860023683599E-2</v>
      </c>
      <c r="F837">
        <v>1.6826253745486699E-3</v>
      </c>
      <c r="G837">
        <v>9.2064610906341295E-3</v>
      </c>
      <c r="H837">
        <v>8.5551917184787003E-4</v>
      </c>
      <c r="I837">
        <v>1.26624875246692E-2</v>
      </c>
      <c r="J837">
        <v>2.8041886828318301E-3</v>
      </c>
      <c r="K837">
        <v>1.9939469330358998E-2</v>
      </c>
      <c r="L837">
        <v>5.6578363337149804E-3</v>
      </c>
    </row>
    <row r="838" spans="1:12" x14ac:dyDescent="0.25">
      <c r="A838" s="5">
        <v>1130</v>
      </c>
      <c r="B838" t="s">
        <v>661</v>
      </c>
      <c r="C838">
        <v>4.97492364006762E-4</v>
      </c>
      <c r="D838">
        <v>3.1229415067830601E-3</v>
      </c>
      <c r="E838">
        <v>6.8504472375388299E-4</v>
      </c>
      <c r="F838">
        <v>2.67368273922927E-3</v>
      </c>
      <c r="G838">
        <v>4.2895090023352498E-4</v>
      </c>
      <c r="H838">
        <v>2.7859304845204301E-3</v>
      </c>
      <c r="I838">
        <v>8.73078626087983E-4</v>
      </c>
      <c r="J838">
        <v>7.0336379646007896E-3</v>
      </c>
      <c r="K838">
        <v>5.8575630656764897E-4</v>
      </c>
      <c r="L838">
        <v>3.8494925132704001E-3</v>
      </c>
    </row>
    <row r="839" spans="1:12" x14ac:dyDescent="0.25">
      <c r="A839" s="5">
        <v>1131</v>
      </c>
      <c r="B839" t="s">
        <v>662</v>
      </c>
      <c r="C839" s="1">
        <v>2.28743696041027E-5</v>
      </c>
      <c r="D839" s="1">
        <v>9.3281252028322198E-4</v>
      </c>
      <c r="E839" s="1">
        <v>3.1535941362587899E-5</v>
      </c>
      <c r="F839" s="1">
        <v>1.11306162061817E-3</v>
      </c>
      <c r="G839" s="1">
        <v>1.44995437228721E-5</v>
      </c>
      <c r="H839" s="1">
        <v>7.2490467029583301E-4</v>
      </c>
      <c r="I839" s="1">
        <v>9.1220100284807501E-5</v>
      </c>
      <c r="J839" s="1">
        <v>2.8822697535859998E-3</v>
      </c>
      <c r="K839" s="1">
        <v>5.4851220639396999E-5</v>
      </c>
      <c r="L839">
        <v>1.5794778912088701E-3</v>
      </c>
    </row>
    <row r="840" spans="1:12" x14ac:dyDescent="0.25">
      <c r="A840" s="5">
        <v>1132</v>
      </c>
      <c r="B840" t="s">
        <v>663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 s="5">
        <v>1133</v>
      </c>
      <c r="B841" t="s">
        <v>664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 s="5">
        <v>1134</v>
      </c>
      <c r="B842" t="s">
        <v>665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 s="5">
        <v>1135</v>
      </c>
      <c r="B843" t="s">
        <v>666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s="5">
        <v>1136</v>
      </c>
      <c r="B844" t="s">
        <v>667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 s="5">
        <v>1137</v>
      </c>
      <c r="B845" t="s">
        <v>667</v>
      </c>
      <c r="C845">
        <v>0.82646743234424302</v>
      </c>
      <c r="D845">
        <v>0.24489225612964299</v>
      </c>
      <c r="E845">
        <v>0.85759362367802205</v>
      </c>
      <c r="F845">
        <v>0.22688998849696701</v>
      </c>
      <c r="G845">
        <v>0.87486035899970904</v>
      </c>
      <c r="H845">
        <v>0.18988809098061199</v>
      </c>
      <c r="I845">
        <v>0.72223863282727696</v>
      </c>
      <c r="J845">
        <v>0.166254034599708</v>
      </c>
      <c r="K845">
        <v>0.86776291710746101</v>
      </c>
      <c r="L845">
        <v>0.213252632788652</v>
      </c>
    </row>
    <row r="846" spans="1:12" x14ac:dyDescent="0.25">
      <c r="A846" s="5">
        <v>1138</v>
      </c>
      <c r="B846" t="s">
        <v>668</v>
      </c>
      <c r="C846">
        <v>-0.82646743234424302</v>
      </c>
      <c r="D846">
        <v>0.24489225612964299</v>
      </c>
      <c r="E846">
        <v>-0.85759362367802205</v>
      </c>
      <c r="F846">
        <v>0.22688998849696701</v>
      </c>
      <c r="G846">
        <v>-0.87486035899970904</v>
      </c>
      <c r="H846">
        <v>0.18988809098061199</v>
      </c>
      <c r="I846">
        <v>-0.72223863282727696</v>
      </c>
      <c r="J846">
        <v>0.166254034599708</v>
      </c>
      <c r="K846">
        <v>-0.86776291710746101</v>
      </c>
      <c r="L846">
        <v>0.213252632788652</v>
      </c>
    </row>
    <row r="847" spans="1:12" x14ac:dyDescent="0.25">
      <c r="A847" s="5">
        <v>1139</v>
      </c>
      <c r="B847" t="s">
        <v>669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 s="5">
        <v>1146</v>
      </c>
      <c r="B848" t="s">
        <v>670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 s="5">
        <v>1147</v>
      </c>
      <c r="B849" t="s">
        <v>671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 s="5">
        <v>1149</v>
      </c>
      <c r="B850" t="s">
        <v>672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 s="5">
        <v>1151</v>
      </c>
      <c r="B851" t="s">
        <v>673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 s="5">
        <v>1161</v>
      </c>
      <c r="B852" t="s">
        <v>674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 s="5">
        <v>1164</v>
      </c>
      <c r="B853" t="s">
        <v>675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 s="5">
        <v>1165</v>
      </c>
      <c r="B854" t="s">
        <v>676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s="5">
        <v>1166</v>
      </c>
      <c r="B855" t="s">
        <v>677</v>
      </c>
      <c r="C855">
        <v>1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1</v>
      </c>
      <c r="J855">
        <v>0</v>
      </c>
      <c r="K855">
        <v>1</v>
      </c>
      <c r="L855">
        <v>0</v>
      </c>
    </row>
    <row r="856" spans="1:12" x14ac:dyDescent="0.25">
      <c r="A856" s="5">
        <v>1167</v>
      </c>
      <c r="B856" t="s">
        <v>678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 s="5">
        <v>1168</v>
      </c>
      <c r="B857" t="s">
        <v>678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 s="5">
        <v>1169</v>
      </c>
      <c r="B858" t="s">
        <v>679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 s="5">
        <v>1170</v>
      </c>
      <c r="B859" t="s">
        <v>680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 s="5">
        <v>1171</v>
      </c>
      <c r="B860" t="s">
        <v>681</v>
      </c>
      <c r="C860">
        <v>3.90518601442398E-3</v>
      </c>
      <c r="D860">
        <v>9.1994155156986696E-2</v>
      </c>
      <c r="E860">
        <v>7.0447954998232899E-3</v>
      </c>
      <c r="F860">
        <v>0.128496778752243</v>
      </c>
      <c r="G860">
        <v>6.68248003411999E-3</v>
      </c>
      <c r="H860">
        <v>0.13632549097358301</v>
      </c>
      <c r="I860">
        <v>7.56644995866553E-3</v>
      </c>
      <c r="J860">
        <v>0.15429892492783701</v>
      </c>
      <c r="K860">
        <v>7.1606636008533803E-3</v>
      </c>
      <c r="L860">
        <v>0.15265588600328001</v>
      </c>
    </row>
    <row r="861" spans="1:12" x14ac:dyDescent="0.25">
      <c r="A861" s="5">
        <v>1172</v>
      </c>
      <c r="B861" t="s">
        <v>682</v>
      </c>
      <c r="C861">
        <v>3.90518601442398E-3</v>
      </c>
      <c r="D861">
        <v>9.1994155156986696E-2</v>
      </c>
      <c r="E861">
        <v>7.0447954998232899E-3</v>
      </c>
      <c r="F861">
        <v>0.128496778752243</v>
      </c>
      <c r="G861">
        <v>6.68248003411999E-3</v>
      </c>
      <c r="H861">
        <v>0.13632549097358301</v>
      </c>
      <c r="I861">
        <v>7.56644995866553E-3</v>
      </c>
      <c r="J861">
        <v>0.15429892492783701</v>
      </c>
      <c r="K861">
        <v>7.1606636008533803E-3</v>
      </c>
      <c r="L861">
        <v>0.15265588600328001</v>
      </c>
    </row>
    <row r="862" spans="1:12" x14ac:dyDescent="0.25">
      <c r="A862" s="5">
        <v>1173</v>
      </c>
      <c r="B862" t="s">
        <v>683</v>
      </c>
      <c r="C862" s="1">
        <v>-5.0033864363856098E-5</v>
      </c>
      <c r="D862">
        <v>9.2378533088887998E-4</v>
      </c>
      <c r="E862" s="1">
        <v>-2.12103247038293E-5</v>
      </c>
      <c r="F862">
        <v>7.48780963205695E-4</v>
      </c>
      <c r="G862">
        <v>-1.2218420488914201E-3</v>
      </c>
      <c r="H862">
        <v>6.7377937855539602E-3</v>
      </c>
      <c r="I862">
        <v>-4.4087053594080503E-4</v>
      </c>
      <c r="J862">
        <v>4.8269637215822203E-3</v>
      </c>
      <c r="K862" s="1">
        <v>-6.0001078844335598E-5</v>
      </c>
      <c r="L862">
        <v>3.1911979505168598E-4</v>
      </c>
    </row>
    <row r="863" spans="1:12" x14ac:dyDescent="0.25">
      <c r="A863" s="5">
        <v>1174</v>
      </c>
      <c r="B863" t="s">
        <v>684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 s="5">
        <v>1175</v>
      </c>
      <c r="B864" t="s">
        <v>685</v>
      </c>
      <c r="C864">
        <v>2.38078042664145E-4</v>
      </c>
      <c r="D864">
        <v>3.8553268720247702E-3</v>
      </c>
      <c r="E864">
        <v>2.2213300074719799E-4</v>
      </c>
      <c r="F864">
        <v>4.6112500928133801E-3</v>
      </c>
      <c r="G864" s="1">
        <v>8.7080768050981294E-5</v>
      </c>
      <c r="H864" s="1">
        <v>1.85471838532611E-3</v>
      </c>
      <c r="I864">
        <v>1.76030545983488E-4</v>
      </c>
      <c r="J864">
        <v>3.9326540482959998E-3</v>
      </c>
      <c r="K864" s="1">
        <v>9.5242432720362804E-5</v>
      </c>
      <c r="L864">
        <v>2.0285434899474201E-3</v>
      </c>
    </row>
    <row r="865" spans="1:12" x14ac:dyDescent="0.25">
      <c r="A865" s="5">
        <v>1176</v>
      </c>
      <c r="B865" t="s">
        <v>686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 s="5">
        <v>1177</v>
      </c>
      <c r="B866" t="s">
        <v>687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s="5">
        <v>1179</v>
      </c>
      <c r="B867" t="s">
        <v>688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s="5">
        <v>1180</v>
      </c>
      <c r="B868" t="s">
        <v>689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s="5">
        <v>1182</v>
      </c>
      <c r="B869" t="s">
        <v>690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 s="5">
        <v>1183</v>
      </c>
      <c r="B870" t="s">
        <v>691</v>
      </c>
      <c r="C870">
        <v>-4.7301664900235903E-3</v>
      </c>
      <c r="D870">
        <v>1.2687138446314101E-2</v>
      </c>
      <c r="E870">
        <v>-1.7410118051953999E-3</v>
      </c>
      <c r="F870">
        <v>7.9462577057303196E-3</v>
      </c>
      <c r="G870">
        <v>-2.5607808075604299E-3</v>
      </c>
      <c r="H870">
        <v>1.48981038193239E-2</v>
      </c>
      <c r="I870">
        <v>-6.6461229727457299E-4</v>
      </c>
      <c r="J870">
        <v>4.9540307176649603E-3</v>
      </c>
      <c r="K870">
        <v>-1.6890040261926299E-2</v>
      </c>
      <c r="L870">
        <v>2.5484093867341399E-2</v>
      </c>
    </row>
    <row r="871" spans="1:12" x14ac:dyDescent="0.25">
      <c r="A871" s="5">
        <v>1184</v>
      </c>
      <c r="B871" t="s">
        <v>692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 s="5">
        <v>1186</v>
      </c>
      <c r="B872" t="s">
        <v>693</v>
      </c>
      <c r="C872" s="1">
        <v>-3.1018283940010603E-5</v>
      </c>
      <c r="D872">
        <v>1.24109647320905E-3</v>
      </c>
      <c r="E872">
        <v>-2.5491570943665502E-4</v>
      </c>
      <c r="F872">
        <v>4.55659287546324E-3</v>
      </c>
      <c r="G872" s="1">
        <v>-7.6929015592242295E-5</v>
      </c>
      <c r="H872">
        <v>2.3413409757885302E-3</v>
      </c>
      <c r="I872" s="1">
        <v>-4.64301966282921E-5</v>
      </c>
      <c r="J872" s="1">
        <v>1.34742947153871E-3</v>
      </c>
      <c r="K872" s="1">
        <v>-1.3575025020141299E-4</v>
      </c>
      <c r="L872">
        <v>3.4843995612140501E-3</v>
      </c>
    </row>
    <row r="873" spans="1:12" x14ac:dyDescent="0.25">
      <c r="A873" s="5">
        <v>1187</v>
      </c>
      <c r="B873" t="s">
        <v>693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 s="5">
        <v>1188</v>
      </c>
      <c r="B874" t="s">
        <v>694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 s="5">
        <v>1189</v>
      </c>
      <c r="B875" t="s">
        <v>694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 s="5">
        <v>1190</v>
      </c>
      <c r="B876" t="s">
        <v>694</v>
      </c>
      <c r="C876">
        <v>-3.0509067834543901E-4</v>
      </c>
      <c r="D876">
        <v>3.4187435247043799E-3</v>
      </c>
      <c r="E876">
        <v>-4.1857931896729598E-3</v>
      </c>
      <c r="F876">
        <v>1.38367553215897E-2</v>
      </c>
      <c r="G876">
        <v>-2.5584483781676402E-4</v>
      </c>
      <c r="H876">
        <v>4.2778122276468204E-3</v>
      </c>
      <c r="I876" s="1">
        <v>-1.3218072304311E-4</v>
      </c>
      <c r="J876" s="1">
        <v>2.1825072236862199E-3</v>
      </c>
      <c r="K876" s="1">
        <v>-8.0448316681569598E-5</v>
      </c>
      <c r="L876">
        <v>2.5962777745003902E-3</v>
      </c>
    </row>
    <row r="877" spans="1:12" x14ac:dyDescent="0.25">
      <c r="A877" s="5">
        <v>1191</v>
      </c>
      <c r="B877" t="s">
        <v>695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 s="5">
        <v>1192</v>
      </c>
      <c r="B878" t="s">
        <v>696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 s="5">
        <v>1194</v>
      </c>
      <c r="B879" t="s">
        <v>697</v>
      </c>
      <c r="C879">
        <v>1.1628751613436901</v>
      </c>
      <c r="D879">
        <v>0.41186837799154002</v>
      </c>
      <c r="E879">
        <v>1.68082734655415E-2</v>
      </c>
      <c r="F879">
        <v>0.13216334532966201</v>
      </c>
      <c r="G879">
        <v>0.830956727418107</v>
      </c>
      <c r="H879">
        <v>0.20969251855267401</v>
      </c>
      <c r="I879">
        <v>2.2908175049756498</v>
      </c>
      <c r="J879">
        <v>0.66405907372203599</v>
      </c>
      <c r="K879">
        <v>5.30916277186931E-2</v>
      </c>
      <c r="L879">
        <v>0.28420359598311301</v>
      </c>
    </row>
    <row r="880" spans="1:12" x14ac:dyDescent="0.25">
      <c r="A880" s="5">
        <v>1195</v>
      </c>
      <c r="B880" t="s">
        <v>697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 s="5">
        <v>1196</v>
      </c>
      <c r="B881" t="s">
        <v>697</v>
      </c>
      <c r="C881" s="1">
        <v>-1.1469776452831499E-4</v>
      </c>
      <c r="D881" s="1">
        <v>1.0935362042227301E-3</v>
      </c>
      <c r="E881">
        <v>-1.63287984808185E-4</v>
      </c>
      <c r="F881">
        <v>2.17861634075693E-3</v>
      </c>
      <c r="G881">
        <v>-0.25745699308494302</v>
      </c>
      <c r="H881">
        <v>1.9509435486760401E-2</v>
      </c>
      <c r="I881">
        <v>-2.1921465078504699E-4</v>
      </c>
      <c r="J881">
        <v>2.4344635296768102E-3</v>
      </c>
      <c r="K881">
        <v>-1.90435820919728E-4</v>
      </c>
      <c r="L881">
        <v>2.01032338097409E-3</v>
      </c>
    </row>
    <row r="882" spans="1:12" x14ac:dyDescent="0.25">
      <c r="A882" s="5">
        <v>1197</v>
      </c>
      <c r="B882" t="s">
        <v>698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 s="5">
        <v>1198</v>
      </c>
      <c r="B883" t="s">
        <v>698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 s="5">
        <v>1199</v>
      </c>
      <c r="B884" t="s">
        <v>698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 s="5">
        <v>1201</v>
      </c>
      <c r="B885" t="s">
        <v>699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 s="5">
        <v>1203</v>
      </c>
      <c r="B886" t="s">
        <v>700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 s="5">
        <v>1204</v>
      </c>
      <c r="B887" t="s">
        <v>700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 s="5">
        <v>1205</v>
      </c>
      <c r="B888" t="s">
        <v>700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 s="5">
        <v>1206</v>
      </c>
      <c r="B889" t="s">
        <v>701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 s="5">
        <v>1207</v>
      </c>
      <c r="B890" t="s">
        <v>701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 s="5">
        <v>1209</v>
      </c>
      <c r="B891" t="s">
        <v>702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s="5">
        <v>1210</v>
      </c>
      <c r="B892" t="s">
        <v>702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 s="5">
        <v>1211</v>
      </c>
      <c r="B893" t="s">
        <v>703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 s="5">
        <v>1213</v>
      </c>
      <c r="B894" t="s">
        <v>704</v>
      </c>
      <c r="C894" s="1">
        <v>-6.9894765151081299E-6</v>
      </c>
      <c r="D894" s="1">
        <v>9.5201831343951998E-5</v>
      </c>
      <c r="E894" s="1">
        <v>-3.4873564179872697E-5</v>
      </c>
      <c r="F894" s="1">
        <v>5.02370250201901E-4</v>
      </c>
      <c r="G894" s="1">
        <v>-1.75098701293113E-5</v>
      </c>
      <c r="H894" s="1">
        <v>2.03115296098541E-4</v>
      </c>
      <c r="I894" s="1">
        <v>-4.3698766214870198E-5</v>
      </c>
      <c r="J894" s="1">
        <v>5.2391669891924402E-4</v>
      </c>
      <c r="K894" s="1">
        <v>-7.5287089080306797E-6</v>
      </c>
      <c r="L894" s="1">
        <v>8.6968253150225295E-5</v>
      </c>
    </row>
    <row r="895" spans="1:12" x14ac:dyDescent="0.25">
      <c r="A895" s="5">
        <v>1214</v>
      </c>
      <c r="B895" t="s">
        <v>705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s="5">
        <v>1215</v>
      </c>
      <c r="B896" t="s">
        <v>706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s="5">
        <v>1216</v>
      </c>
      <c r="B897" t="s">
        <v>707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 s="5">
        <v>1217</v>
      </c>
      <c r="B898" t="s">
        <v>708</v>
      </c>
      <c r="C898">
        <v>-6.2556849660084804E-2</v>
      </c>
      <c r="D898">
        <v>2.0107837639602201E-2</v>
      </c>
      <c r="E898">
        <v>-6.3761693240355804E-4</v>
      </c>
      <c r="F898">
        <v>4.2833326044007603E-3</v>
      </c>
      <c r="G898">
        <v>-5.0662713519024696E-4</v>
      </c>
      <c r="H898">
        <v>5.4018278391420498E-3</v>
      </c>
      <c r="I898">
        <v>-2.13774393975443E-4</v>
      </c>
      <c r="J898">
        <v>1.56468275214163E-3</v>
      </c>
      <c r="K898">
        <v>-3.4889659670077899E-3</v>
      </c>
      <c r="L898">
        <v>2.1680148014698999E-2</v>
      </c>
    </row>
    <row r="899" spans="1:12" x14ac:dyDescent="0.25">
      <c r="A899" s="5">
        <v>1218</v>
      </c>
      <c r="B899" t="s">
        <v>709</v>
      </c>
      <c r="C899" s="1">
        <v>-2.03401897918294E-5</v>
      </c>
      <c r="D899" s="1">
        <v>5.5808507660324799E-4</v>
      </c>
      <c r="E899" s="1">
        <v>-7.0034754921373604E-6</v>
      </c>
      <c r="F899" s="1">
        <v>3.70549999533656E-4</v>
      </c>
      <c r="G899" s="1">
        <v>-1.4325005282432999E-4</v>
      </c>
      <c r="H899" s="1">
        <v>6.4967143125877196E-4</v>
      </c>
      <c r="I899" s="1">
        <v>-2.0087837849680398E-5</v>
      </c>
      <c r="J899" s="1">
        <v>4.6187344232745902E-4</v>
      </c>
      <c r="K899" s="1">
        <v>-1.4961499309388301E-5</v>
      </c>
      <c r="L899">
        <v>1.6734025396016101E-4</v>
      </c>
    </row>
    <row r="900" spans="1:12" x14ac:dyDescent="0.25">
      <c r="A900" s="5">
        <v>1219</v>
      </c>
      <c r="B900" t="s">
        <v>710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s="5">
        <v>1221</v>
      </c>
      <c r="B901" t="s">
        <v>711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s="5">
        <v>1222</v>
      </c>
      <c r="B902" t="s">
        <v>711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s="5">
        <v>1223</v>
      </c>
      <c r="B903" t="s">
        <v>711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s="5">
        <v>1224</v>
      </c>
      <c r="B904" t="s">
        <v>712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s="5">
        <v>1225</v>
      </c>
      <c r="B905" t="s">
        <v>713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s="5">
        <v>1226</v>
      </c>
      <c r="B906" t="s">
        <v>714</v>
      </c>
      <c r="C906">
        <v>2.0329170623259701E-4</v>
      </c>
      <c r="D906">
        <v>3.4317588313323801E-3</v>
      </c>
      <c r="E906">
        <v>6.4316777865067697E-4</v>
      </c>
      <c r="F906">
        <v>6.1384955545330704E-3</v>
      </c>
      <c r="G906">
        <v>9.7639698326868907E-3</v>
      </c>
      <c r="H906">
        <v>2.91624036291552E-2</v>
      </c>
      <c r="I906">
        <v>4.8705377615345101E-4</v>
      </c>
      <c r="J906">
        <v>6.7046784909477897E-3</v>
      </c>
      <c r="K906">
        <v>8.3236345839607102E-4</v>
      </c>
      <c r="L906">
        <v>1.09709222613723E-2</v>
      </c>
    </row>
    <row r="907" spans="1:12" x14ac:dyDescent="0.25">
      <c r="A907" s="5">
        <v>1229</v>
      </c>
      <c r="B907" t="s">
        <v>715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 s="5">
        <v>1230</v>
      </c>
      <c r="B908" t="s">
        <v>715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 s="5">
        <v>1231</v>
      </c>
      <c r="B909" t="s">
        <v>715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 s="5">
        <v>1232</v>
      </c>
      <c r="B910" t="s">
        <v>715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 s="5">
        <v>1235</v>
      </c>
      <c r="B911" t="s">
        <v>716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 s="5">
        <v>1236</v>
      </c>
      <c r="B912" t="s">
        <v>717</v>
      </c>
      <c r="C912" s="1">
        <v>-3.9377509576599801E-5</v>
      </c>
      <c r="D912" s="1">
        <v>3.0453440911731199E-4</v>
      </c>
      <c r="E912" s="1">
        <v>-5.2038595602946702E-5</v>
      </c>
      <c r="F912" s="1">
        <v>4.0401306453959101E-4</v>
      </c>
      <c r="G912" s="1">
        <v>-7.0827050927006798E-5</v>
      </c>
      <c r="H912" s="1">
        <v>3.46902972055787E-4</v>
      </c>
      <c r="I912" s="1">
        <v>-1.1243839814719E-4</v>
      </c>
      <c r="J912" s="1">
        <v>5.7753953582707202E-4</v>
      </c>
      <c r="K912" s="1">
        <v>-7.8045172072408001E-5</v>
      </c>
      <c r="L912">
        <v>4.6677217290121999E-4</v>
      </c>
    </row>
    <row r="913" spans="1:12" x14ac:dyDescent="0.25">
      <c r="A913" s="5">
        <v>1237</v>
      </c>
      <c r="B913" t="s">
        <v>718</v>
      </c>
      <c r="C913">
        <v>1.217664597827E-2</v>
      </c>
      <c r="D913">
        <v>1.06556907246373E-3</v>
      </c>
      <c r="E913">
        <v>1.03186631625002E-2</v>
      </c>
      <c r="F913">
        <v>1.4389665982882599E-3</v>
      </c>
      <c r="G913">
        <v>7.7178324501724696E-3</v>
      </c>
      <c r="H913">
        <v>3.61715471215333E-4</v>
      </c>
      <c r="I913">
        <v>1.06372369230081E-2</v>
      </c>
      <c r="J913">
        <v>6.9158389642576799E-4</v>
      </c>
      <c r="K913">
        <v>1.16370410463817E-2</v>
      </c>
      <c r="L913">
        <v>2.6823584838751701E-3</v>
      </c>
    </row>
    <row r="914" spans="1:12" x14ac:dyDescent="0.25">
      <c r="A914" s="5">
        <v>1238</v>
      </c>
      <c r="B914" t="s">
        <v>719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 s="5">
        <v>1239</v>
      </c>
      <c r="B915" t="s">
        <v>720</v>
      </c>
      <c r="C915">
        <v>2.8852039380432298E-4</v>
      </c>
      <c r="D915">
        <v>4.6902608880669801E-3</v>
      </c>
      <c r="E915">
        <v>1.4443295517715E-4</v>
      </c>
      <c r="F915">
        <v>3.2072148278023201E-3</v>
      </c>
      <c r="G915">
        <v>5.7696568603654E-4</v>
      </c>
      <c r="H915">
        <v>7.7454443730501296E-3</v>
      </c>
      <c r="I915">
        <v>2.8866967184682998E-4</v>
      </c>
      <c r="J915">
        <v>5.8808536947866199E-3</v>
      </c>
      <c r="K915">
        <v>5.0921229955415198E-4</v>
      </c>
      <c r="L915">
        <v>9.0216111954625599E-3</v>
      </c>
    </row>
    <row r="916" spans="1:12" x14ac:dyDescent="0.25">
      <c r="A916" s="5">
        <v>1241</v>
      </c>
      <c r="B916" t="s">
        <v>721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 s="5">
        <v>1242</v>
      </c>
      <c r="B917" t="s">
        <v>722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 s="5">
        <v>1244</v>
      </c>
      <c r="B918" t="s">
        <v>723</v>
      </c>
      <c r="C918">
        <v>2.7101724505209399E-2</v>
      </c>
      <c r="D918">
        <v>2.5060460042429202E-4</v>
      </c>
      <c r="E918">
        <v>2.39127779367579E-2</v>
      </c>
      <c r="F918">
        <v>2.0399172847180899E-4</v>
      </c>
      <c r="G918">
        <v>1.92370521038484E-2</v>
      </c>
      <c r="H918">
        <v>2.2157105072745899E-4</v>
      </c>
      <c r="I918">
        <v>2.6460933582852699E-2</v>
      </c>
      <c r="J918">
        <v>2.2735419171379599E-4</v>
      </c>
      <c r="K918">
        <v>2.3199004455920099E-2</v>
      </c>
      <c r="L918">
        <v>2.2906069475778299E-4</v>
      </c>
    </row>
    <row r="919" spans="1:12" x14ac:dyDescent="0.25">
      <c r="A919" s="5">
        <v>1245</v>
      </c>
      <c r="B919" t="s">
        <v>723</v>
      </c>
      <c r="C919">
        <v>5.7841772731761703</v>
      </c>
      <c r="D919">
        <v>7.5543072542135103E-2</v>
      </c>
      <c r="E919">
        <v>5.9585477200770303</v>
      </c>
      <c r="F919">
        <v>7.2778300747254498E-2</v>
      </c>
      <c r="G919">
        <v>6.2770919976286903</v>
      </c>
      <c r="H919">
        <v>8.2191086393776203E-2</v>
      </c>
      <c r="I919">
        <v>6.72968376187759</v>
      </c>
      <c r="J919">
        <v>9.3769462555152103E-2</v>
      </c>
      <c r="K919">
        <v>6.8266725801055301</v>
      </c>
      <c r="L919">
        <v>8.8622738109499999E-2</v>
      </c>
    </row>
    <row r="920" spans="1:12" x14ac:dyDescent="0.25">
      <c r="A920" s="5">
        <v>1249</v>
      </c>
      <c r="B920" t="s">
        <v>724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 s="5">
        <v>1251</v>
      </c>
      <c r="B921" t="s">
        <v>725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 s="5">
        <v>1252</v>
      </c>
      <c r="B922" t="s">
        <v>725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 s="5">
        <v>1254</v>
      </c>
      <c r="B923" t="s">
        <v>726</v>
      </c>
      <c r="C923">
        <v>0</v>
      </c>
      <c r="D923">
        <v>0</v>
      </c>
      <c r="E923" s="1">
        <v>0</v>
      </c>
      <c r="F923" s="1">
        <v>0</v>
      </c>
      <c r="G923" s="1">
        <v>-8.9055811176379802E-3</v>
      </c>
      <c r="H923" s="1">
        <v>1.0640810670307999E-4</v>
      </c>
      <c r="I923">
        <v>-7.0413118157054196E-3</v>
      </c>
      <c r="J923">
        <v>1.2760725305551899E-4</v>
      </c>
      <c r="K923" s="1">
        <v>-4.0486040732277797E-3</v>
      </c>
      <c r="L923" s="1">
        <v>8.6684716390111104E-5</v>
      </c>
    </row>
    <row r="924" spans="1:12" x14ac:dyDescent="0.25">
      <c r="A924" s="5">
        <v>1255</v>
      </c>
      <c r="B924" t="s">
        <v>727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 s="5">
        <v>1256</v>
      </c>
      <c r="B925" t="s">
        <v>727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 s="5">
        <v>1257</v>
      </c>
      <c r="B926" t="s">
        <v>728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 s="5">
        <v>1258</v>
      </c>
      <c r="B927" t="s">
        <v>729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 s="5">
        <v>1260</v>
      </c>
      <c r="B928" t="s">
        <v>730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 s="5">
        <v>1261</v>
      </c>
      <c r="B929" t="s">
        <v>730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 s="5">
        <v>1262</v>
      </c>
      <c r="B930" t="s">
        <v>731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 s="5">
        <v>1263</v>
      </c>
      <c r="B931" t="s">
        <v>731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 s="5">
        <v>1264</v>
      </c>
      <c r="B932" t="s">
        <v>732</v>
      </c>
      <c r="C932">
        <v>3.3134579585117498E-4</v>
      </c>
      <c r="D932">
        <v>4.1306789031306697E-3</v>
      </c>
      <c r="E932">
        <v>4.2911891825728898E-4</v>
      </c>
      <c r="F932">
        <v>3.79422702881179E-3</v>
      </c>
      <c r="G932">
        <v>9.1325031229446102E-2</v>
      </c>
      <c r="H932">
        <v>3.76020712176705E-2</v>
      </c>
      <c r="I932">
        <v>4.3135351843195301E-4</v>
      </c>
      <c r="J932">
        <v>5.3871549765077799E-3</v>
      </c>
      <c r="K932">
        <v>1.2983729990570999E-4</v>
      </c>
      <c r="L932">
        <v>2.2539770260418699E-3</v>
      </c>
    </row>
    <row r="933" spans="1:12" x14ac:dyDescent="0.25">
      <c r="A933" s="5">
        <v>1265</v>
      </c>
      <c r="B933" t="s">
        <v>733</v>
      </c>
      <c r="C933">
        <v>5.2606805806032497E-2</v>
      </c>
      <c r="D933">
        <v>6.60973104951257E-3</v>
      </c>
      <c r="E933">
        <v>3.1128639078186499E-2</v>
      </c>
      <c r="F933">
        <v>8.8761576256575804E-3</v>
      </c>
      <c r="G933">
        <v>1.97657381132967E-2</v>
      </c>
      <c r="H933">
        <v>3.7972692680778103E-2</v>
      </c>
      <c r="I933">
        <v>5.6714399740343702E-2</v>
      </c>
      <c r="J933">
        <v>2.3219704735486599E-2</v>
      </c>
      <c r="K933">
        <v>1.0934578817803299E-2</v>
      </c>
      <c r="L933">
        <v>6.5908638953542801E-3</v>
      </c>
    </row>
    <row r="934" spans="1:12" x14ac:dyDescent="0.25">
      <c r="A934" s="5">
        <v>1266</v>
      </c>
      <c r="B934" t="s">
        <v>734</v>
      </c>
      <c r="C934">
        <v>6.1735541588651801E-3</v>
      </c>
      <c r="D934" s="1">
        <v>5.7085705851779898E-5</v>
      </c>
      <c r="E934">
        <v>5.4471378781394001E-3</v>
      </c>
      <c r="F934" s="1">
        <v>4.6467669875970701E-5</v>
      </c>
      <c r="G934">
        <v>4.1527723564861998E-3</v>
      </c>
      <c r="H934" s="1">
        <v>4.78313480408816E-5</v>
      </c>
      <c r="I934">
        <v>5.7122178828351603E-3</v>
      </c>
      <c r="J934" s="1">
        <v>4.9079775495296602E-5</v>
      </c>
      <c r="K934">
        <v>5.0080534016818598E-3</v>
      </c>
      <c r="L934" s="1">
        <v>4.9448164629481297E-5</v>
      </c>
    </row>
    <row r="935" spans="1:12" x14ac:dyDescent="0.25">
      <c r="A935" s="5">
        <v>1267</v>
      </c>
      <c r="B935" t="s">
        <v>735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 s="5">
        <v>1268</v>
      </c>
      <c r="B936" t="s">
        <v>736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 s="5">
        <v>1269</v>
      </c>
      <c r="B937" t="s">
        <v>737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 s="5">
        <v>1270</v>
      </c>
      <c r="B938" t="s">
        <v>738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 s="5">
        <v>1272</v>
      </c>
      <c r="B939" t="s">
        <v>739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 s="5">
        <v>1273</v>
      </c>
      <c r="B940" t="s">
        <v>740</v>
      </c>
      <c r="C940" s="1">
        <v>-1.19706448668699E-4</v>
      </c>
      <c r="D940" s="1">
        <v>6.7043942039849195E-4</v>
      </c>
      <c r="E940">
        <v>-1.14403864203166E-4</v>
      </c>
      <c r="F940">
        <v>7.7153116110668105E-4</v>
      </c>
      <c r="G940" s="1">
        <v>-3.7957315246184899E-5</v>
      </c>
      <c r="H940" s="1">
        <v>2.3696294236357499E-4</v>
      </c>
      <c r="I940" s="1">
        <v>-4.3330122044840299E-5</v>
      </c>
      <c r="J940" s="1">
        <v>2.81934219788407E-4</v>
      </c>
      <c r="K940">
        <v>-1.9890509450309001E-4</v>
      </c>
      <c r="L940">
        <v>6.8682607968177005E-4</v>
      </c>
    </row>
    <row r="941" spans="1:12" x14ac:dyDescent="0.25">
      <c r="A941" s="5">
        <v>1274</v>
      </c>
      <c r="B941" t="s">
        <v>741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 s="5">
        <v>1275</v>
      </c>
      <c r="B942" t="s">
        <v>742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 s="5">
        <v>1276</v>
      </c>
      <c r="B943" t="s">
        <v>743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 s="5">
        <v>1277</v>
      </c>
      <c r="B944" t="s">
        <v>744</v>
      </c>
      <c r="C944">
        <v>-7.8060533363547</v>
      </c>
      <c r="D944">
        <v>5.4719035886175299E-2</v>
      </c>
      <c r="E944">
        <v>-8.1985544825005192</v>
      </c>
      <c r="F944">
        <v>5.6263884579659702E-2</v>
      </c>
      <c r="G944">
        <v>-8.8734731874528592</v>
      </c>
      <c r="H944">
        <v>5.8029367362515002E-2</v>
      </c>
      <c r="I944">
        <v>-8.7687473407262804</v>
      </c>
      <c r="J944">
        <v>5.7960636668680302E-2</v>
      </c>
      <c r="K944">
        <v>-9.2371776556008403</v>
      </c>
      <c r="L944">
        <v>4.4910878628936099E-2</v>
      </c>
    </row>
    <row r="945" spans="1:12" x14ac:dyDescent="0.25">
      <c r="A945" s="5">
        <v>1542</v>
      </c>
      <c r="B945" t="s">
        <v>745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 s="5">
        <v>1543</v>
      </c>
      <c r="B946" t="s">
        <v>746</v>
      </c>
      <c r="C946">
        <v>8.5820626451040605E-2</v>
      </c>
      <c r="D946">
        <v>7.93567353833686E-4</v>
      </c>
      <c r="E946">
        <v>7.5722472507319005E-2</v>
      </c>
      <c r="F946">
        <v>6.4596250973993096E-4</v>
      </c>
      <c r="G946">
        <v>5.7729067563201598E-2</v>
      </c>
      <c r="H946">
        <v>6.6491945275503901E-4</v>
      </c>
      <c r="I946">
        <v>7.9407437679280296E-2</v>
      </c>
      <c r="J946">
        <v>6.82274257371547E-4</v>
      </c>
      <c r="K946">
        <v>6.9618613390702799E-2</v>
      </c>
      <c r="L946">
        <v>6.8739535705901705E-4</v>
      </c>
    </row>
    <row r="947" spans="1:12" x14ac:dyDescent="0.25">
      <c r="A947" s="5">
        <v>1545</v>
      </c>
      <c r="B947" t="s">
        <v>747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 s="5">
        <v>1546</v>
      </c>
      <c r="B948" t="s">
        <v>748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 s="5">
        <v>1547</v>
      </c>
      <c r="B949" t="s">
        <v>749</v>
      </c>
      <c r="C949">
        <v>2.0729409510886799E-2</v>
      </c>
      <c r="D949">
        <v>6.1130801271826896E-3</v>
      </c>
      <c r="E949">
        <v>1.4666925481943201E-4</v>
      </c>
      <c r="F949">
        <v>1.04962487568522E-3</v>
      </c>
      <c r="G949" s="1">
        <v>7.8620797206179003E-5</v>
      </c>
      <c r="H949">
        <v>8.0591396523809996E-4</v>
      </c>
      <c r="I949" s="1">
        <v>6.2758314470651801E-5</v>
      </c>
      <c r="J949" s="1">
        <v>8.7291707345828597E-4</v>
      </c>
      <c r="K949">
        <v>6.0803616363755203E-3</v>
      </c>
      <c r="L949">
        <v>5.2929407798457803E-3</v>
      </c>
    </row>
    <row r="950" spans="1:12" x14ac:dyDescent="0.25">
      <c r="A950" s="5">
        <v>1548</v>
      </c>
      <c r="B950" t="s">
        <v>750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 s="5">
        <v>1549</v>
      </c>
      <c r="B951" t="s">
        <v>751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 s="5">
        <v>1551</v>
      </c>
      <c r="B952" t="s">
        <v>752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s="5">
        <v>1552</v>
      </c>
      <c r="B953" t="s">
        <v>753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 s="5">
        <v>1553</v>
      </c>
      <c r="B954" t="s">
        <v>754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 s="5">
        <v>1554</v>
      </c>
      <c r="B955" t="s">
        <v>755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 s="5">
        <v>1560</v>
      </c>
      <c r="B956" t="s">
        <v>756</v>
      </c>
      <c r="C956" s="1">
        <v>6.7496149147485199E-6</v>
      </c>
      <c r="D956" s="1">
        <v>1.01542695563498E-4</v>
      </c>
      <c r="E956" s="1">
        <v>5.8330040932850404E-6</v>
      </c>
      <c r="F956" s="1">
        <v>1.06347854775235E-4</v>
      </c>
      <c r="G956" s="1">
        <v>7.2744554813710497E-6</v>
      </c>
      <c r="H956" s="1">
        <v>1.24558666806274E-4</v>
      </c>
      <c r="I956" s="1">
        <v>7.0910093824202502E-6</v>
      </c>
      <c r="J956" s="1">
        <v>1.33833615935057E-4</v>
      </c>
      <c r="K956" s="1">
        <v>5.7607044613981798E-6</v>
      </c>
      <c r="L956" s="1">
        <v>9.5851095916066106E-5</v>
      </c>
    </row>
    <row r="957" spans="1:12" x14ac:dyDescent="0.25">
      <c r="A957" s="5">
        <v>1562</v>
      </c>
      <c r="B957" t="s">
        <v>757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 s="5">
        <v>1563</v>
      </c>
      <c r="B958" t="s">
        <v>758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 s="5">
        <v>1564</v>
      </c>
      <c r="B959" t="s">
        <v>759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 s="5">
        <v>1565</v>
      </c>
      <c r="B960" t="s">
        <v>760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 s="5">
        <v>1566</v>
      </c>
      <c r="B961" t="s">
        <v>761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 s="5">
        <v>1567</v>
      </c>
      <c r="B962" t="s">
        <v>762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 s="5">
        <v>1568</v>
      </c>
      <c r="B963" t="s">
        <v>763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 s="5">
        <v>1572</v>
      </c>
      <c r="B964" t="s">
        <v>764</v>
      </c>
      <c r="C964">
        <v>5.2350927706915898E-4</v>
      </c>
      <c r="D964">
        <v>8.4946216883828498E-4</v>
      </c>
      <c r="E964" s="1">
        <v>6.5027719852189304E-5</v>
      </c>
      <c r="F964" s="1">
        <v>3.1333709811660697E-4</v>
      </c>
      <c r="G964">
        <v>2.0786946756517E-4</v>
      </c>
      <c r="H964">
        <v>1.4703327717640101E-3</v>
      </c>
      <c r="I964">
        <v>1.54708282397086E-4</v>
      </c>
      <c r="J964">
        <v>1.01473318875338E-3</v>
      </c>
      <c r="K964">
        <v>5.54952470545391E-4</v>
      </c>
      <c r="L964">
        <v>7.4749729022201999E-4</v>
      </c>
    </row>
    <row r="965" spans="1:12" x14ac:dyDescent="0.25">
      <c r="A965" s="5">
        <v>1573</v>
      </c>
      <c r="B965" t="s">
        <v>765</v>
      </c>
      <c r="C965">
        <v>5.2350927706915898E-4</v>
      </c>
      <c r="D965">
        <v>8.4946216883828498E-4</v>
      </c>
      <c r="E965" s="1">
        <v>6.5027719852189304E-5</v>
      </c>
      <c r="F965" s="1">
        <v>3.1333709811660697E-4</v>
      </c>
      <c r="G965">
        <v>2.0786946756517E-4</v>
      </c>
      <c r="H965">
        <v>1.4703327717640101E-3</v>
      </c>
      <c r="I965">
        <v>1.54708282397086E-4</v>
      </c>
      <c r="J965">
        <v>1.01473318875338E-3</v>
      </c>
      <c r="K965">
        <v>5.54952470545391E-4</v>
      </c>
      <c r="L965">
        <v>7.4749729022201999E-4</v>
      </c>
    </row>
    <row r="966" spans="1:12" x14ac:dyDescent="0.25">
      <c r="A966" s="5">
        <v>1574</v>
      </c>
      <c r="B966" t="s">
        <v>765</v>
      </c>
      <c r="C966">
        <v>-1.8420359796268101E-2</v>
      </c>
      <c r="D966">
        <v>9.2600718750162302E-4</v>
      </c>
      <c r="E966">
        <v>-1.5759237258917799E-2</v>
      </c>
      <c r="F966">
        <v>4.8637187912036102E-4</v>
      </c>
      <c r="G966">
        <v>-1.22398706481884E-2</v>
      </c>
      <c r="H966">
        <v>1.7554617151685401E-3</v>
      </c>
      <c r="I966">
        <v>-1.7042046487593401E-2</v>
      </c>
      <c r="J966">
        <v>2.76135790843151E-3</v>
      </c>
      <c r="K966">
        <v>-1.51127058505634E-2</v>
      </c>
      <c r="L966">
        <v>8.1993998724622704E-4</v>
      </c>
    </row>
    <row r="967" spans="1:12" x14ac:dyDescent="0.25">
      <c r="A967" s="5">
        <v>1585</v>
      </c>
      <c r="B967" t="s">
        <v>766</v>
      </c>
      <c r="C967">
        <v>8.1757571002588608E-3</v>
      </c>
      <c r="D967">
        <v>7.1263643263535798E-4</v>
      </c>
      <c r="E967">
        <v>7.2175679946168501E-3</v>
      </c>
      <c r="F967">
        <v>6.0312992842298497E-4</v>
      </c>
      <c r="G967">
        <v>5.5159556378822604E-3</v>
      </c>
      <c r="H967">
        <v>3.7830274426381498E-4</v>
      </c>
      <c r="I967">
        <v>7.5823606600287302E-3</v>
      </c>
      <c r="J967">
        <v>5.5354055362394101E-4</v>
      </c>
      <c r="K967">
        <v>6.6097062889513896E-3</v>
      </c>
      <c r="L967">
        <v>6.8810135167780904E-4</v>
      </c>
    </row>
    <row r="968" spans="1:12" x14ac:dyDescent="0.25">
      <c r="A968" s="5">
        <v>1586</v>
      </c>
      <c r="B968" t="s">
        <v>767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 s="5">
        <v>1587</v>
      </c>
      <c r="B969" t="s">
        <v>768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 s="5">
        <v>1588</v>
      </c>
      <c r="B970" t="s">
        <v>768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 s="5">
        <v>1595</v>
      </c>
      <c r="B971" t="s">
        <v>769</v>
      </c>
      <c r="C971">
        <v>1.7896850519198901E-2</v>
      </c>
      <c r="D971">
        <v>6.3095974761462098E-4</v>
      </c>
      <c r="E971">
        <v>1.5694209539065598E-2</v>
      </c>
      <c r="F971">
        <v>3.9177383123132898E-4</v>
      </c>
      <c r="G971">
        <v>1.2032001180623199E-2</v>
      </c>
      <c r="H971">
        <v>9.1966779561838995E-4</v>
      </c>
      <c r="I971">
        <v>1.68873382051964E-2</v>
      </c>
      <c r="J971">
        <v>2.6016971337032E-3</v>
      </c>
      <c r="K971">
        <v>1.4557753380017999E-2</v>
      </c>
      <c r="L971">
        <v>5.5034265782522398E-4</v>
      </c>
    </row>
    <row r="972" spans="1:12" x14ac:dyDescent="0.25">
      <c r="A972" s="5">
        <v>1596</v>
      </c>
      <c r="B972" t="s">
        <v>770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 s="5">
        <v>1601</v>
      </c>
      <c r="B973" t="s">
        <v>771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 s="5">
        <v>1603</v>
      </c>
      <c r="B974" t="s">
        <v>772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 s="5">
        <v>1604</v>
      </c>
      <c r="B975" t="s">
        <v>773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s="5">
        <v>1605</v>
      </c>
      <c r="B976" t="s">
        <v>774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 s="5">
        <v>1606</v>
      </c>
      <c r="B977" t="s">
        <v>774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 s="5">
        <v>1607</v>
      </c>
      <c r="B978" t="s">
        <v>775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 s="5">
        <v>1608</v>
      </c>
      <c r="B979" t="s">
        <v>637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 s="5">
        <v>1609</v>
      </c>
      <c r="B980" t="s">
        <v>776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 s="5">
        <v>1610</v>
      </c>
      <c r="B981" t="s">
        <v>776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 s="5">
        <v>1611</v>
      </c>
      <c r="B982" t="s">
        <v>777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 s="5">
        <v>1613</v>
      </c>
      <c r="B983" t="s">
        <v>778</v>
      </c>
      <c r="C983">
        <v>5.5163028446244601E-4</v>
      </c>
      <c r="D983">
        <v>6.8148471757519102E-3</v>
      </c>
      <c r="E983">
        <v>4.0851341704154702E-4</v>
      </c>
      <c r="F983">
        <v>5.9354662129380399E-3</v>
      </c>
      <c r="G983">
        <v>4.8060210827218397E-4</v>
      </c>
      <c r="H983">
        <v>6.5477525502505504E-3</v>
      </c>
      <c r="I983">
        <v>5.04119698309258E-4</v>
      </c>
      <c r="J983">
        <v>7.8309128782471996E-3</v>
      </c>
      <c r="K983">
        <v>6.1753903131997196E-4</v>
      </c>
      <c r="L983">
        <v>8.0847886816734806E-3</v>
      </c>
    </row>
    <row r="984" spans="1:12" x14ac:dyDescent="0.25">
      <c r="A984" s="5">
        <v>1614</v>
      </c>
      <c r="B984" t="s">
        <v>779</v>
      </c>
      <c r="C984" s="1">
        <v>1.9806175335295399E-5</v>
      </c>
      <c r="D984" s="1">
        <v>1.67852600721889E-4</v>
      </c>
      <c r="E984" s="1">
        <v>1.7056150835627101E-5</v>
      </c>
      <c r="F984" s="1">
        <v>1.5352357025346099E-4</v>
      </c>
      <c r="G984" s="1">
        <v>8.0772073586012394E-6</v>
      </c>
      <c r="H984" s="1">
        <v>9.77821718467579E-5</v>
      </c>
      <c r="I984" s="1">
        <v>1.4428601442259301E-5</v>
      </c>
      <c r="J984" s="1">
        <v>1.44241274965997E-4</v>
      </c>
      <c r="K984" s="1">
        <v>1.0990152347181099E-5</v>
      </c>
      <c r="L984">
        <v>1.23157227502348E-4</v>
      </c>
    </row>
    <row r="985" spans="1:12" x14ac:dyDescent="0.25">
      <c r="A985" s="5">
        <v>1615</v>
      </c>
      <c r="B985" t="s">
        <v>780</v>
      </c>
      <c r="C985" s="1">
        <v>1.0976218022593801E-6</v>
      </c>
      <c r="D985" s="1">
        <v>3.9410553569834798E-5</v>
      </c>
      <c r="E985" s="1">
        <v>1.20648950267576E-6</v>
      </c>
      <c r="F985" s="1">
        <v>3.8138247195809401E-5</v>
      </c>
      <c r="G985" s="1">
        <v>2.4930278944157901E-6</v>
      </c>
      <c r="H985" s="1">
        <v>5.6445772004924701E-5</v>
      </c>
      <c r="I985" s="1">
        <v>7.1502821151406299E-6</v>
      </c>
      <c r="J985" s="1">
        <v>1.15785717541612E-4</v>
      </c>
      <c r="K985" s="1">
        <v>4.3095587482384602E-6</v>
      </c>
      <c r="L985" s="1">
        <v>8.8126684219620201E-5</v>
      </c>
    </row>
    <row r="986" spans="1:12" x14ac:dyDescent="0.25">
      <c r="A986" s="5">
        <v>1616</v>
      </c>
      <c r="B986" t="s">
        <v>781</v>
      </c>
      <c r="C986" s="1">
        <v>2.7832786221380901E-5</v>
      </c>
      <c r="D986" s="1">
        <v>2.2349528052732301E-4</v>
      </c>
      <c r="E986" s="1">
        <v>1.98206887829858E-5</v>
      </c>
      <c r="F986" s="1">
        <v>1.7806552727834299E-4</v>
      </c>
      <c r="G986" s="1">
        <v>1.4131782186677899E-5</v>
      </c>
      <c r="H986" s="1">
        <v>1.3367247305921901E-4</v>
      </c>
      <c r="I986" s="1">
        <v>2.0502952467810702E-5</v>
      </c>
      <c r="J986" s="1">
        <v>1.71619696348353E-4</v>
      </c>
      <c r="K986" s="1">
        <v>1.6120990956720098E-5</v>
      </c>
      <c r="L986">
        <v>1.54958272846775E-4</v>
      </c>
    </row>
    <row r="987" spans="1:12" x14ac:dyDescent="0.25">
      <c r="A987" s="5">
        <v>1617</v>
      </c>
      <c r="B987" t="s">
        <v>782</v>
      </c>
      <c r="C987">
        <v>2.15724677688548E-4</v>
      </c>
      <c r="D987">
        <v>4.60274423355711E-3</v>
      </c>
      <c r="E987">
        <v>1.7825202866431401E-4</v>
      </c>
      <c r="F987">
        <v>4.19832051020978E-3</v>
      </c>
      <c r="G987" s="1">
        <v>5.467860213506E-5</v>
      </c>
      <c r="H987">
        <v>2.2324363740826702E-3</v>
      </c>
      <c r="I987">
        <v>3.4964027105836398E-4</v>
      </c>
      <c r="J987">
        <v>8.2345033827881803E-3</v>
      </c>
      <c r="K987">
        <v>2.5302438637261697E-4</v>
      </c>
      <c r="L987">
        <v>5.3903670754652001E-3</v>
      </c>
    </row>
    <row r="988" spans="1:12" x14ac:dyDescent="0.25">
      <c r="A988" s="5">
        <v>1618</v>
      </c>
      <c r="B988" t="s">
        <v>783</v>
      </c>
      <c r="C988" s="1">
        <v>2.0161369229438901E-4</v>
      </c>
      <c r="D988" s="1">
        <v>4.3122483888880098E-3</v>
      </c>
      <c r="E988">
        <v>1.2862735594603399E-4</v>
      </c>
      <c r="F988">
        <v>3.44524846635241E-3</v>
      </c>
      <c r="G988">
        <v>2.1048296334958601E-4</v>
      </c>
      <c r="H988">
        <v>4.2679495785412002E-3</v>
      </c>
      <c r="I988">
        <v>2.00203695021585E-4</v>
      </c>
      <c r="J988">
        <v>5.7974844695891899E-3</v>
      </c>
      <c r="K988">
        <v>1.3182784682855899E-4</v>
      </c>
      <c r="L988">
        <v>3.80433327546748E-3</v>
      </c>
    </row>
    <row r="989" spans="1:12" x14ac:dyDescent="0.25">
      <c r="A989" s="5">
        <v>1619</v>
      </c>
      <c r="B989" t="s">
        <v>784</v>
      </c>
      <c r="C989">
        <v>3.1567089849149398E-4</v>
      </c>
      <c r="D989">
        <v>4.4985200009490496E-3</v>
      </c>
      <c r="E989">
        <v>3.25064912707327E-4</v>
      </c>
      <c r="F989">
        <v>4.8966908112686603E-3</v>
      </c>
      <c r="G989">
        <v>4.5351878056523699E-4</v>
      </c>
      <c r="H989">
        <v>5.49676277192935E-3</v>
      </c>
      <c r="I989">
        <v>5.62547327464111E-4</v>
      </c>
      <c r="J989">
        <v>8.1542308050018292E-3</v>
      </c>
      <c r="K989">
        <v>3.02368107299291E-4</v>
      </c>
      <c r="L989">
        <v>5.0296596433655203E-3</v>
      </c>
    </row>
    <row r="990" spans="1:12" x14ac:dyDescent="0.25">
      <c r="A990" s="5">
        <v>1620</v>
      </c>
      <c r="B990" t="s">
        <v>785</v>
      </c>
      <c r="C990" s="1">
        <v>9.2570722898927205E-5</v>
      </c>
      <c r="D990" s="1">
        <v>7.0732583048916796E-4</v>
      </c>
      <c r="E990" s="1">
        <v>5.6541784533937197E-5</v>
      </c>
      <c r="F990" s="1">
        <v>5.2319547573144204E-4</v>
      </c>
      <c r="G990" s="1">
        <v>1.64174784567108E-5</v>
      </c>
      <c r="H990" s="1">
        <v>1.9520316904207401E-4</v>
      </c>
      <c r="I990" s="1">
        <v>4.5000770692298299E-5</v>
      </c>
      <c r="J990" s="1">
        <v>3.85521965466441E-4</v>
      </c>
      <c r="K990" s="1">
        <v>1.1038699493884E-4</v>
      </c>
      <c r="L990">
        <v>5.3252003639309099E-4</v>
      </c>
    </row>
    <row r="991" spans="1:12" x14ac:dyDescent="0.25">
      <c r="A991" s="5">
        <v>1621</v>
      </c>
      <c r="B991" t="s">
        <v>786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 s="5">
        <v>1622</v>
      </c>
      <c r="B992" t="s">
        <v>638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 s="5">
        <v>1623</v>
      </c>
      <c r="B993" t="s">
        <v>56</v>
      </c>
      <c r="C993" s="1">
        <v>4.8516546941510902E-6</v>
      </c>
      <c r="D993" s="1">
        <v>8.8469601822135498E-5</v>
      </c>
      <c r="E993" s="1">
        <v>8.3603905583933802E-6</v>
      </c>
      <c r="F993" s="1">
        <v>1.7457951924919601E-4</v>
      </c>
      <c r="G993" s="1">
        <v>1.2273268518726899E-5</v>
      </c>
      <c r="H993" s="1">
        <v>1.5383783314841301E-4</v>
      </c>
      <c r="I993" s="1">
        <v>1.1227164170218801E-5</v>
      </c>
      <c r="J993" s="1">
        <v>1.9012416332704599E-4</v>
      </c>
      <c r="K993" s="1">
        <v>4.0052515579333599E-6</v>
      </c>
      <c r="L993" s="1">
        <v>6.4960109985430893E-5</v>
      </c>
    </row>
    <row r="994" spans="1:12" x14ac:dyDescent="0.25">
      <c r="A994" s="5">
        <v>1624</v>
      </c>
      <c r="B994" t="s">
        <v>787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 s="5">
        <v>1625</v>
      </c>
      <c r="B995" t="s">
        <v>788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 s="5">
        <v>1627</v>
      </c>
      <c r="B996" t="s">
        <v>789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 s="5">
        <v>1628</v>
      </c>
      <c r="B997" t="s">
        <v>790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 s="5">
        <v>1629</v>
      </c>
      <c r="B998" t="s">
        <v>791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 s="5">
        <v>1630</v>
      </c>
      <c r="B999" t="s">
        <v>792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s="5">
        <v>1631</v>
      </c>
      <c r="B1000" t="s">
        <v>793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 s="5">
        <v>1632</v>
      </c>
      <c r="B1001" t="s">
        <v>794</v>
      </c>
      <c r="C1001">
        <v>-7.5098059817880504E-4</v>
      </c>
      <c r="D1001">
        <v>1.0394350559369801E-2</v>
      </c>
      <c r="E1001">
        <v>-1.9152101044548999E-3</v>
      </c>
      <c r="F1001">
        <v>1.6162142145771601E-2</v>
      </c>
      <c r="G1001">
        <v>-6.4858358845400102E-4</v>
      </c>
      <c r="H1001">
        <v>7.6937040894609898E-3</v>
      </c>
      <c r="I1001">
        <v>-2.7043443312174099E-3</v>
      </c>
      <c r="J1001">
        <v>3.31231918157847E-2</v>
      </c>
      <c r="K1001">
        <v>-4.3207182000401398E-4</v>
      </c>
      <c r="L1001">
        <v>6.0192706530926903E-3</v>
      </c>
    </row>
    <row r="1002" spans="1:12" x14ac:dyDescent="0.25">
      <c r="A1002" s="5">
        <v>1633</v>
      </c>
      <c r="B1002" t="s">
        <v>794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 s="5">
        <v>1634</v>
      </c>
      <c r="B1003" t="s">
        <v>795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 s="5">
        <v>1635</v>
      </c>
      <c r="B1004" t="s">
        <v>641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 s="5">
        <v>1637</v>
      </c>
      <c r="B1005" t="s">
        <v>796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 s="5">
        <v>1638</v>
      </c>
      <c r="B1006" t="s">
        <v>797</v>
      </c>
      <c r="C1006">
        <v>9.3962349092943903E-4</v>
      </c>
      <c r="D1006">
        <v>3.2119606959029401E-3</v>
      </c>
      <c r="E1006" s="1">
        <v>5.2310520758568597E-5</v>
      </c>
      <c r="F1006">
        <v>8.4485870696414096E-4</v>
      </c>
      <c r="G1006" s="1">
        <v>1.32754874693872E-4</v>
      </c>
      <c r="H1006" s="1">
        <v>1.2730801382739201E-3</v>
      </c>
      <c r="I1006" s="1">
        <v>4.65236709743425E-4</v>
      </c>
      <c r="J1006" s="1">
        <v>2.8339622014598902E-3</v>
      </c>
      <c r="K1006">
        <v>1.6796228121624499E-3</v>
      </c>
      <c r="L1006">
        <v>5.08000285061569E-3</v>
      </c>
    </row>
    <row r="1007" spans="1:12" x14ac:dyDescent="0.25">
      <c r="A1007" s="5">
        <v>1639</v>
      </c>
      <c r="B1007" t="s">
        <v>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 s="5">
        <v>1640</v>
      </c>
      <c r="B1008" t="s">
        <v>642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 s="5">
        <v>1641</v>
      </c>
      <c r="B1009" t="s">
        <v>799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 s="5">
        <v>1642</v>
      </c>
      <c r="B1010" t="s">
        <v>800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 s="5">
        <v>1643</v>
      </c>
      <c r="B1011" t="s">
        <v>801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 s="5">
        <v>1644</v>
      </c>
      <c r="B1012" t="s">
        <v>802</v>
      </c>
      <c r="C1012">
        <v>3.6105236928104102E-4</v>
      </c>
      <c r="D1012">
        <v>8.2951027809565598E-4</v>
      </c>
      <c r="E1012" s="1">
        <v>7.7015869437745507E-5</v>
      </c>
      <c r="F1012" s="1">
        <v>7.3660808008733101E-4</v>
      </c>
      <c r="G1012">
        <v>5.3542846514733798E-4</v>
      </c>
      <c r="H1012">
        <v>5.6765125218131898E-4</v>
      </c>
      <c r="I1012" s="1">
        <v>-3.5752402571789597E-5</v>
      </c>
      <c r="J1012" s="1">
        <v>8.8984260455319695E-4</v>
      </c>
      <c r="K1012" s="1">
        <v>5.3763851796160197E-5</v>
      </c>
      <c r="L1012">
        <v>8.71623867139578E-4</v>
      </c>
    </row>
    <row r="1013" spans="1:12" x14ac:dyDescent="0.25">
      <c r="A1013" s="5">
        <v>1645</v>
      </c>
      <c r="B1013" t="s">
        <v>802</v>
      </c>
      <c r="C1013" s="1">
        <v>-3.0202392450767999E-5</v>
      </c>
      <c r="D1013" s="1">
        <v>4.5464326813346299E-4</v>
      </c>
      <c r="E1013" s="1">
        <v>-2.8864438711528301E-5</v>
      </c>
      <c r="F1013" s="1">
        <v>4.4485184866783101E-4</v>
      </c>
      <c r="G1013" s="1">
        <v>-1.47391356904088E-5</v>
      </c>
      <c r="H1013" s="1">
        <v>2.4551427727692398E-4</v>
      </c>
      <c r="I1013" s="1">
        <v>-1.8476721960196101E-5</v>
      </c>
      <c r="J1013" s="1">
        <v>2.9959522130856901E-4</v>
      </c>
      <c r="K1013" s="1">
        <v>-3.8449014235795001E-5</v>
      </c>
      <c r="L1013">
        <v>4.79837170177512E-4</v>
      </c>
    </row>
    <row r="1014" spans="1:12" x14ac:dyDescent="0.25">
      <c r="A1014" s="5">
        <v>1647</v>
      </c>
      <c r="B1014" t="s">
        <v>803</v>
      </c>
      <c r="C1014">
        <v>3.81789073530545E-2</v>
      </c>
      <c r="D1014">
        <v>3.8402021285712799E-3</v>
      </c>
      <c r="E1014">
        <v>1.93352530978959E-2</v>
      </c>
      <c r="F1014">
        <v>1.3232752575189899E-3</v>
      </c>
      <c r="G1014">
        <v>6.0282341491891801E-2</v>
      </c>
      <c r="H1014">
        <v>7.8167181435177605E-3</v>
      </c>
      <c r="I1014">
        <v>5.21871907986379E-2</v>
      </c>
      <c r="J1014">
        <v>2.0602327752924501E-2</v>
      </c>
      <c r="K1014" s="1">
        <v>-1.34526108850386E-5</v>
      </c>
      <c r="L1014">
        <v>2.30307179815475E-4</v>
      </c>
    </row>
    <row r="1015" spans="1:12" x14ac:dyDescent="0.25">
      <c r="A1015" s="5">
        <v>1648</v>
      </c>
      <c r="B1015" t="s">
        <v>804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 s="5">
        <v>1649</v>
      </c>
      <c r="B1016" t="s">
        <v>805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 s="5">
        <v>1650</v>
      </c>
      <c r="B1017" t="s">
        <v>806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 s="5">
        <v>1651</v>
      </c>
      <c r="B1018" t="s">
        <v>807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 s="5">
        <v>1652</v>
      </c>
      <c r="B1019" t="s">
        <v>808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 s="5">
        <v>1654</v>
      </c>
      <c r="B1020" t="s">
        <v>809</v>
      </c>
      <c r="C1020">
        <v>-0.685168928565831</v>
      </c>
      <c r="D1020">
        <v>2.1601221286839702E-2</v>
      </c>
      <c r="E1020">
        <v>-0.55203184322370502</v>
      </c>
      <c r="F1020">
        <v>2.02533418416539E-2</v>
      </c>
      <c r="G1020">
        <v>-0.67825637117501103</v>
      </c>
      <c r="H1020">
        <v>1.9309521675161801E-2</v>
      </c>
      <c r="I1020">
        <v>-0.57396212448162698</v>
      </c>
      <c r="J1020">
        <v>8.0151728302183204E-3</v>
      </c>
      <c r="K1020">
        <v>-0.52290075540549097</v>
      </c>
      <c r="L1020">
        <v>3.2792559532195398E-2</v>
      </c>
    </row>
    <row r="1021" spans="1:12" x14ac:dyDescent="0.25">
      <c r="A1021" s="5">
        <v>1656</v>
      </c>
      <c r="B1021" t="s">
        <v>810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 s="5">
        <v>1657</v>
      </c>
      <c r="B1022" t="s">
        <v>811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 s="5">
        <v>1658</v>
      </c>
      <c r="B1023" t="s">
        <v>812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 s="5">
        <v>1659</v>
      </c>
      <c r="B1024" t="s">
        <v>651</v>
      </c>
      <c r="C1024">
        <v>3.81789073530545E-2</v>
      </c>
      <c r="D1024">
        <v>3.8402021285712799E-3</v>
      </c>
      <c r="E1024">
        <v>1.93352530978959E-2</v>
      </c>
      <c r="F1024">
        <v>1.3232752575189899E-3</v>
      </c>
      <c r="G1024">
        <v>6.0282341491891801E-2</v>
      </c>
      <c r="H1024">
        <v>7.8167181435177605E-3</v>
      </c>
      <c r="I1024">
        <v>5.21871907986379E-2</v>
      </c>
      <c r="J1024">
        <v>2.0602327752924501E-2</v>
      </c>
      <c r="K1024" s="1">
        <v>-1.34526108850386E-5</v>
      </c>
      <c r="L1024">
        <v>2.30307179815475E-4</v>
      </c>
    </row>
    <row r="1025" spans="1:12" x14ac:dyDescent="0.25">
      <c r="A1025" s="5">
        <v>1660</v>
      </c>
      <c r="B1025" t="s">
        <v>813</v>
      </c>
      <c r="C1025">
        <v>-3.6105236928104102E-4</v>
      </c>
      <c r="D1025">
        <v>8.2951027809565598E-4</v>
      </c>
      <c r="E1025" s="1">
        <v>-7.7015869437745507E-5</v>
      </c>
      <c r="F1025" s="1">
        <v>7.3660808008733101E-4</v>
      </c>
      <c r="G1025">
        <v>-5.3542846514733798E-4</v>
      </c>
      <c r="H1025">
        <v>5.6765125218131898E-4</v>
      </c>
      <c r="I1025" s="1">
        <v>3.5752402571789597E-5</v>
      </c>
      <c r="J1025" s="1">
        <v>8.8984260455319695E-4</v>
      </c>
      <c r="K1025" s="1">
        <v>-5.3763851796160197E-5</v>
      </c>
      <c r="L1025">
        <v>8.71623867139578E-4</v>
      </c>
    </row>
    <row r="1026" spans="1:12" x14ac:dyDescent="0.25">
      <c r="A1026" s="5">
        <v>1661</v>
      </c>
      <c r="B1026" t="s">
        <v>814</v>
      </c>
      <c r="C1026" s="1">
        <v>3.0202392450767999E-5</v>
      </c>
      <c r="D1026" s="1">
        <v>4.5464326813346299E-4</v>
      </c>
      <c r="E1026" s="1">
        <v>2.8864438711528301E-5</v>
      </c>
      <c r="F1026" s="1">
        <v>4.4485184866783101E-4</v>
      </c>
      <c r="G1026" s="1">
        <v>1.47391356904088E-5</v>
      </c>
      <c r="H1026" s="1">
        <v>2.4551427727692398E-4</v>
      </c>
      <c r="I1026" s="1">
        <v>1.8476721960196101E-5</v>
      </c>
      <c r="J1026" s="1">
        <v>2.9959522130856901E-4</v>
      </c>
      <c r="K1026" s="1">
        <v>3.8449014235795001E-5</v>
      </c>
      <c r="L1026">
        <v>4.79837170177512E-4</v>
      </c>
    </row>
    <row r="1027" spans="1:12" x14ac:dyDescent="0.25">
      <c r="A1027" s="5">
        <v>1663</v>
      </c>
      <c r="B1027" t="s">
        <v>815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 s="5">
        <v>1664</v>
      </c>
      <c r="B1028" t="s">
        <v>816</v>
      </c>
      <c r="C1028" s="1">
        <v>1.98734263050996E-4</v>
      </c>
      <c r="D1028" s="1">
        <v>6.0103455683777995E-4</v>
      </c>
      <c r="E1028" s="1">
        <v>7.8556553800704701E-5</v>
      </c>
      <c r="F1028" s="1">
        <v>3.6825774110159999E-4</v>
      </c>
      <c r="G1028">
        <v>1.26987300592684E-4</v>
      </c>
      <c r="H1028">
        <v>9.1957821370822895E-4</v>
      </c>
      <c r="I1028">
        <v>5.1176368696017303E-4</v>
      </c>
      <c r="J1028">
        <v>2.5922560458694001E-3</v>
      </c>
      <c r="K1028">
        <v>2.0085149835440101E-4</v>
      </c>
      <c r="L1028">
        <v>5.4821622887326498E-4</v>
      </c>
    </row>
    <row r="1029" spans="1:12" x14ac:dyDescent="0.25">
      <c r="A1029" s="5">
        <v>1665</v>
      </c>
      <c r="B1029" t="s">
        <v>816</v>
      </c>
      <c r="C1029">
        <v>0.36776640670653599</v>
      </c>
      <c r="D1029">
        <v>7.7650980949316994E-2</v>
      </c>
      <c r="E1029">
        <v>0.45022448512740498</v>
      </c>
      <c r="F1029">
        <v>8.4813998912831798E-2</v>
      </c>
      <c r="G1029">
        <v>0.58899508449711802</v>
      </c>
      <c r="H1029">
        <v>9.9466012356095104E-2</v>
      </c>
      <c r="I1029">
        <v>9.3801291853182703E-3</v>
      </c>
      <c r="J1029">
        <v>7.1788311064991603E-2</v>
      </c>
      <c r="K1029">
        <v>1.0415542831611699E-2</v>
      </c>
      <c r="L1029">
        <v>7.7679933874331294E-2</v>
      </c>
    </row>
    <row r="1030" spans="1:12" x14ac:dyDescent="0.25">
      <c r="A1030" s="5">
        <v>1667</v>
      </c>
      <c r="B1030" t="s">
        <v>816</v>
      </c>
      <c r="C1030">
        <v>1.30855449503625E-2</v>
      </c>
      <c r="D1030">
        <v>7.6561987411841004E-2</v>
      </c>
      <c r="E1030">
        <v>1.4640795989031801E-2</v>
      </c>
      <c r="F1030">
        <v>8.2958450622888799E-2</v>
      </c>
      <c r="G1030">
        <v>1.2825334225532699E-2</v>
      </c>
      <c r="H1030">
        <v>9.1389976851592294E-2</v>
      </c>
      <c r="I1030">
        <v>0.37971530019542998</v>
      </c>
      <c r="J1030">
        <v>7.5617569527588399E-2</v>
      </c>
      <c r="K1030">
        <v>0.442982090873139</v>
      </c>
      <c r="L1030">
        <v>8.1926201776223201E-2</v>
      </c>
    </row>
    <row r="1031" spans="1:12" x14ac:dyDescent="0.25">
      <c r="A1031" s="5">
        <v>1668</v>
      </c>
      <c r="B1031" t="s">
        <v>816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 s="5">
        <v>1669</v>
      </c>
      <c r="B1032" t="s">
        <v>817</v>
      </c>
      <c r="C1032">
        <v>-0.36776640670653599</v>
      </c>
      <c r="D1032">
        <v>7.7650980949316994E-2</v>
      </c>
      <c r="E1032">
        <v>-0.45022448512740498</v>
      </c>
      <c r="F1032">
        <v>8.4813998912831798E-2</v>
      </c>
      <c r="G1032">
        <v>-0.58899508449711802</v>
      </c>
      <c r="H1032">
        <v>9.9466012356095104E-2</v>
      </c>
      <c r="I1032">
        <v>-9.3801291853182703E-3</v>
      </c>
      <c r="J1032">
        <v>7.1788311064991603E-2</v>
      </c>
      <c r="K1032">
        <v>-1.0415542831611699E-2</v>
      </c>
      <c r="L1032">
        <v>7.7679933874331294E-2</v>
      </c>
    </row>
    <row r="1033" spans="1:12" x14ac:dyDescent="0.25">
      <c r="A1033" s="5">
        <v>1671</v>
      </c>
      <c r="B1033" t="s">
        <v>818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 s="5">
        <v>1672</v>
      </c>
      <c r="B1034" t="s">
        <v>819</v>
      </c>
      <c r="C1034">
        <v>2.10333865431569</v>
      </c>
      <c r="D1034">
        <v>2.5761372677074599E-2</v>
      </c>
      <c r="E1034">
        <v>2.0273409475560298</v>
      </c>
      <c r="F1034">
        <v>1.8878691432878E-2</v>
      </c>
      <c r="G1034">
        <v>2.0991439219869199</v>
      </c>
      <c r="H1034">
        <v>1.9758973396643301E-2</v>
      </c>
      <c r="I1034">
        <v>2.4044016906136001</v>
      </c>
      <c r="J1034">
        <v>2.51377871927927E-2</v>
      </c>
      <c r="K1034">
        <v>2.2334684826498301</v>
      </c>
      <c r="L1034">
        <v>3.7724288135231702E-2</v>
      </c>
    </row>
    <row r="1035" spans="1:12" x14ac:dyDescent="0.25">
      <c r="A1035" s="5">
        <v>1673</v>
      </c>
      <c r="B1035" t="s">
        <v>820</v>
      </c>
      <c r="C1035">
        <v>9.3962349092943903E-4</v>
      </c>
      <c r="D1035">
        <v>3.2119606959029401E-3</v>
      </c>
      <c r="E1035" s="1">
        <v>5.2310520758568597E-5</v>
      </c>
      <c r="F1035">
        <v>8.4485870696414096E-4</v>
      </c>
      <c r="G1035" s="1">
        <v>1.32754874693872E-4</v>
      </c>
      <c r="H1035" s="1">
        <v>1.2730801382739201E-3</v>
      </c>
      <c r="I1035" s="1">
        <v>4.65236709743425E-4</v>
      </c>
      <c r="J1035" s="1">
        <v>2.8339622014598902E-3</v>
      </c>
      <c r="K1035">
        <v>1.6796228121624499E-3</v>
      </c>
      <c r="L1035">
        <v>5.08000285061569E-3</v>
      </c>
    </row>
    <row r="1036" spans="1:12" x14ac:dyDescent="0.25">
      <c r="A1036" s="5">
        <v>1674</v>
      </c>
      <c r="B1036" t="s">
        <v>821</v>
      </c>
      <c r="C1036" s="1">
        <v>2.8436438133866901E-5</v>
      </c>
      <c r="D1036" s="1">
        <v>8.7630145140815696E-4</v>
      </c>
      <c r="E1036">
        <v>8.7395157517771002E-4</v>
      </c>
      <c r="F1036">
        <v>2.5731755641551198E-3</v>
      </c>
      <c r="G1036" s="1">
        <v>2.21724408404524E-5</v>
      </c>
      <c r="H1036">
        <v>6.52571680309927E-4</v>
      </c>
      <c r="I1036" s="1">
        <v>1.92675745972185E-5</v>
      </c>
      <c r="J1036">
        <v>6.81007214593144E-4</v>
      </c>
      <c r="K1036" s="1">
        <v>1.07741381714438E-5</v>
      </c>
      <c r="L1036">
        <v>5.8521362123522202E-4</v>
      </c>
    </row>
    <row r="1037" spans="1:12" x14ac:dyDescent="0.25">
      <c r="A1037" s="5">
        <v>1675</v>
      </c>
      <c r="B1037" t="s">
        <v>822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 s="5">
        <v>1676</v>
      </c>
      <c r="B1038" t="s">
        <v>823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 s="5">
        <v>1677</v>
      </c>
      <c r="B1039" t="s">
        <v>823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 s="5">
        <v>1678</v>
      </c>
      <c r="B1040" t="s">
        <v>823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 s="5">
        <v>1679</v>
      </c>
      <c r="B1041" t="s">
        <v>823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 s="5">
        <v>1680</v>
      </c>
      <c r="B1042" t="s">
        <v>823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 s="5">
        <v>1681</v>
      </c>
      <c r="B1043" t="s">
        <v>823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 s="5">
        <v>1682</v>
      </c>
      <c r="B1044" t="s">
        <v>824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 s="5">
        <v>1683</v>
      </c>
      <c r="B1045" t="s">
        <v>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 s="5">
        <v>1684</v>
      </c>
      <c r="B1046" t="s">
        <v>658</v>
      </c>
      <c r="C1046" s="1">
        <v>6.4820206495660304E-6</v>
      </c>
      <c r="D1046" s="1">
        <v>1.3009670427790101E-4</v>
      </c>
      <c r="E1046" s="1">
        <v>1.2123877834941901E-5</v>
      </c>
      <c r="F1046" s="1">
        <v>1.6010429952780501E-4</v>
      </c>
      <c r="G1046" s="1">
        <v>5.9120466773992999E-6</v>
      </c>
      <c r="H1046" s="1">
        <v>9.5742586580028303E-5</v>
      </c>
      <c r="I1046" s="1">
        <v>1.0572802233424799E-5</v>
      </c>
      <c r="J1046" s="1">
        <v>1.5685215816861099E-4</v>
      </c>
      <c r="K1046" s="1">
        <v>6.2327639217588701E-6</v>
      </c>
      <c r="L1046">
        <v>1.0987593366078301E-4</v>
      </c>
    </row>
    <row r="1047" spans="1:12" x14ac:dyDescent="0.25">
      <c r="A1047" s="5">
        <v>1685</v>
      </c>
      <c r="B1047" t="s">
        <v>826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 s="5">
        <v>1686</v>
      </c>
      <c r="B1048" t="s">
        <v>659</v>
      </c>
      <c r="C1048">
        <v>-7.8389607220012605E-4</v>
      </c>
      <c r="D1048" s="1">
        <v>1.8828761873718298E-5</v>
      </c>
      <c r="E1048">
        <v>-9.4603334349168701E-4</v>
      </c>
      <c r="F1048" s="1">
        <v>9.1016384787626493E-6</v>
      </c>
      <c r="G1048">
        <v>-3.4643842599202E-3</v>
      </c>
      <c r="H1048" s="1">
        <v>6.1541649398645006E-5</v>
      </c>
      <c r="I1048">
        <v>-2.5074138845932801E-3</v>
      </c>
      <c r="J1048" s="1">
        <v>4.2648688623530698E-5</v>
      </c>
      <c r="K1048">
        <v>-9.2841306086552493E-3</v>
      </c>
      <c r="L1048">
        <v>1.53304882113669E-4</v>
      </c>
    </row>
    <row r="1049" spans="1:12" x14ac:dyDescent="0.25">
      <c r="A1049" s="5">
        <v>1687</v>
      </c>
      <c r="B1049" t="s">
        <v>827</v>
      </c>
      <c r="C1049">
        <v>7.8389607220012605E-4</v>
      </c>
      <c r="D1049" s="1">
        <v>1.8828761873718298E-5</v>
      </c>
      <c r="E1049">
        <v>9.4603334349168701E-4</v>
      </c>
      <c r="F1049" s="1">
        <v>9.1016384787626493E-6</v>
      </c>
      <c r="G1049">
        <v>3.4643842599202E-3</v>
      </c>
      <c r="H1049" s="1">
        <v>6.1541649398645006E-5</v>
      </c>
      <c r="I1049">
        <v>2.5074138845932801E-3</v>
      </c>
      <c r="J1049" s="1">
        <v>4.2648688623530698E-5</v>
      </c>
      <c r="K1049">
        <v>9.2841306086552493E-3</v>
      </c>
      <c r="L1049">
        <v>1.53304882113669E-4</v>
      </c>
    </row>
    <row r="1050" spans="1:12" x14ac:dyDescent="0.25">
      <c r="A1050" s="5">
        <v>1688</v>
      </c>
      <c r="B1050" t="s">
        <v>828</v>
      </c>
      <c r="C1050">
        <v>-3.9706251079979403E-2</v>
      </c>
      <c r="D1050">
        <v>1.3893545540731599E-3</v>
      </c>
      <c r="E1050">
        <v>-1.9359311438092001E-2</v>
      </c>
      <c r="F1050">
        <v>1.1890043006053501E-3</v>
      </c>
      <c r="G1050">
        <v>-6.1933174908568797E-2</v>
      </c>
      <c r="H1050">
        <v>6.70438221696991E-3</v>
      </c>
      <c r="I1050">
        <v>-5.3924289394799901E-2</v>
      </c>
      <c r="J1050">
        <v>1.9491631820584301E-2</v>
      </c>
      <c r="K1050">
        <v>0</v>
      </c>
      <c r="L1050">
        <v>0</v>
      </c>
    </row>
    <row r="1051" spans="1:12" x14ac:dyDescent="0.25">
      <c r="A1051" s="5">
        <v>1689</v>
      </c>
      <c r="B1051" t="s">
        <v>829</v>
      </c>
      <c r="C1051" s="1">
        <v>-3.91255803142442E-2</v>
      </c>
      <c r="D1051" s="1">
        <v>3.1554818198349698E-3</v>
      </c>
      <c r="E1051">
        <v>-1.8416312650046701E-2</v>
      </c>
      <c r="F1051">
        <v>3.7532216881995999E-3</v>
      </c>
      <c r="G1051" s="1">
        <v>-6.1883978959510297E-2</v>
      </c>
      <c r="H1051" s="1">
        <v>6.7363487809771099E-3</v>
      </c>
      <c r="I1051" s="1">
        <v>-5.3876093733220602E-2</v>
      </c>
      <c r="J1051" s="1">
        <v>1.95742396485559E-2</v>
      </c>
      <c r="K1051">
        <v>1.3649219024087799E-3</v>
      </c>
      <c r="L1051">
        <v>5.0824441051733104E-3</v>
      </c>
    </row>
    <row r="1052" spans="1:12" x14ac:dyDescent="0.25">
      <c r="A1052" s="5">
        <v>1690</v>
      </c>
      <c r="B1052" t="s">
        <v>830</v>
      </c>
      <c r="C1052" s="1">
        <v>2.6532541616171799E-5</v>
      </c>
      <c r="D1052" s="1">
        <v>6.9332371536645003E-4</v>
      </c>
      <c r="E1052" s="1">
        <v>3.92869479540708E-5</v>
      </c>
      <c r="F1052" s="1">
        <v>7.9424126437670098E-4</v>
      </c>
      <c r="G1052" s="1">
        <v>1.8227691383935698E-5</v>
      </c>
      <c r="H1052" s="1">
        <v>5.6328285686993104E-4</v>
      </c>
      <c r="I1052" s="1">
        <v>9.5697164685161696E-5</v>
      </c>
      <c r="J1052">
        <v>1.80361715692831E-3</v>
      </c>
      <c r="K1052" s="1">
        <v>2.6571405900615701E-5</v>
      </c>
      <c r="L1052">
        <v>6.8338220032984197E-4</v>
      </c>
    </row>
    <row r="1053" spans="1:12" x14ac:dyDescent="0.25">
      <c r="A1053" s="5">
        <v>1691</v>
      </c>
      <c r="B1053" t="s">
        <v>831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 s="5">
        <v>1694</v>
      </c>
      <c r="B1054" t="s">
        <v>831</v>
      </c>
      <c r="C1054">
        <v>-0.36776640670653599</v>
      </c>
      <c r="D1054">
        <v>7.7650980949316994E-2</v>
      </c>
      <c r="E1054">
        <v>-0.45022448512740498</v>
      </c>
      <c r="F1054">
        <v>8.4813998912831798E-2</v>
      </c>
      <c r="G1054">
        <v>-0.58899508449711802</v>
      </c>
      <c r="H1054">
        <v>9.9466012356095104E-2</v>
      </c>
      <c r="I1054">
        <v>-9.3801291853182703E-3</v>
      </c>
      <c r="J1054">
        <v>7.1788311064991603E-2</v>
      </c>
      <c r="K1054">
        <v>-1.0415542831611699E-2</v>
      </c>
      <c r="L1054">
        <v>7.7679933874331294E-2</v>
      </c>
    </row>
    <row r="1055" spans="1:12" x14ac:dyDescent="0.25">
      <c r="A1055" s="5">
        <v>1695</v>
      </c>
      <c r="B1055" t="s">
        <v>831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 s="5">
        <v>1696</v>
      </c>
      <c r="B1056" t="s">
        <v>831</v>
      </c>
      <c r="C1056">
        <v>-1.84952243376114</v>
      </c>
      <c r="D1056">
        <v>2.6096889103924201E-2</v>
      </c>
      <c r="E1056">
        <v>-1.94058726199941</v>
      </c>
      <c r="F1056">
        <v>2.51118048530494E-2</v>
      </c>
      <c r="G1056">
        <v>-2.16025877592278</v>
      </c>
      <c r="H1056">
        <v>3.8036750468316297E-2</v>
      </c>
      <c r="I1056">
        <v>-1.4077837448617601</v>
      </c>
      <c r="J1056">
        <v>4.2351666792396402E-2</v>
      </c>
      <c r="K1056">
        <v>-1.9626755061496</v>
      </c>
      <c r="L1056">
        <v>3.3224129544469003E-2</v>
      </c>
    </row>
    <row r="1057" spans="1:12" x14ac:dyDescent="0.25">
      <c r="A1057" s="5">
        <v>1697</v>
      </c>
      <c r="B1057" t="s">
        <v>831</v>
      </c>
      <c r="C1057">
        <v>2.10333865431569</v>
      </c>
      <c r="D1057">
        <v>2.5761372677074599E-2</v>
      </c>
      <c r="E1057">
        <v>2.0273409475560298</v>
      </c>
      <c r="F1057">
        <v>1.8878691432878E-2</v>
      </c>
      <c r="G1057">
        <v>2.0991439219869199</v>
      </c>
      <c r="H1057">
        <v>1.9758973396643301E-2</v>
      </c>
      <c r="I1057">
        <v>2.4044016906136001</v>
      </c>
      <c r="J1057">
        <v>2.51377871927927E-2</v>
      </c>
      <c r="K1057">
        <v>2.2334684826498301</v>
      </c>
      <c r="L1057">
        <v>3.7724288135231702E-2</v>
      </c>
    </row>
    <row r="1058" spans="1:12" x14ac:dyDescent="0.25">
      <c r="A1058" s="5">
        <v>1698</v>
      </c>
      <c r="B1058" t="s">
        <v>660</v>
      </c>
      <c r="C1058">
        <v>-4.4953167824866798E-4</v>
      </c>
      <c r="D1058">
        <v>5.3536698950504497E-3</v>
      </c>
      <c r="E1058">
        <v>-5.8017971352467002E-4</v>
      </c>
      <c r="F1058">
        <v>6.1685267089833804E-3</v>
      </c>
      <c r="G1058">
        <v>-4.9323050835487902E-4</v>
      </c>
      <c r="H1058">
        <v>5.2166603457036104E-3</v>
      </c>
      <c r="I1058">
        <v>-7.7866412474218998E-4</v>
      </c>
      <c r="J1058">
        <v>9.0498602676192808E-3</v>
      </c>
      <c r="K1058">
        <v>-1.8243006815532001E-4</v>
      </c>
      <c r="L1058">
        <v>1.78548429870377E-3</v>
      </c>
    </row>
    <row r="1059" spans="1:12" x14ac:dyDescent="0.25">
      <c r="A1059" s="5">
        <v>1699</v>
      </c>
      <c r="B1059" t="s">
        <v>660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s="5">
        <v>1700</v>
      </c>
      <c r="B1060" t="s">
        <v>660</v>
      </c>
      <c r="C1060">
        <v>5.7633300335605399E-4</v>
      </c>
      <c r="D1060">
        <v>1.52850002197056E-3</v>
      </c>
      <c r="E1060">
        <v>5.1836284116973995E-4</v>
      </c>
      <c r="F1060">
        <v>1.50901450415533E-3</v>
      </c>
      <c r="G1060">
        <v>4.6526690372567002E-4</v>
      </c>
      <c r="H1060">
        <v>1.17415010190628E-3</v>
      </c>
      <c r="I1060">
        <v>6.7970108673000404E-4</v>
      </c>
      <c r="J1060">
        <v>1.90502622852289E-3</v>
      </c>
      <c r="K1060">
        <v>6.3592704131149296E-4</v>
      </c>
      <c r="L1060">
        <v>1.6037043225483199E-3</v>
      </c>
    </row>
    <row r="1061" spans="1:12" x14ac:dyDescent="0.25">
      <c r="A1061" s="5">
        <v>1701</v>
      </c>
      <c r="B1061" t="s">
        <v>832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 s="5">
        <v>1702</v>
      </c>
      <c r="B1062" t="s">
        <v>833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 s="5">
        <v>1703</v>
      </c>
      <c r="B1063" t="s">
        <v>834</v>
      </c>
      <c r="C1063">
        <v>-2.0405178017280398E-3</v>
      </c>
      <c r="D1063">
        <v>3.0389196574821301E-3</v>
      </c>
      <c r="E1063">
        <v>-1.5434674917985901E-3</v>
      </c>
      <c r="F1063">
        <v>2.71129626779136E-3</v>
      </c>
      <c r="G1063">
        <v>-4.4598833086791903E-4</v>
      </c>
      <c r="H1063">
        <v>2.6910130233056499E-3</v>
      </c>
      <c r="I1063">
        <v>-2.8803292858456999E-4</v>
      </c>
      <c r="J1063">
        <v>7.3535387962943601E-3</v>
      </c>
      <c r="K1063">
        <v>-4.5911564736716E-4</v>
      </c>
      <c r="L1063">
        <v>3.9224832846013304E-3</v>
      </c>
    </row>
    <row r="1064" spans="1:12" x14ac:dyDescent="0.25">
      <c r="A1064" s="5">
        <v>1704</v>
      </c>
      <c r="B1064" t="s">
        <v>835</v>
      </c>
      <c r="C1064">
        <v>-9.2666469820394204E-4</v>
      </c>
      <c r="D1064">
        <v>2.4474343185117999E-4</v>
      </c>
      <c r="E1064">
        <v>-8.1617591258109699E-4</v>
      </c>
      <c r="F1064">
        <v>2.2289887210638799E-4</v>
      </c>
      <c r="G1064">
        <v>-6.1535801330169101E-4</v>
      </c>
      <c r="H1064">
        <v>2.1508696144369299E-4</v>
      </c>
      <c r="I1064">
        <v>-8.5612111064921597E-4</v>
      </c>
      <c r="J1064">
        <v>2.5537763836565698E-4</v>
      </c>
      <c r="K1064">
        <v>-7.3728766188561998E-4</v>
      </c>
      <c r="L1064">
        <v>2.5398994841520502E-4</v>
      </c>
    </row>
    <row r="1065" spans="1:12" x14ac:dyDescent="0.25">
      <c r="A1065" s="5">
        <v>1705</v>
      </c>
      <c r="B1065" t="s">
        <v>836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 s="5">
        <v>1706</v>
      </c>
      <c r="B1066" t="s">
        <v>837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 s="5">
        <v>1707</v>
      </c>
      <c r="B1067" t="s">
        <v>838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 s="5">
        <v>1708</v>
      </c>
      <c r="B1068" t="s">
        <v>839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 s="5">
        <v>1709</v>
      </c>
      <c r="B1069" t="s">
        <v>840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 s="5">
        <v>1710</v>
      </c>
      <c r="B1070" t="s">
        <v>841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 s="5">
        <v>1711</v>
      </c>
      <c r="B1071" t="s">
        <v>842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 s="5">
        <v>1712</v>
      </c>
      <c r="B1072" t="s">
        <v>843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 s="5">
        <v>1713</v>
      </c>
      <c r="B1073" t="s">
        <v>844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 s="5">
        <v>1714</v>
      </c>
      <c r="B1074" t="s">
        <v>845</v>
      </c>
      <c r="C1074">
        <v>-1</v>
      </c>
      <c r="D1074">
        <v>0</v>
      </c>
      <c r="E1074">
        <v>-1</v>
      </c>
      <c r="F1074">
        <v>0</v>
      </c>
      <c r="G1074">
        <v>-1</v>
      </c>
      <c r="H1074">
        <v>0</v>
      </c>
      <c r="I1074">
        <v>-1</v>
      </c>
      <c r="J1074">
        <v>0</v>
      </c>
      <c r="K1074">
        <v>-1</v>
      </c>
      <c r="L1074">
        <v>0</v>
      </c>
    </row>
    <row r="1075" spans="1:12" x14ac:dyDescent="0.25">
      <c r="A1075" s="5">
        <v>1715</v>
      </c>
      <c r="B1075" t="s">
        <v>846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 s="5">
        <v>1716</v>
      </c>
      <c r="B1076" t="s">
        <v>847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 s="5">
        <v>1717</v>
      </c>
      <c r="B1077" t="s">
        <v>848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 s="5">
        <v>1718</v>
      </c>
      <c r="B1078" t="s">
        <v>849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 s="5">
        <v>1719</v>
      </c>
      <c r="B1079" t="s">
        <v>850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 s="5">
        <v>1720</v>
      </c>
      <c r="B1080" t="s">
        <v>851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 s="5">
        <v>1721</v>
      </c>
      <c r="B1081" t="s">
        <v>852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 s="5">
        <v>1722</v>
      </c>
      <c r="B1082" t="s">
        <v>853</v>
      </c>
      <c r="C1082" s="1">
        <v>3.1059454413433201E-5</v>
      </c>
      <c r="D1082" s="1">
        <v>7.1182276665677396E-4</v>
      </c>
      <c r="E1082" s="1">
        <v>4.7534323670959598E-5</v>
      </c>
      <c r="F1082" s="1">
        <v>1.0940491725082799E-3</v>
      </c>
      <c r="G1082" s="1">
        <v>1.8361269648071899E-5</v>
      </c>
      <c r="H1082" s="1">
        <v>4.9043110400066295E-4</v>
      </c>
      <c r="I1082" s="1">
        <v>1.9676037541268301E-5</v>
      </c>
      <c r="J1082" s="1">
        <v>5.2555015075344701E-4</v>
      </c>
      <c r="K1082" s="1">
        <v>4.9757704436465999E-5</v>
      </c>
      <c r="L1082">
        <v>9.3983248487806601E-4</v>
      </c>
    </row>
    <row r="1083" spans="1:12" x14ac:dyDescent="0.25">
      <c r="A1083" s="5">
        <v>1723</v>
      </c>
      <c r="B1083" t="s">
        <v>854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 s="5">
        <v>1724</v>
      </c>
      <c r="B1084" t="s">
        <v>855</v>
      </c>
      <c r="C1084" s="1">
        <v>3.8814137107860897E-5</v>
      </c>
      <c r="D1084" s="1">
        <v>7.8402191671375296E-4</v>
      </c>
      <c r="E1084" s="1">
        <v>9.94561240684976E-5</v>
      </c>
      <c r="F1084" s="1">
        <v>1.5850191401038001E-3</v>
      </c>
      <c r="G1084" s="1">
        <v>5.7014292390020798E-5</v>
      </c>
      <c r="H1084" s="1">
        <v>8.5909968202512897E-4</v>
      </c>
      <c r="I1084" s="1">
        <v>6.0337153709446797E-5</v>
      </c>
      <c r="J1084" s="1">
        <v>9.08864750933194E-4</v>
      </c>
      <c r="K1084" s="1">
        <v>4.3148003318873802E-5</v>
      </c>
      <c r="L1084">
        <v>8.7978537170833502E-4</v>
      </c>
    </row>
    <row r="1085" spans="1:12" x14ac:dyDescent="0.25">
      <c r="A1085" s="5">
        <v>1725</v>
      </c>
      <c r="B1085" t="s">
        <v>856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 s="5">
        <v>1726</v>
      </c>
      <c r="B1086" t="s">
        <v>857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 s="5">
        <v>1727</v>
      </c>
      <c r="B1087" t="s">
        <v>858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 s="5">
        <v>1728</v>
      </c>
      <c r="B1088" t="s">
        <v>859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 s="5">
        <v>1729</v>
      </c>
      <c r="B1089" t="s">
        <v>860</v>
      </c>
      <c r="C1089">
        <v>-9.3586904194753202E-4</v>
      </c>
      <c r="D1089">
        <v>1.6852483727387301E-4</v>
      </c>
      <c r="E1089">
        <v>-8.2532973377892399E-4</v>
      </c>
      <c r="F1089">
        <v>1.5415937201383099E-4</v>
      </c>
      <c r="G1089">
        <v>-6.2428635550513005E-4</v>
      </c>
      <c r="H1089" s="1">
        <v>9.8642532016200295E-5</v>
      </c>
      <c r="I1089">
        <v>-8.6203608228850896E-4</v>
      </c>
      <c r="J1089">
        <v>1.45025758463996E-4</v>
      </c>
      <c r="K1089">
        <v>-7.5411018292210802E-4</v>
      </c>
      <c r="L1089">
        <v>1.2405801904937899E-4</v>
      </c>
    </row>
    <row r="1090" spans="1:12" x14ac:dyDescent="0.25">
      <c r="A1090" s="5">
        <v>1730</v>
      </c>
      <c r="B1090" t="s">
        <v>861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 s="5">
        <v>1731</v>
      </c>
      <c r="B1091" t="s">
        <v>862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 s="5">
        <v>1732</v>
      </c>
      <c r="B1092" t="s">
        <v>863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 s="5">
        <v>1733</v>
      </c>
      <c r="B1093" t="s">
        <v>864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 s="5">
        <v>1734</v>
      </c>
      <c r="B1094" t="s">
        <v>865</v>
      </c>
      <c r="C1094" s="1">
        <v>2.5035027565332502E-4</v>
      </c>
      <c r="D1094" s="1">
        <v>4.3231723548529596E-3</v>
      </c>
      <c r="E1094">
        <v>1.66710685067322E-4</v>
      </c>
      <c r="F1094">
        <v>3.4519420618468002E-3</v>
      </c>
      <c r="G1094">
        <v>2.35184980789281E-4</v>
      </c>
      <c r="H1094">
        <v>4.2702774537214704E-3</v>
      </c>
      <c r="I1094">
        <v>2.4228553104679599E-4</v>
      </c>
      <c r="J1094">
        <v>5.8016462331201401E-3</v>
      </c>
      <c r="K1094">
        <v>1.6324854888069901E-4</v>
      </c>
      <c r="L1094">
        <v>3.8093337622325898E-3</v>
      </c>
    </row>
    <row r="1095" spans="1:12" x14ac:dyDescent="0.25">
      <c r="A1095" s="5">
        <v>1735</v>
      </c>
      <c r="B1095" t="s">
        <v>866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 s="5">
        <v>1736</v>
      </c>
      <c r="B1096" t="s">
        <v>240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s="5">
        <v>1737</v>
      </c>
      <c r="B1097" t="s">
        <v>867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 s="5">
        <v>1738</v>
      </c>
      <c r="B1098" t="s">
        <v>868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 s="5">
        <v>1739</v>
      </c>
      <c r="B1099" t="s">
        <v>869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s="5">
        <v>1743</v>
      </c>
      <c r="B1100" t="s">
        <v>870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 s="5">
        <v>1744</v>
      </c>
      <c r="B1101" t="s">
        <v>871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 s="5">
        <v>1745</v>
      </c>
      <c r="B1102" t="s">
        <v>872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 s="5">
        <v>1746</v>
      </c>
      <c r="B1103" t="s">
        <v>873</v>
      </c>
      <c r="C1103">
        <v>3.6931074403578098E-3</v>
      </c>
      <c r="D1103">
        <v>1.59172181108687E-2</v>
      </c>
      <c r="E1103">
        <v>1.3429084270898399E-3</v>
      </c>
      <c r="F1103">
        <v>1.25028285183881E-2</v>
      </c>
      <c r="G1103">
        <v>0.14079549963812901</v>
      </c>
      <c r="H1103">
        <v>5.9629382511101101E-2</v>
      </c>
      <c r="I1103">
        <v>3.9144594013877402E-3</v>
      </c>
      <c r="J1103">
        <v>3.4157260478285399E-2</v>
      </c>
      <c r="K1103">
        <v>1.5712363248254101E-2</v>
      </c>
      <c r="L1103">
        <v>3.9804901160283998E-2</v>
      </c>
    </row>
    <row r="1104" spans="1:12" x14ac:dyDescent="0.25">
      <c r="A1104" s="5">
        <v>1747</v>
      </c>
      <c r="B1104" t="s">
        <v>874</v>
      </c>
      <c r="C1104" s="1">
        <v>-9.7232744639005899E-5</v>
      </c>
      <c r="D1104" s="1">
        <v>8.1605257024649201E-4</v>
      </c>
      <c r="E1104" s="1">
        <v>-9.25187889249869E-5</v>
      </c>
      <c r="F1104" s="1">
        <v>8.3121000206387997E-4</v>
      </c>
      <c r="G1104" s="1">
        <v>-8.7469020670219197E-5</v>
      </c>
      <c r="H1104" s="1">
        <v>6.9918561359057902E-4</v>
      </c>
      <c r="I1104">
        <v>-1.6176094579152699E-4</v>
      </c>
      <c r="J1104">
        <v>1.03639735462441E-3</v>
      </c>
      <c r="K1104" s="1">
        <v>-8.4404555314911202E-5</v>
      </c>
      <c r="L1104">
        <v>6.46382806237602E-4</v>
      </c>
    </row>
    <row r="1105" spans="1:12" x14ac:dyDescent="0.25">
      <c r="A1105" s="5">
        <v>1748</v>
      </c>
      <c r="B1105" t="s">
        <v>875</v>
      </c>
      <c r="C1105">
        <v>-2.1455156612759999E-2</v>
      </c>
      <c r="D1105">
        <v>1.9839183845842001E-4</v>
      </c>
      <c r="E1105">
        <v>-1.8930618126829699E-2</v>
      </c>
      <c r="F1105">
        <v>1.6149062743498201E-4</v>
      </c>
      <c r="G1105">
        <v>-1.44322668908002E-2</v>
      </c>
      <c r="H1105">
        <v>1.6622986318875799E-4</v>
      </c>
      <c r="I1105">
        <v>-1.9851859419820001E-2</v>
      </c>
      <c r="J1105">
        <v>1.7056856434288599E-4</v>
      </c>
      <c r="K1105">
        <v>-1.74046533476757E-2</v>
      </c>
      <c r="L1105">
        <v>1.7184883926475201E-4</v>
      </c>
    </row>
    <row r="1106" spans="1:12" x14ac:dyDescent="0.25">
      <c r="A1106" s="5">
        <v>1749</v>
      </c>
      <c r="B1106" t="s">
        <v>876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 s="5">
        <v>1750</v>
      </c>
      <c r="B1107" t="s">
        <v>877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s="5">
        <v>1751</v>
      </c>
      <c r="B1108" t="s">
        <v>878</v>
      </c>
      <c r="C1108">
        <v>3.7783611298772101E-4</v>
      </c>
      <c r="D1108">
        <v>8.04022510365671E-4</v>
      </c>
      <c r="E1108">
        <v>1.05693923550585E-4</v>
      </c>
      <c r="F1108">
        <v>6.4363981557269802E-4</v>
      </c>
      <c r="G1108">
        <v>5.6670186090386401E-4</v>
      </c>
      <c r="H1108">
        <v>4.2187066370864802E-4</v>
      </c>
      <c r="I1108" s="1">
        <v>6.3691953566975999E-6</v>
      </c>
      <c r="J1108" s="1">
        <v>6.9662567337472803E-4</v>
      </c>
      <c r="K1108">
        <v>1.01753422287646E-4</v>
      </c>
      <c r="L1108">
        <v>7.0275793734571703E-4</v>
      </c>
    </row>
    <row r="1109" spans="1:12" x14ac:dyDescent="0.25">
      <c r="A1109" s="5">
        <v>1752</v>
      </c>
      <c r="B1109" t="s">
        <v>879</v>
      </c>
      <c r="C1109">
        <v>-3.7783611298772101E-4</v>
      </c>
      <c r="D1109">
        <v>8.04022510365671E-4</v>
      </c>
      <c r="E1109">
        <v>-1.05693923550585E-4</v>
      </c>
      <c r="F1109">
        <v>6.43639815572699E-4</v>
      </c>
      <c r="G1109">
        <v>-5.6670186090386401E-4</v>
      </c>
      <c r="H1109">
        <v>4.2187066370864802E-4</v>
      </c>
      <c r="I1109" s="1">
        <v>-6.3691953566975897E-6</v>
      </c>
      <c r="J1109" s="1">
        <v>6.9662567337472803E-4</v>
      </c>
      <c r="K1109">
        <v>-1.01753422287646E-4</v>
      </c>
      <c r="L1109">
        <v>7.0275793734571703E-4</v>
      </c>
    </row>
    <row r="1110" spans="1:12" x14ac:dyDescent="0.25">
      <c r="A1110" s="5">
        <v>1753</v>
      </c>
      <c r="B1110" t="s">
        <v>880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 s="5">
        <v>1754</v>
      </c>
      <c r="B1111" t="s">
        <v>881</v>
      </c>
      <c r="C1111">
        <v>1.9632127098074001E-3</v>
      </c>
      <c r="D1111" s="1">
        <v>1.8153462396633499E-5</v>
      </c>
      <c r="E1111">
        <v>1.73220977108641E-3</v>
      </c>
      <c r="F1111" s="1">
        <v>1.47768890010671E-5</v>
      </c>
      <c r="G1111">
        <v>1.94135744435077E-3</v>
      </c>
      <c r="H1111" s="1">
        <v>2.2360422296556901E-5</v>
      </c>
      <c r="I1111">
        <v>2.67037429234856E-3</v>
      </c>
      <c r="J1111" s="1">
        <v>2.2944042654729601E-5</v>
      </c>
      <c r="K1111">
        <v>2.3411881732988602E-3</v>
      </c>
      <c r="L1111" s="1">
        <v>2.3116258740971001E-5</v>
      </c>
    </row>
    <row r="1112" spans="1:12" x14ac:dyDescent="0.25">
      <c r="A1112" s="5">
        <v>1757</v>
      </c>
      <c r="B1112" t="s">
        <v>882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 s="5">
        <v>1758</v>
      </c>
      <c r="B1113" t="s">
        <v>671</v>
      </c>
      <c r="C1113">
        <v>1.9632127098074001E-3</v>
      </c>
      <c r="D1113" s="1">
        <v>1.8153462396633499E-5</v>
      </c>
      <c r="E1113">
        <v>1.73219677552122E-3</v>
      </c>
      <c r="F1113" s="1">
        <v>1.47919787474896E-5</v>
      </c>
      <c r="G1113">
        <v>1.94135744435077E-3</v>
      </c>
      <c r="H1113" s="1">
        <v>2.2360422296556901E-5</v>
      </c>
      <c r="I1113">
        <v>2.6698431797487301E-3</v>
      </c>
      <c r="J1113" s="1">
        <v>4.4187873199818898E-5</v>
      </c>
      <c r="K1113">
        <v>2.34117941873189E-3</v>
      </c>
      <c r="L1113" s="1">
        <v>2.3127844621138601E-5</v>
      </c>
    </row>
    <row r="1114" spans="1:12" x14ac:dyDescent="0.25">
      <c r="A1114" s="5">
        <v>1759</v>
      </c>
      <c r="B1114" t="s">
        <v>671</v>
      </c>
      <c r="C1114">
        <v>-2.5699580972265702E-4</v>
      </c>
      <c r="D1114">
        <v>2.9381953637185598E-3</v>
      </c>
      <c r="E1114">
        <v>-2.00773353804885E-4</v>
      </c>
      <c r="F1114">
        <v>2.4846753675466398E-3</v>
      </c>
      <c r="G1114">
        <v>-2.0520544970617399E-4</v>
      </c>
      <c r="H1114">
        <v>2.5437674569296102E-3</v>
      </c>
      <c r="I1114">
        <v>-4.1034863394193198E-4</v>
      </c>
      <c r="J1114">
        <v>4.7256400513552401E-3</v>
      </c>
      <c r="K1114">
        <v>-3.4547346117755399E-4</v>
      </c>
      <c r="L1114">
        <v>3.77993739998042E-3</v>
      </c>
    </row>
    <row r="1115" spans="1:12" x14ac:dyDescent="0.25">
      <c r="A1115" s="5">
        <v>1760</v>
      </c>
      <c r="B1115" t="s">
        <v>671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 s="5">
        <v>1761</v>
      </c>
      <c r="B1116" t="s">
        <v>883</v>
      </c>
      <c r="C1116">
        <v>1.4472141533824799E-2</v>
      </c>
      <c r="D1116">
        <v>2.6029651024190702E-4</v>
      </c>
      <c r="E1116">
        <v>7.5372597453473703E-2</v>
      </c>
      <c r="F1116">
        <v>1.10075774590314E-3</v>
      </c>
      <c r="G1116">
        <v>9.6758850541349105E-3</v>
      </c>
      <c r="H1116">
        <v>2.8175295089340901E-4</v>
      </c>
      <c r="I1116">
        <v>1.16457335526358E-2</v>
      </c>
      <c r="J1116">
        <v>1.85969919647051E-4</v>
      </c>
      <c r="K1116">
        <v>1.7511034887612301E-2</v>
      </c>
      <c r="L1116">
        <v>2.44596146584202E-4</v>
      </c>
    </row>
    <row r="1117" spans="1:12" x14ac:dyDescent="0.25">
      <c r="A1117" s="5">
        <v>1762</v>
      </c>
      <c r="B1117" t="s">
        <v>884</v>
      </c>
      <c r="C1117">
        <v>1.4472141533824799E-2</v>
      </c>
      <c r="D1117">
        <v>2.6029651024190702E-4</v>
      </c>
      <c r="E1117">
        <v>7.5372597453473703E-2</v>
      </c>
      <c r="F1117">
        <v>1.10075774590314E-3</v>
      </c>
      <c r="G1117">
        <v>9.6758850541349105E-3</v>
      </c>
      <c r="H1117">
        <v>2.8175295089340901E-4</v>
      </c>
      <c r="I1117">
        <v>1.16457335526358E-2</v>
      </c>
      <c r="J1117">
        <v>1.85969919647051E-4</v>
      </c>
      <c r="K1117">
        <v>1.7511034887612301E-2</v>
      </c>
      <c r="L1117">
        <v>2.44596146584202E-4</v>
      </c>
    </row>
    <row r="1118" spans="1:12" x14ac:dyDescent="0.25">
      <c r="A1118" s="5">
        <v>1763</v>
      </c>
      <c r="B1118" t="s">
        <v>885</v>
      </c>
      <c r="C1118" s="1">
        <v>-6.9798357993354802E-4</v>
      </c>
      <c r="D1118" s="1">
        <v>1.0387869219802601E-2</v>
      </c>
      <c r="E1118">
        <v>-1.8356606510459301E-3</v>
      </c>
      <c r="F1118">
        <v>1.6142770069234501E-2</v>
      </c>
      <c r="G1118">
        <v>-6.0060213479827995E-4</v>
      </c>
      <c r="H1118">
        <v>7.6856523113091801E-3</v>
      </c>
      <c r="I1118">
        <v>-2.5272508912266801E-3</v>
      </c>
      <c r="J1118">
        <v>3.3116306737185498E-2</v>
      </c>
      <c r="K1118">
        <v>-2.9653488754509302E-4</v>
      </c>
      <c r="L1118">
        <v>5.8875108519306999E-3</v>
      </c>
    </row>
    <row r="1119" spans="1:12" x14ac:dyDescent="0.25">
      <c r="A1119" s="5">
        <v>1764</v>
      </c>
      <c r="B1119" t="s">
        <v>886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 s="5">
        <v>1766</v>
      </c>
      <c r="B1120" t="s">
        <v>887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 s="5">
        <v>1770</v>
      </c>
      <c r="B1121" t="s">
        <v>888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 s="5">
        <v>1771</v>
      </c>
      <c r="B1122" t="s">
        <v>889</v>
      </c>
      <c r="C1122" s="1">
        <v>-2.0134477111095498E-5</v>
      </c>
      <c r="D1122" s="1">
        <v>3.34041039230505E-4</v>
      </c>
      <c r="E1122" s="1">
        <v>-2.5564576453497801E-5</v>
      </c>
      <c r="F1122" s="1">
        <v>4.23412153446934E-4</v>
      </c>
      <c r="G1122" s="1">
        <v>-2.44563830154691E-5</v>
      </c>
      <c r="H1122" s="1">
        <v>2.56859277772968E-4</v>
      </c>
      <c r="I1122" s="1">
        <v>-3.4488853317457899E-5</v>
      </c>
      <c r="J1122" s="1">
        <v>4.3993020724948802E-4</v>
      </c>
      <c r="K1122" s="1">
        <v>-2.2276303859391399E-5</v>
      </c>
      <c r="L1122">
        <v>2.9457509062095599E-4</v>
      </c>
    </row>
    <row r="1123" spans="1:12" x14ac:dyDescent="0.25">
      <c r="A1123" s="5">
        <v>1772</v>
      </c>
      <c r="B1123" t="s">
        <v>890</v>
      </c>
      <c r="C1123" s="1">
        <v>-3.8204909882135899E-5</v>
      </c>
      <c r="D1123" s="1">
        <v>4.0210373979767999E-4</v>
      </c>
      <c r="E1123" s="1">
        <v>-7.9683327119368501E-5</v>
      </c>
      <c r="F1123" s="1">
        <v>5.7464112635166099E-4</v>
      </c>
      <c r="G1123" s="1">
        <v>-2.9834425290120001E-5</v>
      </c>
      <c r="H1123" s="1">
        <v>3.2567654691546198E-4</v>
      </c>
      <c r="I1123" s="1">
        <v>-5.7842382927389199E-5</v>
      </c>
      <c r="J1123" s="1">
        <v>5.4728218177679702E-4</v>
      </c>
      <c r="K1123" s="1">
        <v>-5.2088297846652798E-5</v>
      </c>
      <c r="L1123">
        <v>4.8571729018424001E-4</v>
      </c>
    </row>
    <row r="1124" spans="1:12" x14ac:dyDescent="0.25">
      <c r="A1124" s="5">
        <v>1774</v>
      </c>
      <c r="B1124" t="s">
        <v>891</v>
      </c>
      <c r="C1124" s="1">
        <v>-6.4217411599476994E-5</v>
      </c>
      <c r="D1124" s="1">
        <v>5.2494039328644605E-4</v>
      </c>
      <c r="E1124" s="1">
        <v>-8.7555310856126197E-5</v>
      </c>
      <c r="F1124" s="1">
        <v>5.0672963953488103E-4</v>
      </c>
      <c r="G1124" s="1">
        <v>-1.06870715678342E-4</v>
      </c>
      <c r="H1124" s="1">
        <v>4.7743750959407602E-4</v>
      </c>
      <c r="I1124">
        <v>-1.4618015553196799E-4</v>
      </c>
      <c r="J1124">
        <v>7.6422338736497003E-4</v>
      </c>
      <c r="K1124" s="1">
        <v>-9.8892843654536599E-5</v>
      </c>
      <c r="L1124">
        <v>5.2490582745463301E-4</v>
      </c>
    </row>
    <row r="1125" spans="1:12" x14ac:dyDescent="0.25">
      <c r="A1125" s="5">
        <v>1775</v>
      </c>
      <c r="B1125" t="s">
        <v>892</v>
      </c>
      <c r="C1125" s="1">
        <v>-3.6564840438109498E-5</v>
      </c>
      <c r="D1125" s="1">
        <v>5.9135905157807196E-4</v>
      </c>
      <c r="E1125" s="1">
        <v>-4.7156015282679799E-5</v>
      </c>
      <c r="F1125" s="1">
        <v>7.3584296137126103E-4</v>
      </c>
      <c r="G1125" s="1">
        <v>-1.03901057296624E-5</v>
      </c>
      <c r="H1125" s="1">
        <v>2.9637983444828699E-4</v>
      </c>
      <c r="I1125" s="1">
        <v>-4.3651586824580498E-5</v>
      </c>
      <c r="J1125" s="1">
        <v>6.8084649284788103E-4</v>
      </c>
      <c r="K1125" s="1">
        <v>-1.7714053746446699E-5</v>
      </c>
      <c r="L1125">
        <v>3.4376114579105402E-4</v>
      </c>
    </row>
    <row r="1126" spans="1:12" x14ac:dyDescent="0.25">
      <c r="A1126" s="5">
        <v>1776</v>
      </c>
      <c r="B1126" t="s">
        <v>893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 s="5">
        <v>1777</v>
      </c>
      <c r="B1127" t="s">
        <v>894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 s="5">
        <v>1788</v>
      </c>
      <c r="B1128" t="s">
        <v>895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s="5">
        <v>1790</v>
      </c>
      <c r="B1129" t="s">
        <v>275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 s="5">
        <v>1791</v>
      </c>
      <c r="B1130" t="s">
        <v>896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 s="5">
        <v>1792</v>
      </c>
      <c r="B1131" t="s">
        <v>897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 s="5">
        <v>1793</v>
      </c>
      <c r="B1132" t="s">
        <v>898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s="5">
        <v>1794</v>
      </c>
      <c r="B1133" t="s">
        <v>899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 s="5">
        <v>1795</v>
      </c>
      <c r="B1134" t="s">
        <v>899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 s="5">
        <v>1796</v>
      </c>
      <c r="B1135" t="s">
        <v>899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 s="5">
        <v>1797</v>
      </c>
      <c r="B1136" t="s">
        <v>900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 s="5">
        <v>1798</v>
      </c>
      <c r="B1137" t="s">
        <v>901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 s="5">
        <v>1800</v>
      </c>
      <c r="B1138" t="s">
        <v>902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 s="5">
        <v>1801</v>
      </c>
      <c r="B1139" t="s">
        <v>903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 s="5">
        <v>1802</v>
      </c>
      <c r="B1140" t="s">
        <v>903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s="5">
        <v>1803</v>
      </c>
      <c r="B1141" t="s">
        <v>904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 s="5">
        <v>1805</v>
      </c>
      <c r="B1142" t="s">
        <v>905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 s="5">
        <v>1806</v>
      </c>
      <c r="B1143" t="s">
        <v>906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s="5">
        <v>1807</v>
      </c>
      <c r="B1144" t="s">
        <v>907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 s="5">
        <v>1808</v>
      </c>
      <c r="B1145" t="s">
        <v>908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 s="5">
        <v>1809</v>
      </c>
      <c r="B1146" t="s">
        <v>909</v>
      </c>
      <c r="C1146">
        <v>3.7697037597158199E-3</v>
      </c>
      <c r="D1146">
        <v>1.5917022136531001E-2</v>
      </c>
      <c r="E1146">
        <v>1.4104919788587599E-3</v>
      </c>
      <c r="F1146">
        <v>1.2502720580843601E-2</v>
      </c>
      <c r="G1146">
        <v>0.140871243796685</v>
      </c>
      <c r="H1146">
        <v>5.9629094659088298E-2</v>
      </c>
      <c r="I1146">
        <v>4.0186469449887702E-3</v>
      </c>
      <c r="J1146">
        <v>3.4157077429241803E-2</v>
      </c>
      <c r="K1146">
        <v>1.58037072350579E-2</v>
      </c>
      <c r="L1146">
        <v>3.9804798197356397E-2</v>
      </c>
    </row>
    <row r="1147" spans="1:12" x14ac:dyDescent="0.25">
      <c r="A1147" s="5">
        <v>1810</v>
      </c>
      <c r="B1147" t="s">
        <v>910</v>
      </c>
      <c r="C1147" s="1">
        <v>5.0033864363856098E-5</v>
      </c>
      <c r="D1147">
        <v>9.2378533088887998E-4</v>
      </c>
      <c r="E1147" s="1">
        <v>2.12103247038293E-5</v>
      </c>
      <c r="F1147">
        <v>7.48780963205695E-4</v>
      </c>
      <c r="G1147">
        <v>1.2218420488914201E-3</v>
      </c>
      <c r="H1147">
        <v>6.7377937855539602E-3</v>
      </c>
      <c r="I1147">
        <v>4.4087053594080503E-4</v>
      </c>
      <c r="J1147">
        <v>4.8269637215822203E-3</v>
      </c>
      <c r="K1147" s="1">
        <v>6.0001078844335598E-5</v>
      </c>
      <c r="L1147">
        <v>3.1911979505168598E-4</v>
      </c>
    </row>
    <row r="1148" spans="1:12" x14ac:dyDescent="0.25">
      <c r="A1148" s="5">
        <v>1811</v>
      </c>
      <c r="B1148" t="s">
        <v>683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 s="5">
        <v>1812</v>
      </c>
      <c r="B1149" t="s">
        <v>911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 s="5">
        <v>1813</v>
      </c>
      <c r="B1150" t="s">
        <v>911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 s="5">
        <v>1814</v>
      </c>
      <c r="B1151" t="s">
        <v>912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 s="5">
        <v>1815</v>
      </c>
      <c r="B1152" t="s">
        <v>913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 s="5">
        <v>1816</v>
      </c>
      <c r="B1153" t="s">
        <v>914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 s="5">
        <v>1817</v>
      </c>
      <c r="B1154" t="s">
        <v>914</v>
      </c>
      <c r="C1154">
        <v>-3.81789073530545E-2</v>
      </c>
      <c r="D1154">
        <v>3.8402021285712899E-3</v>
      </c>
      <c r="E1154">
        <v>-1.93352530978959E-2</v>
      </c>
      <c r="F1154">
        <v>1.3232752575189899E-3</v>
      </c>
      <c r="G1154">
        <v>-6.0282341491891801E-2</v>
      </c>
      <c r="H1154">
        <v>7.8167181435177605E-3</v>
      </c>
      <c r="I1154">
        <v>-5.21871907986379E-2</v>
      </c>
      <c r="J1154">
        <v>2.0602327752924501E-2</v>
      </c>
      <c r="K1154" s="1">
        <v>1.34526108850386E-5</v>
      </c>
      <c r="L1154">
        <v>2.30307179815475E-4</v>
      </c>
    </row>
    <row r="1155" spans="1:12" x14ac:dyDescent="0.25">
      <c r="A1155" s="5">
        <v>1818</v>
      </c>
      <c r="B1155" t="s">
        <v>915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 s="5">
        <v>1819</v>
      </c>
      <c r="B1156" t="s">
        <v>686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 s="5">
        <v>1820</v>
      </c>
      <c r="B1157" t="s">
        <v>916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 s="5">
        <v>1821</v>
      </c>
      <c r="B1158" t="s">
        <v>917</v>
      </c>
      <c r="C1158" s="1">
        <v>2.33934995107651E-4</v>
      </c>
      <c r="D1158" s="1">
        <v>4.3566043324892202E-3</v>
      </c>
      <c r="E1158">
        <v>2.7910640092992901E-4</v>
      </c>
      <c r="F1158">
        <v>4.72514422821327E-3</v>
      </c>
      <c r="G1158">
        <v>3.3075168254375898E-4</v>
      </c>
      <c r="H1158">
        <v>5.10113334856112E-3</v>
      </c>
      <c r="I1158">
        <v>3.7625360165765897E-4</v>
      </c>
      <c r="J1158">
        <v>7.8499591460640308E-3</v>
      </c>
      <c r="K1158">
        <v>2.3185959974777499E-4</v>
      </c>
      <c r="L1158">
        <v>4.7406864712835903E-3</v>
      </c>
    </row>
    <row r="1159" spans="1:12" x14ac:dyDescent="0.25">
      <c r="A1159" s="5">
        <v>1822</v>
      </c>
      <c r="B1159" t="s">
        <v>918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 s="5">
        <v>1823</v>
      </c>
      <c r="B1160" t="s">
        <v>918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 s="5">
        <v>1824</v>
      </c>
      <c r="B1161" t="s">
        <v>919</v>
      </c>
      <c r="C1161">
        <v>2.1521972809821399</v>
      </c>
      <c r="D1161">
        <v>9.9993152054218798E-2</v>
      </c>
      <c r="E1161">
        <v>2.37258296859155</v>
      </c>
      <c r="F1161">
        <v>0.142376063464626</v>
      </c>
      <c r="G1161">
        <v>2.76537146295632</v>
      </c>
      <c r="H1161">
        <v>0.14863834034815401</v>
      </c>
      <c r="I1161">
        <v>3.1334309054721601</v>
      </c>
      <c r="J1161">
        <v>0.158270353616804</v>
      </c>
      <c r="K1161">
        <v>3.21157290699208</v>
      </c>
      <c r="L1161">
        <v>0.16970948018058099</v>
      </c>
    </row>
    <row r="1162" spans="1:12" x14ac:dyDescent="0.25">
      <c r="A1162" s="5">
        <v>1825</v>
      </c>
      <c r="B1162" t="s">
        <v>919</v>
      </c>
      <c r="C1162">
        <v>-1.8008465263844701E-2</v>
      </c>
      <c r="D1162">
        <v>5.35244244732934E-3</v>
      </c>
      <c r="E1162">
        <v>-1.6075242736893099E-2</v>
      </c>
      <c r="F1162">
        <v>6.1635330075330797E-3</v>
      </c>
      <c r="G1162">
        <v>-1.10575216461439E-2</v>
      </c>
      <c r="H1162">
        <v>5.21872676044204E-3</v>
      </c>
      <c r="I1162">
        <v>-1.5308251681825299E-2</v>
      </c>
      <c r="J1162">
        <v>9.0440699575724502E-3</v>
      </c>
      <c r="K1162">
        <v>-1.29431560834688E-2</v>
      </c>
      <c r="L1162">
        <v>1.84719857809253E-3</v>
      </c>
    </row>
    <row r="1163" spans="1:12" x14ac:dyDescent="0.25">
      <c r="A1163" s="5">
        <v>1826</v>
      </c>
      <c r="B1163" t="s">
        <v>919</v>
      </c>
      <c r="C1163">
        <v>-6.02989942114696E-4</v>
      </c>
      <c r="D1163">
        <v>9.8970800206529801E-3</v>
      </c>
      <c r="E1163">
        <v>-3.8350147316838399E-4</v>
      </c>
      <c r="F1163">
        <v>9.3188536897976203E-3</v>
      </c>
      <c r="G1163">
        <v>-1.4948081828592599E-2</v>
      </c>
      <c r="H1163">
        <v>3.7672354712918001E-2</v>
      </c>
      <c r="I1163">
        <v>-1.8608706499496799E-3</v>
      </c>
      <c r="J1163">
        <v>3.1912779586003998E-2</v>
      </c>
      <c r="K1163">
        <v>-1.03830276077493E-2</v>
      </c>
      <c r="L1163">
        <v>3.4595650051698401E-2</v>
      </c>
    </row>
    <row r="1164" spans="1:12" x14ac:dyDescent="0.25">
      <c r="A1164" s="5">
        <v>1827</v>
      </c>
      <c r="B1164" t="s">
        <v>919</v>
      </c>
      <c r="C1164">
        <v>-1.49160433492214E-3</v>
      </c>
      <c r="D1164">
        <v>7.2393780815357099E-3</v>
      </c>
      <c r="E1164">
        <v>-1.7089271737307399E-3</v>
      </c>
      <c r="F1164">
        <v>8.4531703738679395E-3</v>
      </c>
      <c r="G1164">
        <v>-9.24987230660038E-4</v>
      </c>
      <c r="H1164">
        <v>4.0549293021960604E-3</v>
      </c>
      <c r="I1164">
        <v>-1.55596241536189E-3</v>
      </c>
      <c r="J1164">
        <v>7.2088426390753803E-3</v>
      </c>
      <c r="K1164">
        <v>-1.1592358249270199E-3</v>
      </c>
      <c r="L1164">
        <v>5.2727916073429101E-3</v>
      </c>
    </row>
    <row r="1165" spans="1:12" x14ac:dyDescent="0.25">
      <c r="A1165" s="5">
        <v>1829</v>
      </c>
      <c r="B1165" t="s">
        <v>919</v>
      </c>
      <c r="C1165">
        <v>-0.36776969122041298</v>
      </c>
      <c r="D1165">
        <v>7.7652316254638906E-2</v>
      </c>
      <c r="E1165">
        <v>-0.45024149717333201</v>
      </c>
      <c r="F1165">
        <v>8.4817599470205896E-2</v>
      </c>
      <c r="G1165">
        <v>-0.58901180898191197</v>
      </c>
      <c r="H1165">
        <v>9.9470850593108395E-2</v>
      </c>
      <c r="I1165">
        <v>-9.4080687644819208E-3</v>
      </c>
      <c r="J1165">
        <v>7.1786820354002995E-2</v>
      </c>
      <c r="K1165">
        <v>-1.04520109931804E-2</v>
      </c>
      <c r="L1165">
        <v>7.7676736024106394E-2</v>
      </c>
    </row>
    <row r="1166" spans="1:12" x14ac:dyDescent="0.25">
      <c r="A1166" s="5">
        <v>1830</v>
      </c>
      <c r="B1166" t="s">
        <v>919</v>
      </c>
      <c r="C1166">
        <v>-2.3332375558889101E-3</v>
      </c>
      <c r="D1166">
        <v>5.6797107461827104E-3</v>
      </c>
      <c r="E1166">
        <v>-1.28262074371631E-3</v>
      </c>
      <c r="F1166">
        <v>3.8771137630667198E-3</v>
      </c>
      <c r="G1166">
        <v>-1.9712903816255698E-3</v>
      </c>
      <c r="H1166">
        <v>5.4769004575505398E-3</v>
      </c>
      <c r="I1166">
        <v>-2.2386444704778998E-3</v>
      </c>
      <c r="J1166">
        <v>6.2743173530805801E-3</v>
      </c>
      <c r="K1166">
        <v>-1.67458565669746E-3</v>
      </c>
      <c r="L1166">
        <v>5.3337882107170002E-3</v>
      </c>
    </row>
    <row r="1167" spans="1:12" x14ac:dyDescent="0.25">
      <c r="A1167" s="5">
        <v>1831</v>
      </c>
      <c r="B1167" t="s">
        <v>919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 s="5">
        <v>1832</v>
      </c>
      <c r="B1168" t="s">
        <v>920</v>
      </c>
      <c r="C1168">
        <v>-2.11509257774444</v>
      </c>
      <c r="D1168">
        <v>4.2504052816962297E-2</v>
      </c>
      <c r="E1168">
        <v>-2.3962437128243499</v>
      </c>
      <c r="F1168">
        <v>5.2600122599059697E-2</v>
      </c>
      <c r="G1168">
        <v>-2.5200166861841402</v>
      </c>
      <c r="H1168">
        <v>5.7839286924810697E-2</v>
      </c>
      <c r="I1168">
        <v>-3.1584929997817799</v>
      </c>
      <c r="J1168">
        <v>3.7865865720412603E-2</v>
      </c>
      <c r="K1168">
        <v>-3.2165875769982599</v>
      </c>
      <c r="L1168">
        <v>5.62544276789088E-2</v>
      </c>
    </row>
    <row r="1169" spans="1:12" x14ac:dyDescent="0.25">
      <c r="A1169" s="5">
        <v>1833</v>
      </c>
      <c r="B1169" t="s">
        <v>921</v>
      </c>
      <c r="C1169">
        <v>1.2475318839945599E-4</v>
      </c>
      <c r="D1169">
        <v>2.8390710553080501E-3</v>
      </c>
      <c r="E1169">
        <v>2.34775345767754E-4</v>
      </c>
      <c r="F1169">
        <v>3.9130101442283304E-3</v>
      </c>
      <c r="G1169">
        <v>1.9578244551647601E-4</v>
      </c>
      <c r="H1169">
        <v>3.3927522446865E-3</v>
      </c>
      <c r="I1169">
        <v>3.5390686076097402E-4</v>
      </c>
      <c r="J1169">
        <v>6.2652241178823504E-3</v>
      </c>
      <c r="K1169" s="1">
        <v>5.8694135667366898E-5</v>
      </c>
      <c r="L1169">
        <v>1.0355515159951401E-3</v>
      </c>
    </row>
    <row r="1170" spans="1:12" x14ac:dyDescent="0.25">
      <c r="A1170" s="5">
        <v>1834</v>
      </c>
      <c r="B1170" t="s">
        <v>922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 s="5">
        <v>1835</v>
      </c>
      <c r="B1171" t="s">
        <v>923</v>
      </c>
      <c r="C1171" s="1">
        <v>-3.54698579172756E-5</v>
      </c>
      <c r="D1171" s="1">
        <v>3.4141690587684E-4</v>
      </c>
      <c r="E1171" s="1">
        <v>-5.3567474308811499E-6</v>
      </c>
      <c r="F1171" s="1">
        <v>9.3290531883665403E-5</v>
      </c>
      <c r="G1171" s="1">
        <v>-2.22549496627286E-5</v>
      </c>
      <c r="H1171" s="1">
        <v>1.8458096283820299E-4</v>
      </c>
      <c r="I1171" s="1">
        <v>-5.7686662424552199E-5</v>
      </c>
      <c r="J1171" s="1">
        <v>4.1929232808181701E-4</v>
      </c>
      <c r="K1171" s="1">
        <v>-2.8176123696878399E-5</v>
      </c>
      <c r="L1171">
        <v>3.26096156403832E-4</v>
      </c>
    </row>
    <row r="1172" spans="1:12" x14ac:dyDescent="0.25">
      <c r="A1172" s="5">
        <v>1836</v>
      </c>
      <c r="B1172" t="s">
        <v>924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 s="5">
        <v>1837</v>
      </c>
      <c r="B1173" t="s">
        <v>925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 s="5">
        <v>1838</v>
      </c>
      <c r="B1174" t="s">
        <v>353</v>
      </c>
      <c r="C1174">
        <v>2.5027329595981598E-2</v>
      </c>
      <c r="D1174">
        <v>2.5927449304288602E-4</v>
      </c>
      <c r="E1174">
        <v>2.2111892306587101E-2</v>
      </c>
      <c r="F1174">
        <v>5.3246589032695602E-4</v>
      </c>
      <c r="G1174">
        <v>1.6850858715561402E-2</v>
      </c>
      <c r="H1174">
        <v>2.87154866217195E-4</v>
      </c>
      <c r="I1174">
        <v>2.3195661784960998E-2</v>
      </c>
      <c r="J1174">
        <v>5.5540409902388004E-4</v>
      </c>
      <c r="K1174">
        <v>2.0306119157396E-2</v>
      </c>
      <c r="L1174">
        <v>2.2493873802066001E-4</v>
      </c>
    </row>
    <row r="1175" spans="1:12" x14ac:dyDescent="0.25">
      <c r="A1175" s="5">
        <v>1839</v>
      </c>
      <c r="B1175" t="s">
        <v>926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 s="5">
        <v>1840</v>
      </c>
      <c r="B1176" t="s">
        <v>927</v>
      </c>
      <c r="C1176">
        <v>-3.23074552390279E-2</v>
      </c>
      <c r="D1176">
        <v>6.6985066965943698E-3</v>
      </c>
      <c r="E1176">
        <v>-1.03118600236834E-2</v>
      </c>
      <c r="F1176">
        <v>1.6826253745486699E-3</v>
      </c>
      <c r="G1176">
        <v>-9.2064610906341399E-3</v>
      </c>
      <c r="H1176">
        <v>8.5551917184786895E-4</v>
      </c>
      <c r="I1176">
        <v>-1.26624875246692E-2</v>
      </c>
      <c r="J1176">
        <v>2.8041886828318301E-3</v>
      </c>
      <c r="K1176">
        <v>-1.9939469330359099E-2</v>
      </c>
      <c r="L1176">
        <v>5.6578363337149397E-3</v>
      </c>
    </row>
    <row r="1177" spans="1:12" x14ac:dyDescent="0.25">
      <c r="A1177" s="5">
        <v>1841</v>
      </c>
      <c r="B1177" t="s">
        <v>928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 s="5">
        <v>1842</v>
      </c>
      <c r="B1178" t="s">
        <v>929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 s="5">
        <v>1846</v>
      </c>
      <c r="B1179" t="s">
        <v>930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 s="5">
        <v>1847</v>
      </c>
      <c r="B1180" t="s">
        <v>931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 s="5">
        <v>1848</v>
      </c>
      <c r="B1181" t="s">
        <v>932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 s="5">
        <v>1849</v>
      </c>
      <c r="B1182" t="s">
        <v>933</v>
      </c>
      <c r="C1182" s="1">
        <v>-6.7496149147485199E-6</v>
      </c>
      <c r="D1182" s="1">
        <v>1.01542695563498E-4</v>
      </c>
      <c r="E1182" s="1">
        <v>-5.8330040932850404E-6</v>
      </c>
      <c r="F1182" s="1">
        <v>1.06347854775235E-4</v>
      </c>
      <c r="G1182" s="1">
        <v>-7.2744554813710497E-6</v>
      </c>
      <c r="H1182" s="1">
        <v>1.24558666806274E-4</v>
      </c>
      <c r="I1182" s="1">
        <v>-7.0910093824202502E-6</v>
      </c>
      <c r="J1182" s="1">
        <v>1.33833615935057E-4</v>
      </c>
      <c r="K1182" s="1">
        <v>-5.7607044613981798E-6</v>
      </c>
      <c r="L1182" s="1">
        <v>9.5851095916066106E-5</v>
      </c>
    </row>
    <row r="1183" spans="1:12" x14ac:dyDescent="0.25">
      <c r="A1183" s="5">
        <v>1850</v>
      </c>
      <c r="B1183" t="s">
        <v>934</v>
      </c>
      <c r="C1183" s="1">
        <v>1.3421271485763501E-6</v>
      </c>
      <c r="D1183" s="1">
        <v>3.8725820339957597E-5</v>
      </c>
      <c r="E1183" s="1">
        <v>1.49105526284768E-6</v>
      </c>
      <c r="F1183" s="1">
        <v>3.9827244533340798E-5</v>
      </c>
      <c r="G1183" s="1">
        <v>9.2946353710857695E-7</v>
      </c>
      <c r="H1183" s="1">
        <v>3.6710888505154398E-5</v>
      </c>
      <c r="I1183" s="1">
        <v>5.3245904671011798E-6</v>
      </c>
      <c r="J1183" s="1">
        <v>1.04302692899247E-4</v>
      </c>
      <c r="K1183" s="1">
        <v>1.33138471769873E-5</v>
      </c>
      <c r="L1183">
        <v>1.4893273460831599E-4</v>
      </c>
    </row>
    <row r="1184" spans="1:12" x14ac:dyDescent="0.25">
      <c r="A1184" s="5">
        <v>1851</v>
      </c>
      <c r="B1184" t="s">
        <v>935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 s="5">
        <v>1852</v>
      </c>
      <c r="B1185" t="s">
        <v>935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 s="5">
        <v>1853</v>
      </c>
      <c r="B1186" t="s">
        <v>935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 s="5">
        <v>1854</v>
      </c>
      <c r="B1187" t="s">
        <v>935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 s="5">
        <v>1855</v>
      </c>
      <c r="B1188" t="s">
        <v>935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 s="5">
        <v>1856</v>
      </c>
      <c r="B1189" t="s">
        <v>935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 s="5">
        <v>1857</v>
      </c>
      <c r="B1190" t="s">
        <v>935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s="5">
        <v>1858</v>
      </c>
      <c r="B1191" t="s">
        <v>935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 s="5">
        <v>1859</v>
      </c>
      <c r="B1192" t="s">
        <v>935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 s="5">
        <v>1860</v>
      </c>
      <c r="B1193" t="s">
        <v>935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 s="5">
        <v>1861</v>
      </c>
      <c r="B1194" t="s">
        <v>936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 s="5">
        <v>1862</v>
      </c>
      <c r="B1195" t="s">
        <v>937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 s="5">
        <v>1863</v>
      </c>
      <c r="B1196" t="s">
        <v>938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 s="5">
        <v>1864</v>
      </c>
      <c r="B1197" t="s">
        <v>938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 s="5">
        <v>1865</v>
      </c>
      <c r="B1198" t="s">
        <v>939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 s="5">
        <v>1871</v>
      </c>
      <c r="B1199" t="s">
        <v>940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 s="5">
        <v>1872</v>
      </c>
      <c r="B1200" t="s">
        <v>941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 s="5">
        <v>1873</v>
      </c>
      <c r="B1201" t="s">
        <v>942</v>
      </c>
      <c r="C1201">
        <v>4.7301664900235903E-3</v>
      </c>
      <c r="D1201">
        <v>1.2687138446314101E-2</v>
      </c>
      <c r="E1201">
        <v>1.7410118051953999E-3</v>
      </c>
      <c r="F1201">
        <v>7.9462577057303196E-3</v>
      </c>
      <c r="G1201">
        <v>2.5607808075604299E-3</v>
      </c>
      <c r="H1201">
        <v>1.48981038193239E-2</v>
      </c>
      <c r="I1201">
        <v>6.6461229727457299E-4</v>
      </c>
      <c r="J1201">
        <v>4.9540307176649603E-3</v>
      </c>
      <c r="K1201">
        <v>1.6890040261926299E-2</v>
      </c>
      <c r="L1201">
        <v>2.5484093867341399E-2</v>
      </c>
    </row>
    <row r="1202" spans="1:12" x14ac:dyDescent="0.25">
      <c r="A1202" s="5">
        <v>1874</v>
      </c>
      <c r="B1202" t="s">
        <v>691</v>
      </c>
      <c r="C1202">
        <v>6.5978116362106702E-4</v>
      </c>
      <c r="D1202">
        <v>6.0902697526966799E-3</v>
      </c>
      <c r="E1202">
        <v>1.36675865826098E-3</v>
      </c>
      <c r="F1202">
        <v>9.3284946787075395E-3</v>
      </c>
      <c r="G1202">
        <v>1.00464716363897E-3</v>
      </c>
      <c r="H1202">
        <v>8.2113761499881307E-3</v>
      </c>
      <c r="I1202">
        <v>1.03518602123854E-3</v>
      </c>
      <c r="J1202">
        <v>1.00448093896017E-2</v>
      </c>
      <c r="K1202">
        <v>9.72571694261511E-4</v>
      </c>
      <c r="L1202">
        <v>8.4960540140047794E-3</v>
      </c>
    </row>
    <row r="1203" spans="1:12" x14ac:dyDescent="0.25">
      <c r="A1203" s="5">
        <v>1875</v>
      </c>
      <c r="B1203" t="s">
        <v>943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 s="5">
        <v>1876</v>
      </c>
      <c r="B1204" t="s">
        <v>944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 s="5">
        <v>1877</v>
      </c>
      <c r="B1205" t="s">
        <v>945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 s="5">
        <v>1878</v>
      </c>
      <c r="B1206" t="s">
        <v>946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 s="5">
        <v>1879</v>
      </c>
      <c r="B1207" t="s">
        <v>947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 s="5">
        <v>1880</v>
      </c>
      <c r="B1208" t="s">
        <v>948</v>
      </c>
      <c r="C1208" s="1">
        <v>3.1018283940010603E-5</v>
      </c>
      <c r="D1208">
        <v>1.24109647320905E-3</v>
      </c>
      <c r="E1208">
        <v>2.5491570943665502E-4</v>
      </c>
      <c r="F1208">
        <v>4.55659287546324E-3</v>
      </c>
      <c r="G1208" s="1">
        <v>7.6929015592242295E-5</v>
      </c>
      <c r="H1208">
        <v>2.3413409757885302E-3</v>
      </c>
      <c r="I1208" s="1">
        <v>4.64301966282921E-5</v>
      </c>
      <c r="J1208" s="1">
        <v>1.34742947153871E-3</v>
      </c>
      <c r="K1208" s="1">
        <v>1.3575025020141299E-4</v>
      </c>
      <c r="L1208">
        <v>3.4843995612140501E-3</v>
      </c>
    </row>
    <row r="1209" spans="1:12" x14ac:dyDescent="0.25">
      <c r="A1209" s="5">
        <v>1881</v>
      </c>
      <c r="B1209" t="s">
        <v>949</v>
      </c>
      <c r="C1209">
        <v>3.0509067834543901E-4</v>
      </c>
      <c r="D1209">
        <v>3.4187435247043799E-3</v>
      </c>
      <c r="E1209">
        <v>4.1857931896729598E-3</v>
      </c>
      <c r="F1209">
        <v>1.38367553215897E-2</v>
      </c>
      <c r="G1209">
        <v>2.5584483781676402E-4</v>
      </c>
      <c r="H1209">
        <v>4.2778122276468204E-3</v>
      </c>
      <c r="I1209" s="1">
        <v>1.3218072304311E-4</v>
      </c>
      <c r="J1209" s="1">
        <v>2.1825072236862199E-3</v>
      </c>
      <c r="K1209" s="1">
        <v>8.0448316681569598E-5</v>
      </c>
      <c r="L1209">
        <v>2.5962777745003902E-3</v>
      </c>
    </row>
    <row r="1210" spans="1:12" x14ac:dyDescent="0.25">
      <c r="A1210" s="5">
        <v>1882</v>
      </c>
      <c r="B1210" t="s">
        <v>695</v>
      </c>
      <c r="C1210">
        <v>3.1253961870445802E-4</v>
      </c>
      <c r="D1210">
        <v>3.2168834825112499E-3</v>
      </c>
      <c r="E1210" s="1">
        <v>2.1418517805390399E-4</v>
      </c>
      <c r="F1210" s="1">
        <v>2.5501442513218399E-3</v>
      </c>
      <c r="G1210">
        <v>1.9509804995974101E-4</v>
      </c>
      <c r="H1210">
        <v>2.50579921999363E-3</v>
      </c>
      <c r="I1210">
        <v>4.6578152304570599E-4</v>
      </c>
      <c r="J1210">
        <v>7.02344987758639E-3</v>
      </c>
      <c r="K1210">
        <v>5.5639408072495904E-4</v>
      </c>
      <c r="L1210">
        <v>5.1328187466550502E-3</v>
      </c>
    </row>
    <row r="1211" spans="1:12" x14ac:dyDescent="0.25">
      <c r="A1211" s="5">
        <v>1883</v>
      </c>
      <c r="B1211" t="s">
        <v>950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 s="5">
        <v>1884</v>
      </c>
      <c r="B1212" t="s">
        <v>951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 s="5">
        <v>1885</v>
      </c>
      <c r="B1213" t="s">
        <v>951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 s="5">
        <v>1886</v>
      </c>
      <c r="B1214" t="s">
        <v>952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s="5">
        <v>1887</v>
      </c>
      <c r="B1215" t="s">
        <v>953</v>
      </c>
      <c r="C1215">
        <v>2.1578855655575001E-2</v>
      </c>
      <c r="D1215">
        <v>1.4301808944570501E-2</v>
      </c>
      <c r="E1215">
        <v>1.6987859738460901E-2</v>
      </c>
      <c r="F1215">
        <v>4.3915343214023603E-3</v>
      </c>
      <c r="G1215">
        <v>2.54743025082294E-2</v>
      </c>
      <c r="H1215">
        <v>2.2869895045722202E-2</v>
      </c>
      <c r="I1215">
        <v>2.2137407075793501E-2</v>
      </c>
      <c r="J1215">
        <v>2.1447371300370801E-2</v>
      </c>
      <c r="K1215">
        <v>2.2843764396773499E-2</v>
      </c>
      <c r="L1215">
        <v>1.7800725843544401E-2</v>
      </c>
    </row>
    <row r="1216" spans="1:12" x14ac:dyDescent="0.25">
      <c r="A1216" s="5">
        <v>1889</v>
      </c>
      <c r="B1216" t="s">
        <v>954</v>
      </c>
      <c r="C1216" s="1">
        <v>1.1469776452831499E-4</v>
      </c>
      <c r="D1216" s="1">
        <v>1.0935362042227301E-3</v>
      </c>
      <c r="E1216">
        <v>1.63287984808185E-4</v>
      </c>
      <c r="F1216">
        <v>2.17861634075693E-3</v>
      </c>
      <c r="G1216">
        <v>0.25745699308494302</v>
      </c>
      <c r="H1216">
        <v>1.9509435486760401E-2</v>
      </c>
      <c r="I1216">
        <v>2.1921465078504699E-4</v>
      </c>
      <c r="J1216">
        <v>2.4344635296768102E-3</v>
      </c>
      <c r="K1216">
        <v>1.90435820919728E-4</v>
      </c>
      <c r="L1216">
        <v>2.01032338097409E-3</v>
      </c>
    </row>
    <row r="1217" spans="1:12" x14ac:dyDescent="0.25">
      <c r="A1217" s="5">
        <v>1890</v>
      </c>
      <c r="B1217" t="s">
        <v>697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 s="5">
        <v>1891</v>
      </c>
      <c r="B1218" t="s">
        <v>955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 s="5">
        <v>1892</v>
      </c>
      <c r="B1219" t="s">
        <v>698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 s="5">
        <v>1893</v>
      </c>
      <c r="B1220" t="s">
        <v>956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 s="5">
        <v>1895</v>
      </c>
      <c r="B1221" t="s">
        <v>957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 s="5">
        <v>1896</v>
      </c>
      <c r="B1222" t="s">
        <v>957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 s="5">
        <v>1897</v>
      </c>
      <c r="B1223" t="s">
        <v>958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 s="5">
        <v>1898</v>
      </c>
      <c r="B1224" t="s">
        <v>700</v>
      </c>
      <c r="C1224">
        <v>8.2387437514998205E-3</v>
      </c>
      <c r="D1224" s="1">
        <v>7.6182129496821601E-5</v>
      </c>
      <c r="E1224">
        <v>7.2693252545027601E-3</v>
      </c>
      <c r="F1224" s="1">
        <v>6.2012127048024704E-5</v>
      </c>
      <c r="G1224">
        <v>5.5419660090405701E-3</v>
      </c>
      <c r="H1224" s="1">
        <v>6.3831985539763398E-5</v>
      </c>
      <c r="I1224">
        <v>7.6230803485920198E-3</v>
      </c>
      <c r="J1224" s="1">
        <v>6.5498039424540701E-5</v>
      </c>
      <c r="K1224">
        <v>6.6833573673333599E-3</v>
      </c>
      <c r="L1224" s="1">
        <v>6.5989662823198598E-5</v>
      </c>
    </row>
    <row r="1225" spans="1:12" x14ac:dyDescent="0.25">
      <c r="A1225" s="5">
        <v>1899</v>
      </c>
      <c r="B1225" t="s">
        <v>959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 s="5">
        <v>1900</v>
      </c>
      <c r="B1226" t="s">
        <v>960</v>
      </c>
      <c r="C1226" s="1">
        <v>6.9894765151081299E-6</v>
      </c>
      <c r="D1226" s="1">
        <v>9.5201831343951998E-5</v>
      </c>
      <c r="E1226" s="1">
        <v>3.4873564179872697E-5</v>
      </c>
      <c r="F1226" s="1">
        <v>5.02370250201901E-4</v>
      </c>
      <c r="G1226" s="1">
        <v>1.75098701293113E-5</v>
      </c>
      <c r="H1226" s="1">
        <v>2.03115296098541E-4</v>
      </c>
      <c r="I1226" s="1">
        <v>4.3698766214870198E-5</v>
      </c>
      <c r="J1226" s="1">
        <v>5.2391669891924402E-4</v>
      </c>
      <c r="K1226" s="1">
        <v>7.5287089080306797E-6</v>
      </c>
      <c r="L1226" s="1">
        <v>8.6968253150225295E-5</v>
      </c>
    </row>
    <row r="1227" spans="1:12" x14ac:dyDescent="0.25">
      <c r="A1227" s="5">
        <v>1901</v>
      </c>
      <c r="B1227" t="s">
        <v>961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 s="5">
        <v>1902</v>
      </c>
      <c r="B1228" t="s">
        <v>962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 s="5">
        <v>1903</v>
      </c>
      <c r="B1229" t="s">
        <v>963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 s="5">
        <v>1904</v>
      </c>
      <c r="B1230" t="s">
        <v>964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 s="5">
        <v>1905</v>
      </c>
      <c r="B1231" t="s">
        <v>707</v>
      </c>
      <c r="C1231">
        <v>2.8054799075345098E-3</v>
      </c>
      <c r="D1231">
        <v>1.4287383653027799E-2</v>
      </c>
      <c r="E1231">
        <v>4.2346854561011598E-4</v>
      </c>
      <c r="F1231">
        <v>4.3909309838873799E-3</v>
      </c>
      <c r="G1231">
        <v>1.2845992488070401E-2</v>
      </c>
      <c r="H1231">
        <v>2.2833127327189E-2</v>
      </c>
      <c r="I1231">
        <v>4.7669248690170203E-3</v>
      </c>
      <c r="J1231">
        <v>2.14558864324862E-2</v>
      </c>
      <c r="K1231">
        <v>7.6146004732637797E-3</v>
      </c>
      <c r="L1231">
        <v>1.78019342538119E-2</v>
      </c>
    </row>
    <row r="1232" spans="1:12" x14ac:dyDescent="0.25">
      <c r="A1232" s="5">
        <v>1906</v>
      </c>
      <c r="B1232" t="s">
        <v>965</v>
      </c>
      <c r="C1232">
        <v>6.2556849660084804E-2</v>
      </c>
      <c r="D1232">
        <v>2.0107837639602201E-2</v>
      </c>
      <c r="E1232">
        <v>6.3761693240355804E-4</v>
      </c>
      <c r="F1232">
        <v>4.2833326044007603E-3</v>
      </c>
      <c r="G1232">
        <v>5.0662713519024696E-4</v>
      </c>
      <c r="H1232">
        <v>5.4018278391420498E-3</v>
      </c>
      <c r="I1232">
        <v>2.13774393975443E-4</v>
      </c>
      <c r="J1232">
        <v>1.56468275214163E-3</v>
      </c>
      <c r="K1232">
        <v>3.4889659670077899E-3</v>
      </c>
      <c r="L1232">
        <v>2.1680148014698999E-2</v>
      </c>
    </row>
    <row r="1233" spans="1:12" x14ac:dyDescent="0.25">
      <c r="A1233" s="5">
        <v>1907</v>
      </c>
      <c r="B1233" t="s">
        <v>708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 s="5">
        <v>1908</v>
      </c>
      <c r="B1234" t="s">
        <v>966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 s="5">
        <v>1909</v>
      </c>
      <c r="B1235" t="s">
        <v>967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 s="5">
        <v>1910</v>
      </c>
      <c r="B1236" t="s">
        <v>968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 s="5">
        <v>1911</v>
      </c>
      <c r="B1237" t="s">
        <v>969</v>
      </c>
      <c r="C1237" s="1">
        <v>2.03401897918294E-5</v>
      </c>
      <c r="D1237" s="1">
        <v>5.5808507660324799E-4</v>
      </c>
      <c r="E1237" s="1">
        <v>7.0034754921373604E-6</v>
      </c>
      <c r="F1237" s="1">
        <v>3.70549999533656E-4</v>
      </c>
      <c r="G1237" s="1">
        <v>1.4325005282432999E-4</v>
      </c>
      <c r="H1237" s="1">
        <v>6.4967143125877196E-4</v>
      </c>
      <c r="I1237" s="1">
        <v>2.0087837849680398E-5</v>
      </c>
      <c r="J1237" s="1">
        <v>4.6187344232745902E-4</v>
      </c>
      <c r="K1237" s="1">
        <v>1.4961499309388301E-5</v>
      </c>
      <c r="L1237">
        <v>1.6734025396016101E-4</v>
      </c>
    </row>
    <row r="1238" spans="1:12" x14ac:dyDescent="0.25">
      <c r="A1238" s="5">
        <v>1912</v>
      </c>
      <c r="B1238" t="s">
        <v>970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 s="5">
        <v>1913</v>
      </c>
      <c r="B1239" t="s">
        <v>971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 s="5">
        <v>1914</v>
      </c>
      <c r="B1240" t="s">
        <v>972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 s="5">
        <v>1915</v>
      </c>
      <c r="B1241" t="s">
        <v>973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 s="5">
        <v>1916</v>
      </c>
      <c r="B1242" t="s">
        <v>974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 s="5">
        <v>1919</v>
      </c>
      <c r="B1243" t="s">
        <v>975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 s="5">
        <v>1920</v>
      </c>
      <c r="B1244" t="s">
        <v>976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 s="5">
        <v>1921</v>
      </c>
      <c r="B1245" t="s">
        <v>976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 s="5">
        <v>1922</v>
      </c>
      <c r="B1246" t="s">
        <v>976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 s="5">
        <v>1923</v>
      </c>
      <c r="B1247" t="s">
        <v>976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 s="5">
        <v>1924</v>
      </c>
      <c r="B1248" t="s">
        <v>976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 s="5">
        <v>1925</v>
      </c>
      <c r="B1249" t="s">
        <v>976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 s="5">
        <v>1926</v>
      </c>
      <c r="B1250" t="s">
        <v>976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 s="5">
        <v>1927</v>
      </c>
      <c r="B1251" t="s">
        <v>976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 s="5">
        <v>1928</v>
      </c>
      <c r="B1252" t="s">
        <v>976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 s="5">
        <v>1929</v>
      </c>
      <c r="B1253" t="s">
        <v>976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 s="5">
        <v>1930</v>
      </c>
      <c r="B1254" t="s">
        <v>977</v>
      </c>
      <c r="C1254">
        <v>-3.4873272105723101E-2</v>
      </c>
      <c r="D1254">
        <v>1.22723800684349E-2</v>
      </c>
      <c r="E1254">
        <v>-1.67017343113679E-2</v>
      </c>
      <c r="F1254">
        <v>8.7109994891323393E-3</v>
      </c>
      <c r="G1254">
        <v>-5.8572194749399099E-2</v>
      </c>
      <c r="H1254">
        <v>1.0970402414936801E-2</v>
      </c>
      <c r="I1254">
        <v>-5.00955474689702E-2</v>
      </c>
      <c r="J1254">
        <v>2.3390910707625001E-2</v>
      </c>
      <c r="K1254">
        <v>4.1074300790136901E-3</v>
      </c>
      <c r="L1254">
        <v>1.29231578268849E-2</v>
      </c>
    </row>
    <row r="1255" spans="1:12" x14ac:dyDescent="0.25">
      <c r="A1255" s="5">
        <v>1931</v>
      </c>
      <c r="B1255" t="s">
        <v>978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 s="5">
        <v>1932</v>
      </c>
      <c r="B1256" t="s">
        <v>979</v>
      </c>
      <c r="C1256">
        <v>-2.1455156612759999E-2</v>
      </c>
      <c r="D1256">
        <v>1.9839183845842001E-4</v>
      </c>
      <c r="E1256">
        <v>-1.8930618126829699E-2</v>
      </c>
      <c r="F1256">
        <v>1.6149062743498201E-4</v>
      </c>
      <c r="G1256">
        <v>-1.44322668908002E-2</v>
      </c>
      <c r="H1256">
        <v>1.6622986318875899E-4</v>
      </c>
      <c r="I1256">
        <v>-1.9851859419820001E-2</v>
      </c>
      <c r="J1256">
        <v>1.7056856434288599E-4</v>
      </c>
      <c r="K1256">
        <v>-1.74046533476757E-2</v>
      </c>
      <c r="L1256">
        <v>1.7184883926475201E-4</v>
      </c>
    </row>
    <row r="1257" spans="1:12" x14ac:dyDescent="0.25">
      <c r="A1257" s="5">
        <v>1935</v>
      </c>
      <c r="B1257" t="s">
        <v>980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 s="5">
        <v>1937</v>
      </c>
      <c r="B1258" t="s">
        <v>981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 s="5">
        <v>1938</v>
      </c>
      <c r="B1259" t="s">
        <v>981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 s="5">
        <v>1939</v>
      </c>
      <c r="B1260" t="s">
        <v>981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25">
      <c r="A1261" s="5">
        <v>1940</v>
      </c>
      <c r="B1261" t="s">
        <v>981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 s="5">
        <v>1941</v>
      </c>
      <c r="B1262" t="s">
        <v>981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 s="5">
        <v>1942</v>
      </c>
      <c r="B1263" t="s">
        <v>981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 s="5">
        <v>1943</v>
      </c>
      <c r="B1264" t="s">
        <v>981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 s="5">
        <v>1944</v>
      </c>
      <c r="B1265" t="s">
        <v>981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 s="5">
        <v>1945</v>
      </c>
      <c r="B1266" t="s">
        <v>981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 s="5">
        <v>1946</v>
      </c>
      <c r="B1267" t="s">
        <v>981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 s="5">
        <v>1947</v>
      </c>
      <c r="B1268" t="s">
        <v>982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 s="5">
        <v>1963</v>
      </c>
      <c r="B1269" t="s">
        <v>983</v>
      </c>
      <c r="C1269">
        <v>-3.9264254196147898E-3</v>
      </c>
      <c r="D1269" s="1">
        <v>3.6306924793266998E-5</v>
      </c>
      <c r="E1269">
        <v>-3.46441954217281E-3</v>
      </c>
      <c r="F1269" s="1">
        <v>2.9553778002134101E-5</v>
      </c>
      <c r="G1269">
        <v>-3.8827148887015501E-3</v>
      </c>
      <c r="H1269" s="1">
        <v>4.4720844593113802E-5</v>
      </c>
      <c r="I1269">
        <v>-5.3407485846971199E-3</v>
      </c>
      <c r="J1269" s="1">
        <v>4.5888085309459202E-5</v>
      </c>
      <c r="K1269">
        <v>-4.6823763465977299E-3</v>
      </c>
      <c r="L1269" s="1">
        <v>4.6232517481942002E-5</v>
      </c>
    </row>
    <row r="1270" spans="1:12" x14ac:dyDescent="0.25">
      <c r="A1270" s="5">
        <v>1964</v>
      </c>
      <c r="B1270" t="s">
        <v>984</v>
      </c>
      <c r="C1270">
        <v>3.9264254196147898E-3</v>
      </c>
      <c r="D1270" s="1">
        <v>3.6306924793266998E-5</v>
      </c>
      <c r="E1270">
        <v>3.46441954217281E-3</v>
      </c>
      <c r="F1270" s="1">
        <v>2.9553778002134101E-5</v>
      </c>
      <c r="G1270">
        <v>3.8827148887015501E-3</v>
      </c>
      <c r="H1270" s="1">
        <v>4.4720844593113802E-5</v>
      </c>
      <c r="I1270">
        <v>5.3407485846971199E-3</v>
      </c>
      <c r="J1270" s="1">
        <v>4.5888085309459202E-5</v>
      </c>
      <c r="K1270">
        <v>4.6823763465977299E-3</v>
      </c>
      <c r="L1270" s="1">
        <v>4.6232517481942002E-5</v>
      </c>
    </row>
    <row r="1271" spans="1:12" x14ac:dyDescent="0.25">
      <c r="A1271" s="5">
        <v>1965</v>
      </c>
      <c r="B1271" t="s">
        <v>985</v>
      </c>
      <c r="C1271" s="1">
        <v>-6.2986651240963998E-5</v>
      </c>
      <c r="D1271" s="1">
        <v>7.1066398725474502E-4</v>
      </c>
      <c r="E1271" s="1">
        <v>-5.1757259885904598E-5</v>
      </c>
      <c r="F1271" s="1">
        <v>5.9993832411663398E-4</v>
      </c>
      <c r="G1271" s="1">
        <v>-2.6010371158310598E-5</v>
      </c>
      <c r="H1271" s="1">
        <v>3.7475939662326901E-4</v>
      </c>
      <c r="I1271" s="1">
        <v>-4.07196885632922E-5</v>
      </c>
      <c r="J1271" s="1">
        <v>5.5287639741022701E-4</v>
      </c>
      <c r="K1271" s="1">
        <v>-7.36510783819684E-5</v>
      </c>
      <c r="L1271">
        <v>6.8666455155217505E-4</v>
      </c>
    </row>
    <row r="1272" spans="1:12" x14ac:dyDescent="0.25">
      <c r="A1272" s="5">
        <v>1966</v>
      </c>
      <c r="B1272" t="s">
        <v>986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 s="5">
        <v>1967</v>
      </c>
      <c r="B1273" t="s">
        <v>987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 s="5">
        <v>1968</v>
      </c>
      <c r="B1274" t="s">
        <v>988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 s="5">
        <v>1970</v>
      </c>
      <c r="B1275" t="s">
        <v>989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 s="5">
        <v>1971</v>
      </c>
      <c r="B1276" t="s">
        <v>989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 s="5">
        <v>1972</v>
      </c>
      <c r="B1277" t="s">
        <v>989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 s="5">
        <v>1974</v>
      </c>
      <c r="B1278" t="s">
        <v>990</v>
      </c>
      <c r="C1278">
        <v>1.00393108261188E-3</v>
      </c>
      <c r="D1278">
        <v>4.6590000528147499E-3</v>
      </c>
      <c r="E1278">
        <v>8.7045288658503604E-4</v>
      </c>
      <c r="F1278">
        <v>4.01587839855236E-3</v>
      </c>
      <c r="G1278">
        <v>7.2418820315576897E-4</v>
      </c>
      <c r="H1278">
        <v>4.5206163547877199E-3</v>
      </c>
      <c r="I1278">
        <v>1.1561209257444801E-3</v>
      </c>
      <c r="J1278">
        <v>9.5345045589401E-3</v>
      </c>
      <c r="K1278">
        <v>7.7865375962553297E-4</v>
      </c>
      <c r="L1278">
        <v>4.3559911339324398E-3</v>
      </c>
    </row>
    <row r="1279" spans="1:12" x14ac:dyDescent="0.25">
      <c r="A1279" s="5">
        <v>1975</v>
      </c>
      <c r="B1279" t="s">
        <v>991</v>
      </c>
      <c r="C1279">
        <v>2.06812301751897E-4</v>
      </c>
      <c r="D1279">
        <v>4.67627543586483E-3</v>
      </c>
      <c r="E1279" s="1">
        <v>2.37273271460547E-4</v>
      </c>
      <c r="F1279" s="1">
        <v>5.1500559408656403E-3</v>
      </c>
      <c r="G1279">
        <v>1.6520098519802199E-4</v>
      </c>
      <c r="H1279">
        <v>4.1323604967235597E-3</v>
      </c>
      <c r="I1279">
        <v>4.88973087180956E-4</v>
      </c>
      <c r="J1279">
        <v>1.0923262186926E-2</v>
      </c>
      <c r="K1279">
        <v>2.5583653781466098E-4</v>
      </c>
      <c r="L1279">
        <v>5.7415426560067104E-3</v>
      </c>
    </row>
    <row r="1280" spans="1:12" x14ac:dyDescent="0.25">
      <c r="A1280" s="5">
        <v>1976</v>
      </c>
      <c r="B1280" t="s">
        <v>992</v>
      </c>
      <c r="C1280">
        <v>3.1253961870445802E-4</v>
      </c>
      <c r="D1280">
        <v>3.2168834825112499E-3</v>
      </c>
      <c r="E1280" s="1">
        <v>2.1418517805390399E-4</v>
      </c>
      <c r="F1280" s="1">
        <v>2.5501442513218399E-3</v>
      </c>
      <c r="G1280">
        <v>1.9509804995974101E-4</v>
      </c>
      <c r="H1280">
        <v>2.50579921999363E-3</v>
      </c>
      <c r="I1280">
        <v>4.6578152304570599E-4</v>
      </c>
      <c r="J1280">
        <v>7.02344987758639E-3</v>
      </c>
      <c r="K1280">
        <v>5.5639408072495904E-4</v>
      </c>
      <c r="L1280">
        <v>5.1328187466550502E-3</v>
      </c>
    </row>
    <row r="1281" spans="1:12" x14ac:dyDescent="0.25">
      <c r="A1281" s="5">
        <v>1977</v>
      </c>
      <c r="B1281" t="s">
        <v>993</v>
      </c>
      <c r="C1281">
        <v>1.9632127098074001E-3</v>
      </c>
      <c r="D1281" s="1">
        <v>1.8153462396633499E-5</v>
      </c>
      <c r="E1281">
        <v>1.73220977108641E-3</v>
      </c>
      <c r="F1281" s="1">
        <v>1.47768890010671E-5</v>
      </c>
      <c r="G1281">
        <v>1.94135744435077E-3</v>
      </c>
      <c r="H1281" s="1">
        <v>2.2360422296556901E-5</v>
      </c>
      <c r="I1281">
        <v>2.67037429234856E-3</v>
      </c>
      <c r="J1281" s="1">
        <v>2.2944042654729601E-5</v>
      </c>
      <c r="K1281">
        <v>2.3411881732988602E-3</v>
      </c>
      <c r="L1281" s="1">
        <v>2.3116258740971001E-5</v>
      </c>
    </row>
    <row r="1282" spans="1:12" x14ac:dyDescent="0.25">
      <c r="A1282" s="5">
        <v>1978</v>
      </c>
      <c r="B1282" t="s">
        <v>993</v>
      </c>
      <c r="C1282">
        <v>2.07193943786478</v>
      </c>
      <c r="D1282">
        <v>1.5009838463951999E-2</v>
      </c>
      <c r="E1282">
        <v>2.1056784400742399</v>
      </c>
      <c r="F1282">
        <v>1.33990958470335E-2</v>
      </c>
      <c r="G1282">
        <v>2.22672844943162</v>
      </c>
      <c r="H1282">
        <v>2.1878458444264798E-2</v>
      </c>
      <c r="I1282">
        <v>2.3396849236259798</v>
      </c>
      <c r="J1282">
        <v>2.4884949711931201E-2</v>
      </c>
      <c r="K1282">
        <v>2.3634098944926301</v>
      </c>
      <c r="L1282">
        <v>2.5055416762193899E-2</v>
      </c>
    </row>
    <row r="1283" spans="1:12" x14ac:dyDescent="0.25">
      <c r="A1283" s="5">
        <v>1979</v>
      </c>
      <c r="B1283" t="s">
        <v>993</v>
      </c>
      <c r="C1283">
        <v>2.1174445271925499</v>
      </c>
      <c r="D1283">
        <v>1.6487182034811101E-2</v>
      </c>
      <c r="E1283">
        <v>2.1411608902437398</v>
      </c>
      <c r="F1283">
        <v>1.31647920531597E-2</v>
      </c>
      <c r="G1283">
        <v>2.2654757929084202</v>
      </c>
      <c r="H1283">
        <v>2.2200593048578299E-2</v>
      </c>
      <c r="I1283">
        <v>2.39107903438435</v>
      </c>
      <c r="J1283">
        <v>2.45866796123713E-2</v>
      </c>
      <c r="K1283">
        <v>2.4041591928238102</v>
      </c>
      <c r="L1283">
        <v>2.5816625617047301E-2</v>
      </c>
    </row>
    <row r="1284" spans="1:12" x14ac:dyDescent="0.25">
      <c r="A1284" s="5">
        <v>1980</v>
      </c>
      <c r="B1284" t="s">
        <v>993</v>
      </c>
      <c r="C1284">
        <v>1.33058995790336E-3</v>
      </c>
      <c r="D1284">
        <v>3.5063760518869399E-3</v>
      </c>
      <c r="E1284">
        <v>7.7822173499634596E-4</v>
      </c>
      <c r="F1284">
        <v>2.35826827068575E-3</v>
      </c>
      <c r="G1284">
        <v>7.7613693882256295E-4</v>
      </c>
      <c r="H1284">
        <v>2.2335551031463599E-3</v>
      </c>
      <c r="I1284">
        <v>9.5648841751610797E-4</v>
      </c>
      <c r="J1284">
        <v>2.6841598861644402E-3</v>
      </c>
      <c r="K1284">
        <v>1.26644794767599E-3</v>
      </c>
      <c r="L1284">
        <v>3.8213265519300601E-3</v>
      </c>
    </row>
    <row r="1285" spans="1:12" x14ac:dyDescent="0.25">
      <c r="A1285" s="5">
        <v>1981</v>
      </c>
      <c r="B1285" t="s">
        <v>717</v>
      </c>
      <c r="C1285" s="1">
        <v>-6.7531105660487698E-6</v>
      </c>
      <c r="D1285" s="1">
        <v>1.21269158557529E-4</v>
      </c>
      <c r="E1285" s="1">
        <v>-2.87918940050066E-6</v>
      </c>
      <c r="F1285" s="1">
        <v>6.6859813317044604E-5</v>
      </c>
      <c r="G1285" s="1">
        <v>-3.5091540353500199E-5</v>
      </c>
      <c r="H1285" s="1">
        <v>2.0220237013657901E-4</v>
      </c>
      <c r="I1285" s="1">
        <v>-6.3081401413492901E-5</v>
      </c>
      <c r="J1285" s="1">
        <v>3.8712574543368498E-4</v>
      </c>
      <c r="K1285" s="1">
        <v>-1.6023449914839999E-5</v>
      </c>
      <c r="L1285">
        <v>2.0030035830304101E-4</v>
      </c>
    </row>
    <row r="1286" spans="1:12" x14ac:dyDescent="0.25">
      <c r="A1286" s="5">
        <v>1984</v>
      </c>
      <c r="B1286" t="s">
        <v>994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 s="5">
        <v>1987</v>
      </c>
      <c r="B1287" t="s">
        <v>995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 s="5">
        <v>1988</v>
      </c>
      <c r="B1288" t="s">
        <v>720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s="5">
        <v>1989</v>
      </c>
      <c r="B1289" t="s">
        <v>996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 s="5">
        <v>1990</v>
      </c>
      <c r="B1290" t="s">
        <v>997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 s="5">
        <v>1991</v>
      </c>
      <c r="B1291" t="s">
        <v>998</v>
      </c>
      <c r="C1291" s="1">
        <v>-4.04474491084891E-5</v>
      </c>
      <c r="D1291" s="1">
        <v>9.9700151924953396E-4</v>
      </c>
      <c r="E1291" s="1">
        <v>-1.26368273033597E-5</v>
      </c>
      <c r="F1291" s="1">
        <v>4.4827731564103698E-4</v>
      </c>
      <c r="G1291" s="1">
        <v>-2.1491318985753499E-5</v>
      </c>
      <c r="H1291" s="1">
        <v>6.2094649342852703E-4</v>
      </c>
      <c r="I1291" s="1">
        <v>-3.3612041470478597E-5</v>
      </c>
      <c r="J1291" s="1">
        <v>8.15440663398072E-4</v>
      </c>
      <c r="K1291" s="1">
        <v>-4.0967002880703599E-5</v>
      </c>
      <c r="L1291">
        <v>1.0733948479374801E-3</v>
      </c>
    </row>
    <row r="1292" spans="1:12" x14ac:dyDescent="0.25">
      <c r="A1292" s="5">
        <v>1992</v>
      </c>
      <c r="B1292" t="s">
        <v>999</v>
      </c>
      <c r="C1292">
        <v>-2.1174445271925499</v>
      </c>
      <c r="D1292">
        <v>1.6487182034811101E-2</v>
      </c>
      <c r="E1292">
        <v>-2.1411608902437398</v>
      </c>
      <c r="F1292">
        <v>1.31647920531597E-2</v>
      </c>
      <c r="G1292">
        <v>-2.2654757929084202</v>
      </c>
      <c r="H1292">
        <v>2.2200593048578299E-2</v>
      </c>
      <c r="I1292">
        <v>-2.39107903438435</v>
      </c>
      <c r="J1292">
        <v>2.45866796123713E-2</v>
      </c>
      <c r="K1292">
        <v>-2.4041591928238102</v>
      </c>
      <c r="L1292">
        <v>2.5816625617047301E-2</v>
      </c>
    </row>
    <row r="1293" spans="1:12" x14ac:dyDescent="0.25">
      <c r="A1293" s="5">
        <v>1993</v>
      </c>
      <c r="B1293" t="s">
        <v>1000</v>
      </c>
      <c r="C1293" s="1">
        <v>3.54698579172756E-5</v>
      </c>
      <c r="D1293" s="1">
        <v>3.4141690587684E-4</v>
      </c>
      <c r="E1293" s="1">
        <v>5.3567474308811499E-6</v>
      </c>
      <c r="F1293" s="1">
        <v>9.3290531883665403E-5</v>
      </c>
      <c r="G1293" s="1">
        <v>2.22549496627286E-5</v>
      </c>
      <c r="H1293" s="1">
        <v>1.8458096283820299E-4</v>
      </c>
      <c r="I1293" s="1">
        <v>5.7686662424552199E-5</v>
      </c>
      <c r="J1293" s="1">
        <v>4.1929232808181701E-4</v>
      </c>
      <c r="K1293" s="1">
        <v>2.8176123696878399E-5</v>
      </c>
      <c r="L1293">
        <v>3.26096156403832E-4</v>
      </c>
    </row>
    <row r="1294" spans="1:12" x14ac:dyDescent="0.25">
      <c r="A1294" s="5">
        <v>1994</v>
      </c>
      <c r="B1294" t="s">
        <v>1001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 s="5">
        <v>1995</v>
      </c>
      <c r="B1295" t="s">
        <v>1002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 s="5">
        <v>1996</v>
      </c>
      <c r="B1296" t="s">
        <v>1003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 s="5">
        <v>1997</v>
      </c>
      <c r="B1297" t="s">
        <v>1004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 s="5">
        <v>1998</v>
      </c>
      <c r="B1298" t="s">
        <v>1005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 s="5">
        <v>1999</v>
      </c>
      <c r="B1299" t="s">
        <v>1006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 s="5">
        <v>2004</v>
      </c>
      <c r="B1300" t="s">
        <v>1007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 s="5">
        <v>2005</v>
      </c>
      <c r="B1301" t="s">
        <v>1008</v>
      </c>
      <c r="C1301">
        <v>-2.7101724505209399E-2</v>
      </c>
      <c r="D1301">
        <v>2.5060460042429202E-4</v>
      </c>
      <c r="E1301">
        <v>-2.39127779367579E-2</v>
      </c>
      <c r="F1301">
        <v>2.0399172847180899E-4</v>
      </c>
      <c r="G1301">
        <v>-1.92370521038484E-2</v>
      </c>
      <c r="H1301">
        <v>2.2157105072745899E-4</v>
      </c>
      <c r="I1301">
        <v>-2.6460933582852699E-2</v>
      </c>
      <c r="J1301">
        <v>2.2735419171379599E-4</v>
      </c>
      <c r="K1301">
        <v>-2.3199004455920099E-2</v>
      </c>
      <c r="L1301">
        <v>2.2906069475778299E-4</v>
      </c>
    </row>
    <row r="1302" spans="1:12" x14ac:dyDescent="0.25">
      <c r="A1302" s="5">
        <v>2008</v>
      </c>
      <c r="B1302" t="s">
        <v>723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 s="5">
        <v>2020</v>
      </c>
      <c r="B1303" t="s">
        <v>1009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 s="5">
        <v>2022</v>
      </c>
      <c r="B1304" t="s">
        <v>1010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 s="5">
        <v>2023</v>
      </c>
      <c r="B1305" t="s">
        <v>1011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 s="5">
        <v>2024</v>
      </c>
      <c r="B1306" t="s">
        <v>1012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25">
      <c r="A1307" s="5">
        <v>2025</v>
      </c>
      <c r="B1307" t="s">
        <v>1013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 s="5">
        <v>2026</v>
      </c>
      <c r="B1308" t="s">
        <v>1014</v>
      </c>
      <c r="C1308">
        <v>1.46431430968495E-4</v>
      </c>
      <c r="D1308">
        <v>3.7118895638243799E-3</v>
      </c>
      <c r="E1308" s="1">
        <v>1.13330045563094E-4</v>
      </c>
      <c r="F1308" s="1">
        <v>3.26997259068054E-3</v>
      </c>
      <c r="G1308">
        <v>1.2387477615557701E-4</v>
      </c>
      <c r="H1308">
        <v>3.3088175156911798E-3</v>
      </c>
      <c r="I1308">
        <v>3.3862031564489898E-4</v>
      </c>
      <c r="J1308">
        <v>7.6430943271165999E-3</v>
      </c>
      <c r="K1308">
        <v>2.2170357965266399E-4</v>
      </c>
      <c r="L1308">
        <v>4.9529781482133602E-3</v>
      </c>
    </row>
    <row r="1309" spans="1:12" x14ac:dyDescent="0.25">
      <c r="A1309" s="5">
        <v>2027</v>
      </c>
      <c r="B1309" t="s">
        <v>1015</v>
      </c>
      <c r="C1309">
        <v>1.46431430968495E-4</v>
      </c>
      <c r="D1309">
        <v>3.7118895638243799E-3</v>
      </c>
      <c r="E1309" s="1">
        <v>1.13330045563094E-4</v>
      </c>
      <c r="F1309" s="1">
        <v>3.26997259068054E-3</v>
      </c>
      <c r="G1309">
        <v>1.2387477615557701E-4</v>
      </c>
      <c r="H1309">
        <v>3.3088175156911798E-3</v>
      </c>
      <c r="I1309">
        <v>3.3862031564489898E-4</v>
      </c>
      <c r="J1309">
        <v>7.6430943271165999E-3</v>
      </c>
      <c r="K1309">
        <v>2.2170357965266399E-4</v>
      </c>
      <c r="L1309">
        <v>4.9529781482133602E-3</v>
      </c>
    </row>
    <row r="1310" spans="1:12" x14ac:dyDescent="0.25">
      <c r="A1310" s="5">
        <v>2028</v>
      </c>
      <c r="B1310" t="s">
        <v>1016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 s="5">
        <v>2029</v>
      </c>
      <c r="B1311" t="s">
        <v>1017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 s="5">
        <v>2030</v>
      </c>
      <c r="B1312" t="s">
        <v>1018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 s="5">
        <v>2031</v>
      </c>
      <c r="B1313" t="s">
        <v>1019</v>
      </c>
      <c r="C1313" s="1">
        <v>1.0773343520631899E-5</v>
      </c>
      <c r="D1313" s="1">
        <v>3.9084608993200801E-3</v>
      </c>
      <c r="E1313" s="1">
        <v>6.5793166477796702E-5</v>
      </c>
      <c r="F1313" s="1">
        <v>2.9288109866938898E-3</v>
      </c>
      <c r="G1313" s="1">
        <v>1.9361585105064601E-5</v>
      </c>
      <c r="H1313" s="1">
        <v>3.3750554605107099E-3</v>
      </c>
      <c r="I1313" s="1">
        <v>-5.69172615900298E-5</v>
      </c>
      <c r="J1313" s="1">
        <v>6.7674609964345602E-3</v>
      </c>
      <c r="K1313">
        <v>1.01011321869129E-4</v>
      </c>
      <c r="L1313">
        <v>4.1509077690411299E-3</v>
      </c>
    </row>
    <row r="1314" spans="1:12" x14ac:dyDescent="0.25">
      <c r="A1314" s="5">
        <v>2032</v>
      </c>
      <c r="B1314" t="s">
        <v>1020</v>
      </c>
      <c r="C1314">
        <v>0.271778371659535</v>
      </c>
      <c r="D1314">
        <v>3.4670667401082801E-2</v>
      </c>
      <c r="E1314">
        <v>0.236373375621385</v>
      </c>
      <c r="F1314">
        <v>3.1885263740424698E-2</v>
      </c>
      <c r="G1314">
        <v>0.18989101150669099</v>
      </c>
      <c r="H1314">
        <v>1.99094495199118E-2</v>
      </c>
      <c r="I1314">
        <v>0.25775902180481203</v>
      </c>
      <c r="J1314">
        <v>3.9585639578696999E-2</v>
      </c>
      <c r="K1314">
        <v>0.219486525724684</v>
      </c>
      <c r="L1314">
        <v>3.4316753671598803E-2</v>
      </c>
    </row>
    <row r="1315" spans="1:12" x14ac:dyDescent="0.25">
      <c r="A1315" s="5">
        <v>2033</v>
      </c>
      <c r="B1315" t="s">
        <v>1021</v>
      </c>
      <c r="C1315">
        <v>0</v>
      </c>
      <c r="D1315">
        <v>0</v>
      </c>
      <c r="E1315">
        <v>0</v>
      </c>
      <c r="F1315">
        <v>0</v>
      </c>
      <c r="G1315">
        <v>8.9055811176379802E-3</v>
      </c>
      <c r="H1315">
        <v>1.0640810670307999E-4</v>
      </c>
      <c r="I1315">
        <v>7.0413118157054196E-3</v>
      </c>
      <c r="J1315">
        <v>1.2760725305551899E-4</v>
      </c>
      <c r="K1315">
        <v>4.0486040732277797E-3</v>
      </c>
      <c r="L1315" s="1">
        <v>8.6684716390111104E-5</v>
      </c>
    </row>
    <row r="1316" spans="1:12" x14ac:dyDescent="0.25">
      <c r="A1316" s="5">
        <v>2034</v>
      </c>
      <c r="B1316" t="s">
        <v>726</v>
      </c>
      <c r="C1316">
        <v>7.1489512346074299E-2</v>
      </c>
      <c r="D1316">
        <v>0.242262390300717</v>
      </c>
      <c r="E1316">
        <v>5.9120342381237999E-2</v>
      </c>
      <c r="F1316">
        <v>0.223991389764268</v>
      </c>
      <c r="G1316">
        <v>4.0810948466627799E-2</v>
      </c>
      <c r="H1316">
        <v>0.190033271134052</v>
      </c>
      <c r="I1316">
        <v>3.6863958421573903E-2</v>
      </c>
      <c r="J1316">
        <v>0.162628246391054</v>
      </c>
      <c r="K1316">
        <v>5.1418766313561799E-2</v>
      </c>
      <c r="L1316">
        <v>0.21095150935041601</v>
      </c>
    </row>
    <row r="1317" spans="1:12" x14ac:dyDescent="0.25">
      <c r="A1317" s="5">
        <v>2036</v>
      </c>
      <c r="B1317" t="s">
        <v>1022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 s="5">
        <v>2037</v>
      </c>
      <c r="B1318" t="s">
        <v>1023</v>
      </c>
      <c r="C1318" s="1">
        <v>4.04474491084891E-5</v>
      </c>
      <c r="D1318" s="1">
        <v>9.9700151924953396E-4</v>
      </c>
      <c r="E1318" s="1">
        <v>1.26368273033597E-5</v>
      </c>
      <c r="F1318" s="1">
        <v>4.4827731564103698E-4</v>
      </c>
      <c r="G1318" s="1">
        <v>2.1491318985753499E-5</v>
      </c>
      <c r="H1318" s="1">
        <v>6.2094649342852703E-4</v>
      </c>
      <c r="I1318" s="1">
        <v>3.3612041470478597E-5</v>
      </c>
      <c r="J1318" s="1">
        <v>8.15440663398072E-4</v>
      </c>
      <c r="K1318" s="1">
        <v>4.0967002880703599E-5</v>
      </c>
      <c r="L1318">
        <v>1.0733948479374801E-3</v>
      </c>
    </row>
    <row r="1319" spans="1:12" x14ac:dyDescent="0.25">
      <c r="A1319" s="5">
        <v>2038</v>
      </c>
      <c r="B1319" t="s">
        <v>1024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25">
      <c r="A1320" s="5">
        <v>2039</v>
      </c>
      <c r="B1320" t="s">
        <v>1025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25">
      <c r="A1321" s="5">
        <v>2040</v>
      </c>
      <c r="B1321" t="s">
        <v>1025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 s="5">
        <v>2041</v>
      </c>
      <c r="B1322" t="s">
        <v>1026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25">
      <c r="A1323" s="5">
        <v>2042</v>
      </c>
      <c r="B1323" t="s">
        <v>1027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 s="5">
        <v>2043</v>
      </c>
      <c r="B1324" t="s">
        <v>1028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25">
      <c r="A1325" s="5">
        <v>2044</v>
      </c>
      <c r="B1325" t="s">
        <v>1029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 s="5">
        <v>2045</v>
      </c>
      <c r="B1326" t="s">
        <v>1030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 s="5">
        <v>2046</v>
      </c>
      <c r="B1327" t="s">
        <v>1031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 s="5">
        <v>2049</v>
      </c>
      <c r="B1328" t="s">
        <v>1032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 s="5">
        <v>2050</v>
      </c>
      <c r="B1329" t="s">
        <v>1033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 s="5">
        <v>2051</v>
      </c>
      <c r="B1330" t="s">
        <v>1034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 s="5">
        <v>2052</v>
      </c>
      <c r="B1331" t="s">
        <v>1035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 s="5">
        <v>2053</v>
      </c>
      <c r="B1332" t="s">
        <v>1036</v>
      </c>
      <c r="C1332">
        <v>1.9632127098074001E-3</v>
      </c>
      <c r="D1332" s="1">
        <v>1.8153462396633499E-5</v>
      </c>
      <c r="E1332">
        <v>1.73220977108641E-3</v>
      </c>
      <c r="F1332" s="1">
        <v>1.47768890010671E-5</v>
      </c>
      <c r="G1332">
        <v>1.94135744435077E-3</v>
      </c>
      <c r="H1332" s="1">
        <v>2.2360422296556901E-5</v>
      </c>
      <c r="I1332">
        <v>2.67037429234856E-3</v>
      </c>
      <c r="J1332" s="1">
        <v>2.2944042654729601E-5</v>
      </c>
      <c r="K1332">
        <v>2.3411881732988602E-3</v>
      </c>
      <c r="L1332" s="1">
        <v>2.3116258740971001E-5</v>
      </c>
    </row>
    <row r="1333" spans="1:12" x14ac:dyDescent="0.25">
      <c r="A1333" s="5">
        <v>2054</v>
      </c>
      <c r="B1333" t="s">
        <v>1037</v>
      </c>
      <c r="C1333">
        <v>1.9632127098074001E-3</v>
      </c>
      <c r="D1333" s="1">
        <v>1.8153462396633499E-5</v>
      </c>
      <c r="E1333">
        <v>1.73220977108641E-3</v>
      </c>
      <c r="F1333" s="1">
        <v>1.47768890010671E-5</v>
      </c>
      <c r="G1333">
        <v>1.94135744435077E-3</v>
      </c>
      <c r="H1333" s="1">
        <v>2.2360422296556901E-5</v>
      </c>
      <c r="I1333">
        <v>2.67037429234856E-3</v>
      </c>
      <c r="J1333" s="1">
        <v>2.2944042654729601E-5</v>
      </c>
      <c r="K1333">
        <v>2.3411881732988602E-3</v>
      </c>
      <c r="L1333" s="1">
        <v>2.3116258740971001E-5</v>
      </c>
    </row>
    <row r="1334" spans="1:12" x14ac:dyDescent="0.25">
      <c r="A1334" s="5">
        <v>2055</v>
      </c>
      <c r="B1334" t="s">
        <v>1038</v>
      </c>
      <c r="C1334" s="1">
        <v>6.7531105660487698E-6</v>
      </c>
      <c r="D1334" s="1">
        <v>1.21269158557529E-4</v>
      </c>
      <c r="E1334" s="1">
        <v>2.87918940050066E-6</v>
      </c>
      <c r="F1334" s="1">
        <v>6.6859813317044604E-5</v>
      </c>
      <c r="G1334" s="1">
        <v>3.5091540353500199E-5</v>
      </c>
      <c r="H1334" s="1">
        <v>2.0220237013657901E-4</v>
      </c>
      <c r="I1334" s="1">
        <v>6.3081401413492901E-5</v>
      </c>
      <c r="J1334" s="1">
        <v>3.8712574543368498E-4</v>
      </c>
      <c r="K1334" s="1">
        <v>1.6023449914839999E-5</v>
      </c>
      <c r="L1334">
        <v>2.0030035830304101E-4</v>
      </c>
    </row>
    <row r="1335" spans="1:12" x14ac:dyDescent="0.25">
      <c r="A1335" s="5">
        <v>2056</v>
      </c>
      <c r="B1335" t="s">
        <v>1039</v>
      </c>
      <c r="C1335">
        <v>0</v>
      </c>
      <c r="D1335">
        <v>0</v>
      </c>
      <c r="E1335">
        <v>0</v>
      </c>
      <c r="F1335">
        <v>0</v>
      </c>
      <c r="G1335">
        <v>1.7819973553792701E-4</v>
      </c>
      <c r="H1335" s="1">
        <v>2.7668831401842902E-6</v>
      </c>
      <c r="I1335">
        <v>9.2881792658763094E-3</v>
      </c>
      <c r="J1335">
        <v>1.12414796020846E-4</v>
      </c>
      <c r="K1335">
        <v>0</v>
      </c>
      <c r="L1335">
        <v>0</v>
      </c>
    </row>
    <row r="1336" spans="1:12" x14ac:dyDescent="0.25">
      <c r="A1336" s="5">
        <v>2057</v>
      </c>
      <c r="B1336" t="s">
        <v>732</v>
      </c>
      <c r="C1336">
        <v>0</v>
      </c>
      <c r="D1336">
        <v>0</v>
      </c>
      <c r="E1336">
        <v>0</v>
      </c>
      <c r="F1336">
        <v>0</v>
      </c>
      <c r="G1336">
        <v>-1.7819973553792701E-4</v>
      </c>
      <c r="H1336" s="1">
        <v>2.7668831401842902E-6</v>
      </c>
      <c r="I1336">
        <v>-9.2881792658763094E-3</v>
      </c>
      <c r="J1336">
        <v>1.12414796020846E-4</v>
      </c>
      <c r="K1336">
        <v>0</v>
      </c>
      <c r="L1336">
        <v>0</v>
      </c>
    </row>
    <row r="1337" spans="1:12" x14ac:dyDescent="0.25">
      <c r="A1337" s="5">
        <v>2058</v>
      </c>
      <c r="B1337" t="s">
        <v>1040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 s="5">
        <v>2060</v>
      </c>
      <c r="B1338" t="s">
        <v>1041</v>
      </c>
      <c r="C1338">
        <v>-6.1735541588651801E-3</v>
      </c>
      <c r="D1338" s="1">
        <v>5.7085705851779898E-5</v>
      </c>
      <c r="E1338">
        <v>-5.4471378781394001E-3</v>
      </c>
      <c r="F1338" s="1">
        <v>4.6467669875970701E-5</v>
      </c>
      <c r="G1338">
        <v>-4.1527723564861998E-3</v>
      </c>
      <c r="H1338" s="1">
        <v>4.78313480408816E-5</v>
      </c>
      <c r="I1338">
        <v>-5.7122178828351603E-3</v>
      </c>
      <c r="J1338" s="1">
        <v>4.9079775495296602E-5</v>
      </c>
      <c r="K1338">
        <v>-5.0080534016818598E-3</v>
      </c>
      <c r="L1338" s="1">
        <v>4.9448164629481297E-5</v>
      </c>
    </row>
    <row r="1339" spans="1:12" x14ac:dyDescent="0.25">
      <c r="A1339" s="5">
        <v>2061</v>
      </c>
      <c r="B1339" t="s">
        <v>1042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 s="5">
        <v>2062</v>
      </c>
      <c r="B1340" t="s">
        <v>1043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 s="5">
        <v>2063</v>
      </c>
      <c r="B1341" t="s">
        <v>1044</v>
      </c>
      <c r="C1341">
        <v>3.2477848984921199E-4</v>
      </c>
      <c r="D1341">
        <v>4.5478024805886497E-3</v>
      </c>
      <c r="E1341">
        <v>3.4540436775691498E-4</v>
      </c>
      <c r="F1341">
        <v>4.7855292992319996E-3</v>
      </c>
      <c r="G1341">
        <v>2.9744806283840398E-4</v>
      </c>
      <c r="H1341">
        <v>3.9773447028926302E-3</v>
      </c>
      <c r="I1341">
        <v>4.2475726398121601E-4</v>
      </c>
      <c r="J1341">
        <v>6.5534454127378601E-3</v>
      </c>
      <c r="K1341" s="1">
        <v>1.2373593248795299E-4</v>
      </c>
      <c r="L1341">
        <v>1.4594914496033199E-3</v>
      </c>
    </row>
    <row r="1342" spans="1:12" x14ac:dyDescent="0.25">
      <c r="A1342" s="5">
        <v>2064</v>
      </c>
      <c r="B1342" t="s">
        <v>587</v>
      </c>
      <c r="C1342" s="1">
        <v>1.19183832375795E-5</v>
      </c>
      <c r="D1342" s="1">
        <v>1.8813365078285799E-4</v>
      </c>
      <c r="E1342" s="1">
        <v>1.23675021500017E-5</v>
      </c>
      <c r="F1342" s="1">
        <v>1.90880568099905E-4</v>
      </c>
      <c r="G1342" s="1">
        <v>1.46267918730574E-5</v>
      </c>
      <c r="H1342" s="1">
        <v>1.98642293632264E-4</v>
      </c>
      <c r="I1342" s="1">
        <v>2.1389580864930301E-5</v>
      </c>
      <c r="J1342" s="1">
        <v>3.3539805879412098E-4</v>
      </c>
      <c r="K1342" s="1">
        <v>1.47299779189028E-5</v>
      </c>
      <c r="L1342">
        <v>2.3453261980245599E-4</v>
      </c>
    </row>
    <row r="1343" spans="1:12" x14ac:dyDescent="0.25">
      <c r="A1343" s="5">
        <v>2065</v>
      </c>
      <c r="B1343" t="s">
        <v>1045</v>
      </c>
      <c r="C1343" s="1">
        <v>1.19183832375795E-5</v>
      </c>
      <c r="D1343" s="1">
        <v>1.8813365078285799E-4</v>
      </c>
      <c r="E1343" s="1">
        <v>1.23675021500017E-5</v>
      </c>
      <c r="F1343" s="1">
        <v>1.90880568099905E-4</v>
      </c>
      <c r="G1343" s="1">
        <v>1.46267918730574E-5</v>
      </c>
      <c r="H1343" s="1">
        <v>1.98642293632264E-4</v>
      </c>
      <c r="I1343" s="1">
        <v>2.1389580864930301E-5</v>
      </c>
      <c r="J1343" s="1">
        <v>3.3539805879412098E-4</v>
      </c>
      <c r="K1343" s="1">
        <v>1.47299779189028E-5</v>
      </c>
      <c r="L1343">
        <v>2.3453261980245599E-4</v>
      </c>
    </row>
    <row r="1344" spans="1:12" x14ac:dyDescent="0.25">
      <c r="A1344" s="5">
        <v>2066</v>
      </c>
      <c r="B1344" t="s">
        <v>1046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 s="5">
        <v>2067</v>
      </c>
      <c r="B1345" t="s">
        <v>1047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 s="5">
        <v>2068</v>
      </c>
      <c r="B1346" t="s">
        <v>1048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 s="5">
        <v>2069</v>
      </c>
      <c r="B1347" t="s">
        <v>1049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 s="5">
        <v>2070</v>
      </c>
      <c r="B1348" t="s">
        <v>1050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 s="5">
        <v>2071</v>
      </c>
      <c r="B1349" t="s">
        <v>1051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 s="5">
        <v>2072</v>
      </c>
      <c r="B1350" t="s">
        <v>1052</v>
      </c>
      <c r="C1350" s="1">
        <v>6.2986651240963998E-5</v>
      </c>
      <c r="D1350" s="1">
        <v>7.1066398725474502E-4</v>
      </c>
      <c r="E1350" s="1">
        <v>5.1757259885904598E-5</v>
      </c>
      <c r="F1350" s="1">
        <v>5.9993832411663398E-4</v>
      </c>
      <c r="G1350" s="1">
        <v>2.6010371158310598E-5</v>
      </c>
      <c r="H1350" s="1">
        <v>3.7475939662326901E-4</v>
      </c>
      <c r="I1350" s="1">
        <v>4.07196885632922E-5</v>
      </c>
      <c r="J1350" s="1">
        <v>5.5287639741022701E-4</v>
      </c>
      <c r="K1350" s="1">
        <v>7.36510783819684E-5</v>
      </c>
      <c r="L1350">
        <v>6.8666455155217505E-4</v>
      </c>
    </row>
    <row r="1351" spans="1:12" x14ac:dyDescent="0.25">
      <c r="A1351" s="5">
        <v>2073</v>
      </c>
      <c r="B1351" t="s">
        <v>1053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 s="5">
        <v>2074</v>
      </c>
      <c r="B1352" t="s">
        <v>1054</v>
      </c>
      <c r="C1352">
        <v>2.15724677688548E-4</v>
      </c>
      <c r="D1352">
        <v>4.60274423355711E-3</v>
      </c>
      <c r="E1352">
        <v>1.7825202866431401E-4</v>
      </c>
      <c r="F1352">
        <v>4.19832051020978E-3</v>
      </c>
      <c r="G1352" s="1">
        <v>5.467860213506E-5</v>
      </c>
      <c r="H1352">
        <v>2.2324363740826702E-3</v>
      </c>
      <c r="I1352">
        <v>3.4964027105836398E-4</v>
      </c>
      <c r="J1352">
        <v>8.2345033827881803E-3</v>
      </c>
      <c r="K1352">
        <v>2.5302438637261697E-4</v>
      </c>
      <c r="L1352">
        <v>5.3903670754652001E-3</v>
      </c>
    </row>
    <row r="1353" spans="1:12" x14ac:dyDescent="0.25">
      <c r="A1353" s="5">
        <v>2075</v>
      </c>
      <c r="B1353" t="s">
        <v>1055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 s="5">
        <v>2079</v>
      </c>
      <c r="B1354" t="s">
        <v>1056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 s="5">
        <v>2080</v>
      </c>
      <c r="B1355" t="s">
        <v>1057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 s="5">
        <v>2082</v>
      </c>
      <c r="B1356" t="s">
        <v>1058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 s="5">
        <v>2086</v>
      </c>
      <c r="B1357" t="s">
        <v>1059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 s="5">
        <v>2087</v>
      </c>
      <c r="B1358" t="s">
        <v>1059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 s="5">
        <v>2089</v>
      </c>
      <c r="B1359" t="s">
        <v>1060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 s="5">
        <v>2090</v>
      </c>
      <c r="B1360" t="s">
        <v>1061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 s="5">
        <v>2091</v>
      </c>
      <c r="B1361" t="s">
        <v>1062</v>
      </c>
      <c r="C1361" s="1">
        <v>1.19706448668699E-4</v>
      </c>
      <c r="D1361" s="1">
        <v>6.7043942039849195E-4</v>
      </c>
      <c r="E1361">
        <v>1.14403864203166E-4</v>
      </c>
      <c r="F1361">
        <v>7.7153116110668105E-4</v>
      </c>
      <c r="G1361" s="1">
        <v>3.7957315246184899E-5</v>
      </c>
      <c r="H1361" s="1">
        <v>2.3696294236357499E-4</v>
      </c>
      <c r="I1361" s="1">
        <v>4.3330122044840299E-5</v>
      </c>
      <c r="J1361" s="1">
        <v>2.81934219788407E-4</v>
      </c>
      <c r="K1361">
        <v>1.9890509450309001E-4</v>
      </c>
      <c r="L1361">
        <v>6.8682607968177005E-4</v>
      </c>
    </row>
    <row r="1362" spans="1:12" x14ac:dyDescent="0.25">
      <c r="A1362" s="5">
        <v>2092</v>
      </c>
      <c r="B1362" t="s">
        <v>1063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 s="5">
        <v>2093</v>
      </c>
      <c r="B1363" t="s">
        <v>1064</v>
      </c>
      <c r="C1363">
        <v>-1.5716800542660898E-2</v>
      </c>
      <c r="D1363">
        <v>1.4533032830384301E-4</v>
      </c>
      <c r="E1363">
        <v>-1.3867470399713399E-2</v>
      </c>
      <c r="F1363">
        <v>1.18298646181649E-4</v>
      </c>
      <c r="G1363">
        <v>-1.0572239774108899E-2</v>
      </c>
      <c r="H1363">
        <v>1.21770334802299E-4</v>
      </c>
      <c r="I1363">
        <v>-1.45423182190473E-2</v>
      </c>
      <c r="J1363">
        <v>1.24948615058387E-4</v>
      </c>
      <c r="K1363">
        <v>-1.2749637307093E-2</v>
      </c>
      <c r="L1363">
        <v>1.2588647004355E-4</v>
      </c>
    </row>
    <row r="1364" spans="1:12" x14ac:dyDescent="0.25">
      <c r="A1364" s="5">
        <v>2094</v>
      </c>
      <c r="B1364" t="s">
        <v>744</v>
      </c>
      <c r="C1364">
        <v>-1.9330103173566301E-3</v>
      </c>
      <c r="D1364">
        <v>4.54605884876106E-4</v>
      </c>
      <c r="E1364">
        <v>-1.70334533237488E-3</v>
      </c>
      <c r="F1364">
        <v>4.4485562998163302E-4</v>
      </c>
      <c r="G1364">
        <v>-1.92661830866037E-3</v>
      </c>
      <c r="H1364">
        <v>2.4699926323162099E-4</v>
      </c>
      <c r="I1364">
        <v>-2.6518975703883701E-3</v>
      </c>
      <c r="J1364">
        <v>3.0003810020828099E-4</v>
      </c>
      <c r="K1364">
        <v>-2.3027391590630698E-3</v>
      </c>
      <c r="L1364">
        <v>4.8095795221515499E-4</v>
      </c>
    </row>
    <row r="1365" spans="1:12" x14ac:dyDescent="0.25">
      <c r="A1365" s="5">
        <v>2095</v>
      </c>
      <c r="B1365" t="s">
        <v>744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 s="5">
        <v>2096</v>
      </c>
      <c r="B1366" t="s">
        <v>744</v>
      </c>
      <c r="C1366">
        <v>-8.7040166055373405</v>
      </c>
      <c r="D1366">
        <v>6.4262854818655304E-2</v>
      </c>
      <c r="E1366">
        <v>-8.7455613757992605</v>
      </c>
      <c r="F1366">
        <v>6.3934839364249804E-2</v>
      </c>
      <c r="G1366">
        <v>-9.1577517227886194</v>
      </c>
      <c r="H1366">
        <v>8.4751464387015696E-2</v>
      </c>
      <c r="I1366">
        <v>-10.642001808495801</v>
      </c>
      <c r="J1366">
        <v>0.105996430577284</v>
      </c>
      <c r="K1366">
        <v>-10.079041682261201</v>
      </c>
      <c r="L1366">
        <v>0.104680475513661</v>
      </c>
    </row>
    <row r="1367" spans="1:12" x14ac:dyDescent="0.25">
      <c r="A1367" s="5">
        <v>2097</v>
      </c>
      <c r="B1367" t="s">
        <v>744</v>
      </c>
      <c r="C1367">
        <v>0.36776640670653599</v>
      </c>
      <c r="D1367">
        <v>7.7650980949316994E-2</v>
      </c>
      <c r="E1367">
        <v>0.45022448512740498</v>
      </c>
      <c r="F1367">
        <v>8.4813998912831798E-2</v>
      </c>
      <c r="G1367">
        <v>0.58899508449711802</v>
      </c>
      <c r="H1367">
        <v>9.9466012356095104E-2</v>
      </c>
      <c r="I1367">
        <v>9.3801291853182703E-3</v>
      </c>
      <c r="J1367">
        <v>7.1788311064991603E-2</v>
      </c>
      <c r="K1367">
        <v>1.0415542831611699E-2</v>
      </c>
      <c r="L1367">
        <v>7.7679933874331294E-2</v>
      </c>
    </row>
    <row r="1368" spans="1:12" x14ac:dyDescent="0.25">
      <c r="A1368" s="5">
        <v>2098</v>
      </c>
      <c r="B1368" t="s">
        <v>744</v>
      </c>
      <c r="C1368">
        <v>2.4942548663173499E-3</v>
      </c>
      <c r="D1368">
        <v>5.9241998844308001E-3</v>
      </c>
      <c r="E1368">
        <v>1.50921606113145E-3</v>
      </c>
      <c r="F1368">
        <v>4.4528777676387304E-3</v>
      </c>
      <c r="G1368">
        <v>2.1674363180848801E-3</v>
      </c>
      <c r="H1368">
        <v>5.9000528580006898E-3</v>
      </c>
      <c r="I1368">
        <v>2.5308762493257602E-3</v>
      </c>
      <c r="J1368">
        <v>6.77201558301147E-3</v>
      </c>
      <c r="K1368">
        <v>1.9551498823802602E-3</v>
      </c>
      <c r="L1368">
        <v>6.01501281169756E-3</v>
      </c>
    </row>
    <row r="1369" spans="1:12" x14ac:dyDescent="0.25">
      <c r="A1369" s="5">
        <v>2099</v>
      </c>
      <c r="B1369" t="s">
        <v>744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 s="5">
        <v>2100</v>
      </c>
      <c r="B1370" t="s">
        <v>1065</v>
      </c>
      <c r="C1370">
        <v>7.8060533363547</v>
      </c>
      <c r="D1370">
        <v>5.4719035886175299E-2</v>
      </c>
      <c r="E1370">
        <v>8.1985544825005192</v>
      </c>
      <c r="F1370">
        <v>5.6263884579659702E-2</v>
      </c>
      <c r="G1370">
        <v>8.8734731874528592</v>
      </c>
      <c r="H1370">
        <v>5.8029367362515002E-2</v>
      </c>
      <c r="I1370">
        <v>8.7687473407262804</v>
      </c>
      <c r="J1370">
        <v>5.7960636668680302E-2</v>
      </c>
      <c r="K1370">
        <v>9.2371776556008403</v>
      </c>
      <c r="L1370">
        <v>4.4910878628936099E-2</v>
      </c>
    </row>
    <row r="1371" spans="1:12" x14ac:dyDescent="0.25">
      <c r="A1371" s="5">
        <v>2101</v>
      </c>
      <c r="B1371" t="s">
        <v>1066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 s="5">
        <v>2102</v>
      </c>
      <c r="B1372" t="s">
        <v>1067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 s="5">
        <v>2103</v>
      </c>
      <c r="B1373" t="s">
        <v>1068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 s="5">
        <v>2104</v>
      </c>
      <c r="B1374" t="s">
        <v>1069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 s="5">
        <v>2105</v>
      </c>
      <c r="B1375" t="s">
        <v>1070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 s="5">
        <v>2106</v>
      </c>
      <c r="B1376" t="s">
        <v>1071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 s="5">
        <v>2107</v>
      </c>
      <c r="B1377" t="s">
        <v>1072</v>
      </c>
      <c r="C1377" s="1">
        <v>9.1844313457557596E-5</v>
      </c>
      <c r="D1377" s="1">
        <v>1.7622398901701601E-3</v>
      </c>
      <c r="E1377" s="1">
        <v>5.20500334264817E-5</v>
      </c>
      <c r="F1377" s="1">
        <v>1.3009032073284001E-3</v>
      </c>
      <c r="G1377" s="1">
        <v>4.51637427675874E-5</v>
      </c>
      <c r="H1377" s="1">
        <v>1.20258056313526E-3</v>
      </c>
      <c r="I1377" s="1">
        <v>1.0669179708769201E-4</v>
      </c>
      <c r="J1377" s="1">
        <v>2.3282668576135E-3</v>
      </c>
      <c r="K1377" s="1">
        <v>6.07493785643436E-5</v>
      </c>
      <c r="L1377">
        <v>1.50446039689576E-3</v>
      </c>
    </row>
    <row r="1378" spans="1:12" x14ac:dyDescent="0.25">
      <c r="A1378" s="5">
        <v>2111</v>
      </c>
      <c r="B1378" t="s">
        <v>1073</v>
      </c>
      <c r="C1378">
        <v>9.0969500160102204E-2</v>
      </c>
      <c r="D1378">
        <v>8.4117803035158099E-4</v>
      </c>
      <c r="E1378">
        <v>8.0265499795759102E-2</v>
      </c>
      <c r="F1378">
        <v>6.8471752145424496E-4</v>
      </c>
      <c r="G1378">
        <v>6.1192566846726498E-2</v>
      </c>
      <c r="H1378">
        <v>7.0481180067313897E-4</v>
      </c>
      <c r="I1378">
        <v>8.41715472538479E-2</v>
      </c>
      <c r="J1378">
        <v>7.2320781998256103E-4</v>
      </c>
      <c r="K1378">
        <v>7.3795435012405097E-2</v>
      </c>
      <c r="L1378">
        <v>7.2863616393789501E-4</v>
      </c>
    </row>
    <row r="1379" spans="1:12" x14ac:dyDescent="0.25">
      <c r="A1379" s="5">
        <v>2112</v>
      </c>
      <c r="B1379" t="s">
        <v>1074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 s="5">
        <v>2113</v>
      </c>
      <c r="B1380" t="s">
        <v>1075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 s="5">
        <v>2114</v>
      </c>
      <c r="B1381" t="s">
        <v>1076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 s="5">
        <v>2115</v>
      </c>
      <c r="B1382" t="s">
        <v>1077</v>
      </c>
      <c r="C1382">
        <v>0.35693977865298598</v>
      </c>
      <c r="D1382">
        <v>4.8563863918010801</v>
      </c>
      <c r="E1382">
        <v>8.7283448621771897E-2</v>
      </c>
      <c r="F1382">
        <v>0.16055012304569599</v>
      </c>
      <c r="G1382">
        <v>3.5052533123799801E-2</v>
      </c>
      <c r="H1382">
        <v>0.30609330398608597</v>
      </c>
      <c r="I1382">
        <v>0.28294191366032201</v>
      </c>
      <c r="J1382">
        <v>3.7684854963610399</v>
      </c>
      <c r="K1382">
        <v>0.50296577257549102</v>
      </c>
      <c r="L1382">
        <v>5.9582490658351999</v>
      </c>
    </row>
    <row r="1383" spans="1:12" x14ac:dyDescent="0.25">
      <c r="A1383" s="5">
        <v>2116</v>
      </c>
      <c r="B1383" t="s">
        <v>1078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 s="5">
        <v>2117</v>
      </c>
      <c r="B1384" t="s">
        <v>474</v>
      </c>
      <c r="C1384">
        <v>7.5338969453474694E-2</v>
      </c>
      <c r="D1384">
        <v>1.6228606011360398E-2</v>
      </c>
      <c r="E1384">
        <v>5.9339680532213002E-2</v>
      </c>
      <c r="F1384">
        <v>1.5907906821539301E-2</v>
      </c>
      <c r="G1384">
        <v>4.9310754464010703E-2</v>
      </c>
      <c r="H1384">
        <v>1.8490523518973699E-2</v>
      </c>
      <c r="I1384">
        <v>6.4387491406135602E-2</v>
      </c>
      <c r="J1384">
        <v>1.46153568539988E-2</v>
      </c>
      <c r="K1384">
        <v>5.5754919995203503E-2</v>
      </c>
      <c r="L1384">
        <v>2.7846097240434801E-2</v>
      </c>
    </row>
    <row r="1385" spans="1:12" x14ac:dyDescent="0.25">
      <c r="A1385" s="5">
        <v>2118</v>
      </c>
      <c r="B1385" t="s">
        <v>604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 s="5">
        <v>2119</v>
      </c>
      <c r="B1386" t="s">
        <v>606</v>
      </c>
      <c r="C1386">
        <v>-8.4110099663661298E-4</v>
      </c>
      <c r="D1386">
        <v>8.8778514308732095E-3</v>
      </c>
      <c r="E1386">
        <v>-1.5573282365362699E-3</v>
      </c>
      <c r="F1386">
        <v>1.05580538414637E-2</v>
      </c>
      <c r="G1386">
        <v>-8.1397674609254202E-4</v>
      </c>
      <c r="H1386">
        <v>8.2866875162232907E-3</v>
      </c>
      <c r="I1386">
        <v>-9.2457580819446802E-4</v>
      </c>
      <c r="J1386">
        <v>8.1006345859603798E-3</v>
      </c>
      <c r="K1386">
        <v>-1.9615619356558602E-3</v>
      </c>
      <c r="L1386">
        <v>1.52307533296345E-2</v>
      </c>
    </row>
    <row r="1387" spans="1:12" x14ac:dyDescent="0.25">
      <c r="A1387" s="5">
        <v>2125</v>
      </c>
      <c r="B1387" t="s">
        <v>1079</v>
      </c>
      <c r="C1387">
        <v>-7.7674169534076203E-3</v>
      </c>
      <c r="D1387">
        <v>6.4715506598141603E-3</v>
      </c>
      <c r="E1387">
        <v>-6.40396562604496E-3</v>
      </c>
      <c r="F1387">
        <v>7.3739052862098996E-3</v>
      </c>
      <c r="G1387">
        <v>-5.9879851102961502E-3</v>
      </c>
      <c r="H1387">
        <v>5.0769657479700801E-3</v>
      </c>
      <c r="I1387">
        <v>-8.6179882206321307E-3</v>
      </c>
      <c r="J1387">
        <v>5.4539787805480498E-3</v>
      </c>
      <c r="K1387">
        <v>-6.9915330517827797E-3</v>
      </c>
      <c r="L1387">
        <v>4.8816487047902597E-3</v>
      </c>
    </row>
    <row r="1388" spans="1:12" x14ac:dyDescent="0.25">
      <c r="A1388" s="5">
        <v>2126</v>
      </c>
      <c r="B1388" t="s">
        <v>1080</v>
      </c>
      <c r="C1388" s="1">
        <v>3.1339363902709201E-4</v>
      </c>
      <c r="D1388" s="1">
        <v>5.61680263341377E-3</v>
      </c>
      <c r="E1388">
        <v>2.70170801962955E-4</v>
      </c>
      <c r="F1388">
        <v>4.9813679299500601E-3</v>
      </c>
      <c r="G1388">
        <v>1.5759011060672E-4</v>
      </c>
      <c r="H1388">
        <v>4.0662666321100299E-3</v>
      </c>
      <c r="I1388">
        <v>3.6607836299394901E-4</v>
      </c>
      <c r="J1388">
        <v>7.7973431873158798E-3</v>
      </c>
      <c r="K1388">
        <v>3.8763338657572599E-4</v>
      </c>
      <c r="L1388">
        <v>7.6022098626210696E-3</v>
      </c>
    </row>
    <row r="1389" spans="1:12" x14ac:dyDescent="0.25">
      <c r="A1389" s="5">
        <v>2129</v>
      </c>
      <c r="B1389" t="s">
        <v>1081</v>
      </c>
      <c r="C1389">
        <v>4.0795371427364703E-4</v>
      </c>
      <c r="D1389">
        <v>1.4463593339213999E-2</v>
      </c>
      <c r="E1389">
        <v>4.7230896925823401E-4</v>
      </c>
      <c r="F1389">
        <v>1.6693632401677001E-2</v>
      </c>
      <c r="G1389">
        <v>6.1597784977020004E-4</v>
      </c>
      <c r="H1389">
        <v>1.7772853991297799E-2</v>
      </c>
      <c r="I1389">
        <v>1.21732435914863E-3</v>
      </c>
      <c r="J1389">
        <v>4.3025999267280103E-2</v>
      </c>
      <c r="K1389">
        <v>5.2646536316815304E-4</v>
      </c>
      <c r="L1389">
        <v>1.8607775454163401E-2</v>
      </c>
    </row>
    <row r="1390" spans="1:12" x14ac:dyDescent="0.25">
      <c r="A1390" s="5">
        <v>2131</v>
      </c>
      <c r="B1390" t="s">
        <v>1082</v>
      </c>
      <c r="C1390">
        <v>5.4519359424241499E-2</v>
      </c>
      <c r="D1390">
        <v>1.9791256771158599E-3</v>
      </c>
      <c r="E1390">
        <v>4.7156048346190499E-2</v>
      </c>
      <c r="F1390">
        <v>1.9928699654313598E-3</v>
      </c>
      <c r="G1390">
        <v>3.5676518438966097E-2</v>
      </c>
      <c r="H1390">
        <v>5.5811790717105198E-3</v>
      </c>
      <c r="I1390">
        <v>4.9493663428446501E-2</v>
      </c>
      <c r="J1390">
        <v>6.0433391845386396E-3</v>
      </c>
      <c r="K1390">
        <v>4.6130648918657001E-2</v>
      </c>
      <c r="L1390">
        <v>3.61782553902236E-3</v>
      </c>
    </row>
    <row r="1391" spans="1:12" x14ac:dyDescent="0.25">
      <c r="A1391" s="5">
        <v>2132</v>
      </c>
      <c r="B1391" t="s">
        <v>1083</v>
      </c>
      <c r="C1391">
        <v>0.120857604474386</v>
      </c>
      <c r="D1391">
        <v>0.40695765480880502</v>
      </c>
      <c r="E1391">
        <v>7.3970196992026796E-2</v>
      </c>
      <c r="F1391">
        <v>0.30556756725829998</v>
      </c>
      <c r="G1391">
        <v>6.32289869797453E-2</v>
      </c>
      <c r="H1391">
        <v>0.28452386641010502</v>
      </c>
      <c r="I1391">
        <v>0.118359417394027</v>
      </c>
      <c r="J1391">
        <v>0.54505476639062</v>
      </c>
      <c r="K1391">
        <v>0.15284503489351101</v>
      </c>
      <c r="L1391">
        <v>0.49991719013076202</v>
      </c>
    </row>
    <row r="1392" spans="1:12" x14ac:dyDescent="0.25">
      <c r="A1392" s="5">
        <v>2134</v>
      </c>
      <c r="B1392" t="s">
        <v>1084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 s="5">
        <v>2136</v>
      </c>
      <c r="B1393" t="s">
        <v>1085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25">
      <c r="A1394" s="5">
        <v>2137</v>
      </c>
      <c r="B1394" t="s">
        <v>1086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25">
      <c r="A1395" s="5">
        <v>2139</v>
      </c>
      <c r="B1395" t="s">
        <v>1087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25">
      <c r="A1396" s="5">
        <v>2140</v>
      </c>
      <c r="B1396" t="s">
        <v>1088</v>
      </c>
      <c r="C1396">
        <v>2.1039913271036301E-3</v>
      </c>
      <c r="D1396">
        <v>8.6544443646065705E-4</v>
      </c>
      <c r="E1396">
        <v>1.5898099757762499E-3</v>
      </c>
      <c r="F1396">
        <v>6.93213889445725E-4</v>
      </c>
      <c r="G1396">
        <v>1.76011436026731E-3</v>
      </c>
      <c r="H1396">
        <v>6.2371146465834695E-4</v>
      </c>
      <c r="I1396">
        <v>2.03055330959171E-3</v>
      </c>
      <c r="J1396">
        <v>7.2961127457376901E-4</v>
      </c>
      <c r="K1396">
        <v>2.0713310717397201E-3</v>
      </c>
      <c r="L1396">
        <v>1.02048834566612E-3</v>
      </c>
    </row>
    <row r="1397" spans="1:12" x14ac:dyDescent="0.25">
      <c r="A1397" s="5">
        <v>2141</v>
      </c>
      <c r="B1397" t="s">
        <v>1089</v>
      </c>
      <c r="C1397">
        <v>8.4334521310256393E-3</v>
      </c>
      <c r="D1397">
        <v>7.1836114966861695E-4</v>
      </c>
      <c r="E1397">
        <v>7.5667575237097998E-3</v>
      </c>
      <c r="F1397">
        <v>5.72856138343174E-4</v>
      </c>
      <c r="G1397">
        <v>5.1065937167201099E-3</v>
      </c>
      <c r="H1397">
        <v>7.3027647166068498E-4</v>
      </c>
      <c r="I1397">
        <v>7.4161142887438098E-3</v>
      </c>
      <c r="J1397">
        <v>1.0953954722854901E-3</v>
      </c>
      <c r="K1397">
        <v>6.2904006999187599E-3</v>
      </c>
      <c r="L1397">
        <v>8.8993112098178205E-4</v>
      </c>
    </row>
    <row r="1398" spans="1:12" x14ac:dyDescent="0.25">
      <c r="A1398" s="5">
        <v>2142</v>
      </c>
      <c r="B1398" t="s">
        <v>1090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 s="5">
        <v>2143</v>
      </c>
      <c r="B1399" t="s">
        <v>1091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 s="5">
        <v>2144</v>
      </c>
      <c r="B1400" t="s">
        <v>1092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 s="5">
        <v>2145</v>
      </c>
      <c r="B1401" t="s">
        <v>1093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 s="5">
        <v>2146</v>
      </c>
      <c r="B1402" t="s">
        <v>1094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 s="5">
        <v>2147</v>
      </c>
      <c r="B1403" t="s">
        <v>1095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 s="5">
        <v>2148</v>
      </c>
      <c r="B1404" t="s">
        <v>1096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 s="5">
        <v>2149</v>
      </c>
      <c r="B1405" t="s">
        <v>1097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 s="5">
        <v>2150</v>
      </c>
      <c r="B1406" t="s">
        <v>1098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 s="5">
        <v>2151</v>
      </c>
      <c r="B1407" t="s">
        <v>1099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 s="5">
        <v>2152</v>
      </c>
      <c r="B1408" t="s">
        <v>1100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 s="5">
        <v>2153</v>
      </c>
      <c r="B1409" t="s">
        <v>1101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 s="5">
        <v>2154</v>
      </c>
      <c r="B1410" t="s">
        <v>1102</v>
      </c>
      <c r="C1410" s="1">
        <v>2.6798880183316099E-6</v>
      </c>
      <c r="D1410" s="1">
        <v>3.7070734122427801E-5</v>
      </c>
      <c r="E1410" s="1">
        <v>3.2168320683721801E-6</v>
      </c>
      <c r="F1410" s="1">
        <v>3.8881609358322701E-5</v>
      </c>
      <c r="G1410" s="1">
        <v>9.7861292475925403E-6</v>
      </c>
      <c r="H1410" s="1">
        <v>8.1753831839133397E-5</v>
      </c>
      <c r="I1410" s="1">
        <v>9.4206398544741394E-6</v>
      </c>
      <c r="J1410" s="1">
        <v>9.8854666603776599E-5</v>
      </c>
      <c r="K1410" s="1">
        <v>6.7030117783942102E-6</v>
      </c>
      <c r="L1410" s="1">
        <v>7.0594156526042502E-5</v>
      </c>
    </row>
    <row r="1411" spans="1:12" x14ac:dyDescent="0.25">
      <c r="A1411" s="5">
        <v>2155</v>
      </c>
      <c r="B1411" t="s">
        <v>1103</v>
      </c>
      <c r="C1411" s="1">
        <v>1.72624991780031E-5</v>
      </c>
      <c r="D1411" s="1">
        <v>1.6596397844006899E-4</v>
      </c>
      <c r="E1411" s="1">
        <v>4.9663866824570302E-5</v>
      </c>
      <c r="F1411" s="1">
        <v>3.4217291491657199E-4</v>
      </c>
      <c r="G1411" s="1">
        <v>2.08369135809899E-5</v>
      </c>
      <c r="H1411" s="1">
        <v>2.6545073302356999E-4</v>
      </c>
      <c r="I1411" s="1">
        <v>4.62400180126712E-5</v>
      </c>
      <c r="J1411" s="1">
        <v>4.7394204857348999E-4</v>
      </c>
      <c r="K1411" s="1">
        <v>3.3075528802859002E-5</v>
      </c>
      <c r="L1411">
        <v>3.8039142459049601E-4</v>
      </c>
    </row>
    <row r="1412" spans="1:12" x14ac:dyDescent="0.25">
      <c r="A1412" s="5">
        <v>2156</v>
      </c>
      <c r="B1412" t="s">
        <v>1104</v>
      </c>
      <c r="C1412" s="1">
        <v>7.8557645206197108E-6</v>
      </c>
      <c r="D1412" s="1">
        <v>6.2902689264210095E-5</v>
      </c>
      <c r="E1412" s="1">
        <v>6.5014103375542804E-6</v>
      </c>
      <c r="F1412" s="1">
        <v>5.4366993918897198E-5</v>
      </c>
      <c r="G1412" s="1">
        <v>6.8051013438381804E-6</v>
      </c>
      <c r="H1412" s="1">
        <v>6.4748960131247698E-5</v>
      </c>
      <c r="I1412" s="1">
        <v>1.2386443167131699E-5</v>
      </c>
      <c r="J1412" s="1">
        <v>1.1467038238337E-4</v>
      </c>
      <c r="K1412" s="1">
        <v>9.5305551976179892E-6</v>
      </c>
      <c r="L1412" s="1">
        <v>8.4160285495641201E-5</v>
      </c>
    </row>
    <row r="1413" spans="1:12" x14ac:dyDescent="0.25">
      <c r="A1413" s="5">
        <v>2157</v>
      </c>
      <c r="B1413" t="s">
        <v>1105</v>
      </c>
      <c r="C1413" s="1">
        <v>3.01621085093143E-5</v>
      </c>
      <c r="D1413" s="1">
        <v>1.7822609285706801E-4</v>
      </c>
      <c r="E1413" s="1">
        <v>4.1512464577174302E-5</v>
      </c>
      <c r="F1413" s="1">
        <v>3.0334743615633998E-4</v>
      </c>
      <c r="G1413" s="1">
        <v>5.81705530600013E-5</v>
      </c>
      <c r="H1413" s="1">
        <v>4.3198538395944298E-4</v>
      </c>
      <c r="I1413" s="1">
        <v>8.9496894965577503E-5</v>
      </c>
      <c r="J1413" s="1">
        <v>6.5150262044468205E-4</v>
      </c>
      <c r="K1413" s="1">
        <v>7.3390707315561699E-5</v>
      </c>
      <c r="L1413">
        <v>5.5621716462800298E-4</v>
      </c>
    </row>
    <row r="1414" spans="1:12" x14ac:dyDescent="0.25">
      <c r="A1414" s="5">
        <v>2158</v>
      </c>
      <c r="B1414" t="s">
        <v>1106</v>
      </c>
      <c r="C1414" s="1">
        <v>1.3716961614873499E-5</v>
      </c>
      <c r="D1414" s="1">
        <v>8.2927386013612893E-5</v>
      </c>
      <c r="E1414" s="1">
        <v>1.17083497858985E-5</v>
      </c>
      <c r="F1414" s="1">
        <v>7.4730415680443203E-5</v>
      </c>
      <c r="G1414" s="1">
        <v>1.66571040588143E-5</v>
      </c>
      <c r="H1414" s="1">
        <v>1.07333394515108E-4</v>
      </c>
      <c r="I1414" s="1">
        <v>3.0667479802593201E-5</v>
      </c>
      <c r="J1414" s="1">
        <v>1.8067902158559499E-4</v>
      </c>
      <c r="K1414" s="1">
        <v>2.0318335535214499E-5</v>
      </c>
      <c r="L1414">
        <v>1.25665689562371E-4</v>
      </c>
    </row>
    <row r="1415" spans="1:12" x14ac:dyDescent="0.25">
      <c r="A1415" s="5">
        <v>2159</v>
      </c>
      <c r="B1415" t="s">
        <v>1107</v>
      </c>
      <c r="C1415" s="1">
        <v>7.0572182361109702E-6</v>
      </c>
      <c r="D1415" s="1">
        <v>5.6544116497852698E-5</v>
      </c>
      <c r="E1415" s="1">
        <v>5.5873713913710599E-6</v>
      </c>
      <c r="F1415" s="1">
        <v>5.0022418208944102E-5</v>
      </c>
      <c r="G1415" s="1">
        <v>1.00448428018656E-5</v>
      </c>
      <c r="H1415" s="1">
        <v>8.0547833370389597E-5</v>
      </c>
      <c r="I1415" s="1">
        <v>1.6898655204158002E-5</v>
      </c>
      <c r="J1415" s="1">
        <v>1.3032360014630099E-4</v>
      </c>
      <c r="K1415" s="1">
        <v>1.21097450264874E-5</v>
      </c>
      <c r="L1415" s="1">
        <v>9.5841180918287099E-5</v>
      </c>
    </row>
    <row r="1416" spans="1:12" x14ac:dyDescent="0.25">
      <c r="A1416" s="5">
        <v>2160</v>
      </c>
      <c r="B1416" t="s">
        <v>1108</v>
      </c>
      <c r="C1416" s="1">
        <v>1.6623080224338899E-6</v>
      </c>
      <c r="D1416" s="1">
        <v>2.1048752039266499E-5</v>
      </c>
      <c r="E1416" s="1">
        <v>1.3440313895110499E-6</v>
      </c>
      <c r="F1416" s="1">
        <v>1.8085704044965801E-5</v>
      </c>
      <c r="G1416" s="1">
        <v>2.9729148820032699E-6</v>
      </c>
      <c r="H1416" s="1">
        <v>3.30268405471511E-5</v>
      </c>
      <c r="I1416" s="1">
        <v>4.3870675312539701E-6</v>
      </c>
      <c r="J1416" s="1">
        <v>4.9485201459322902E-5</v>
      </c>
      <c r="K1416" s="1">
        <v>1.8301219415915499E-6</v>
      </c>
      <c r="L1416" s="1">
        <v>2.6929846591684101E-5</v>
      </c>
    </row>
    <row r="1417" spans="1:12" x14ac:dyDescent="0.25">
      <c r="A1417" s="5">
        <v>2161</v>
      </c>
      <c r="B1417" t="s">
        <v>1109</v>
      </c>
      <c r="C1417" s="1">
        <v>2.6798880183316099E-6</v>
      </c>
      <c r="D1417" s="1">
        <v>3.7070734122427801E-5</v>
      </c>
      <c r="E1417" s="1">
        <v>3.2168320683721801E-6</v>
      </c>
      <c r="F1417" s="1">
        <v>3.8881609358322701E-5</v>
      </c>
      <c r="G1417" s="1">
        <v>9.7861292475925403E-6</v>
      </c>
      <c r="H1417" s="1">
        <v>8.1753831839133397E-5</v>
      </c>
      <c r="I1417" s="1">
        <v>9.4206398544741394E-6</v>
      </c>
      <c r="J1417" s="1">
        <v>9.8854666603776599E-5</v>
      </c>
      <c r="K1417" s="1">
        <v>6.7030117783942102E-6</v>
      </c>
      <c r="L1417" s="1">
        <v>7.0594156526042502E-5</v>
      </c>
    </row>
    <row r="1418" spans="1:12" x14ac:dyDescent="0.25">
      <c r="A1418" s="5">
        <v>2162</v>
      </c>
      <c r="B1418" t="s">
        <v>1110</v>
      </c>
      <c r="C1418" s="1">
        <v>1.72624991780031E-5</v>
      </c>
      <c r="D1418" s="1">
        <v>1.6596397844006899E-4</v>
      </c>
      <c r="E1418" s="1">
        <v>4.9663866824570302E-5</v>
      </c>
      <c r="F1418" s="1">
        <v>3.4217291491657199E-4</v>
      </c>
      <c r="G1418" s="1">
        <v>2.08369135809899E-5</v>
      </c>
      <c r="H1418" s="1">
        <v>2.6545073302356999E-4</v>
      </c>
      <c r="I1418" s="1">
        <v>4.62400180126712E-5</v>
      </c>
      <c r="J1418" s="1">
        <v>4.7394204857348999E-4</v>
      </c>
      <c r="K1418" s="1">
        <v>3.3075528802859002E-5</v>
      </c>
      <c r="L1418">
        <v>3.8039142459049601E-4</v>
      </c>
    </row>
    <row r="1419" spans="1:12" x14ac:dyDescent="0.25">
      <c r="A1419" s="5">
        <v>2163</v>
      </c>
      <c r="B1419" t="s">
        <v>1111</v>
      </c>
      <c r="C1419" s="1">
        <v>7.8557645206197108E-6</v>
      </c>
      <c r="D1419" s="1">
        <v>6.2902689264210095E-5</v>
      </c>
      <c r="E1419" s="1">
        <v>6.5014103375542804E-6</v>
      </c>
      <c r="F1419" s="1">
        <v>5.4366993918897198E-5</v>
      </c>
      <c r="G1419" s="1">
        <v>6.8051013438381804E-6</v>
      </c>
      <c r="H1419" s="1">
        <v>6.4748960131247698E-5</v>
      </c>
      <c r="I1419" s="1">
        <v>1.2386443167131699E-5</v>
      </c>
      <c r="J1419" s="1">
        <v>1.1467038238337E-4</v>
      </c>
      <c r="K1419" s="1">
        <v>9.5305551976179892E-6</v>
      </c>
      <c r="L1419" s="1">
        <v>8.4160285495641201E-5</v>
      </c>
    </row>
    <row r="1420" spans="1:12" x14ac:dyDescent="0.25">
      <c r="A1420" s="5">
        <v>2164</v>
      </c>
      <c r="B1420" t="s">
        <v>1112</v>
      </c>
      <c r="C1420" s="1">
        <v>3.01621085093143E-5</v>
      </c>
      <c r="D1420" s="1">
        <v>1.7822609285706801E-4</v>
      </c>
      <c r="E1420" s="1">
        <v>4.1512464577174302E-5</v>
      </c>
      <c r="F1420" s="1">
        <v>3.0334743615633998E-4</v>
      </c>
      <c r="G1420" s="1">
        <v>5.81705530600013E-5</v>
      </c>
      <c r="H1420" s="1">
        <v>4.3198538395944298E-4</v>
      </c>
      <c r="I1420" s="1">
        <v>8.9496894965577503E-5</v>
      </c>
      <c r="J1420" s="1">
        <v>6.5150262044468205E-4</v>
      </c>
      <c r="K1420" s="1">
        <v>7.3390707315561699E-5</v>
      </c>
      <c r="L1420">
        <v>5.5621716462800298E-4</v>
      </c>
    </row>
    <row r="1421" spans="1:12" x14ac:dyDescent="0.25">
      <c r="A1421" s="5">
        <v>2165</v>
      </c>
      <c r="B1421" t="s">
        <v>1113</v>
      </c>
      <c r="C1421" s="1">
        <v>1.3716961614873499E-5</v>
      </c>
      <c r="D1421" s="1">
        <v>8.2927386013612893E-5</v>
      </c>
      <c r="E1421" s="1">
        <v>1.17083497858985E-5</v>
      </c>
      <c r="F1421" s="1">
        <v>7.4730415680443298E-5</v>
      </c>
      <c r="G1421" s="1">
        <v>1.66571040588143E-5</v>
      </c>
      <c r="H1421" s="1">
        <v>1.07333394515108E-4</v>
      </c>
      <c r="I1421" s="1">
        <v>3.0667479802593201E-5</v>
      </c>
      <c r="J1421" s="1">
        <v>1.8067902158559499E-4</v>
      </c>
      <c r="K1421" s="1">
        <v>2.0318335535214499E-5</v>
      </c>
      <c r="L1421">
        <v>1.25665689562371E-4</v>
      </c>
    </row>
    <row r="1422" spans="1:12" x14ac:dyDescent="0.25">
      <c r="A1422" s="5">
        <v>2166</v>
      </c>
      <c r="B1422" t="s">
        <v>1114</v>
      </c>
      <c r="C1422" s="1">
        <v>7.0572182361109702E-6</v>
      </c>
      <c r="D1422" s="1">
        <v>5.6544116497852597E-5</v>
      </c>
      <c r="E1422" s="1">
        <v>5.5873713913710599E-6</v>
      </c>
      <c r="F1422" s="1">
        <v>5.0022418208944102E-5</v>
      </c>
      <c r="G1422" s="1">
        <v>1.00448428018656E-5</v>
      </c>
      <c r="H1422" s="1">
        <v>8.0547833370389597E-5</v>
      </c>
      <c r="I1422" s="1">
        <v>1.6898655204158002E-5</v>
      </c>
      <c r="J1422" s="1">
        <v>1.3032360014630099E-4</v>
      </c>
      <c r="K1422" s="1">
        <v>1.21097450264874E-5</v>
      </c>
      <c r="L1422" s="1">
        <v>9.5841180918287099E-5</v>
      </c>
    </row>
    <row r="1423" spans="1:12" x14ac:dyDescent="0.25">
      <c r="A1423" s="5">
        <v>2167</v>
      </c>
      <c r="B1423" t="s">
        <v>1115</v>
      </c>
      <c r="C1423" s="1">
        <v>1.6623080224338899E-6</v>
      </c>
      <c r="D1423" s="1">
        <v>2.1048752039266499E-5</v>
      </c>
      <c r="E1423" s="1">
        <v>1.3440313895110499E-6</v>
      </c>
      <c r="F1423" s="1">
        <v>1.8085704044965801E-5</v>
      </c>
      <c r="G1423" s="1">
        <v>2.9729148820032699E-6</v>
      </c>
      <c r="H1423" s="1">
        <v>3.30268405471511E-5</v>
      </c>
      <c r="I1423" s="1">
        <v>4.3870675312539701E-6</v>
      </c>
      <c r="J1423" s="1">
        <v>4.9485201459322902E-5</v>
      </c>
      <c r="K1423" s="1">
        <v>1.8301219415915499E-6</v>
      </c>
      <c r="L1423" s="1">
        <v>2.6929846591684101E-5</v>
      </c>
    </row>
    <row r="1424" spans="1:12" x14ac:dyDescent="0.25">
      <c r="A1424" s="5">
        <v>2168</v>
      </c>
      <c r="B1424" t="s">
        <v>1116</v>
      </c>
      <c r="C1424" s="1">
        <v>2.6798880183316099E-6</v>
      </c>
      <c r="D1424" s="1">
        <v>3.7070734122427801E-5</v>
      </c>
      <c r="E1424" s="1">
        <v>3.2168320683721801E-6</v>
      </c>
      <c r="F1424" s="1">
        <v>3.8881609358322701E-5</v>
      </c>
      <c r="G1424" s="1">
        <v>9.7861292475925403E-6</v>
      </c>
      <c r="H1424" s="1">
        <v>8.1753831839133397E-5</v>
      </c>
      <c r="I1424" s="1">
        <v>9.4206398544741394E-6</v>
      </c>
      <c r="J1424" s="1">
        <v>9.8854666603776599E-5</v>
      </c>
      <c r="K1424" s="1">
        <v>6.7030117783942102E-6</v>
      </c>
      <c r="L1424" s="1">
        <v>7.0594156526042502E-5</v>
      </c>
    </row>
    <row r="1425" spans="1:12" x14ac:dyDescent="0.25">
      <c r="A1425" s="5">
        <v>2169</v>
      </c>
      <c r="B1425" t="s">
        <v>1117</v>
      </c>
      <c r="C1425" s="1">
        <v>1.72624991780031E-5</v>
      </c>
      <c r="D1425" s="1">
        <v>1.6596397844006899E-4</v>
      </c>
      <c r="E1425" s="1">
        <v>4.9663866824570302E-5</v>
      </c>
      <c r="F1425" s="1">
        <v>3.4217291491657199E-4</v>
      </c>
      <c r="G1425" s="1">
        <v>2.08369135809899E-5</v>
      </c>
      <c r="H1425" s="1">
        <v>2.6545073302356999E-4</v>
      </c>
      <c r="I1425" s="1">
        <v>4.62400180126712E-5</v>
      </c>
      <c r="J1425" s="1">
        <v>4.7394204857348999E-4</v>
      </c>
      <c r="K1425" s="1">
        <v>3.3075528802859002E-5</v>
      </c>
      <c r="L1425">
        <v>3.8039142459049601E-4</v>
      </c>
    </row>
    <row r="1426" spans="1:12" x14ac:dyDescent="0.25">
      <c r="A1426" s="5">
        <v>2170</v>
      </c>
      <c r="B1426" t="s">
        <v>1118</v>
      </c>
      <c r="C1426" s="1">
        <v>7.8557645206197108E-6</v>
      </c>
      <c r="D1426" s="1">
        <v>6.2902689264210095E-5</v>
      </c>
      <c r="E1426" s="1">
        <v>6.5014103375542804E-6</v>
      </c>
      <c r="F1426" s="1">
        <v>5.4366993918897198E-5</v>
      </c>
      <c r="G1426" s="1">
        <v>6.8051013438381804E-6</v>
      </c>
      <c r="H1426" s="1">
        <v>6.4748960131247698E-5</v>
      </c>
      <c r="I1426" s="1">
        <v>1.2386443167131699E-5</v>
      </c>
      <c r="J1426" s="1">
        <v>1.1467038238337E-4</v>
      </c>
      <c r="K1426" s="1">
        <v>9.5305551976179892E-6</v>
      </c>
      <c r="L1426" s="1">
        <v>8.4160285495641201E-5</v>
      </c>
    </row>
    <row r="1427" spans="1:12" x14ac:dyDescent="0.25">
      <c r="A1427" s="5">
        <v>2171</v>
      </c>
      <c r="B1427" t="s">
        <v>1119</v>
      </c>
      <c r="C1427" s="1">
        <v>3.01621085093143E-5</v>
      </c>
      <c r="D1427" s="1">
        <v>1.7822609285706801E-4</v>
      </c>
      <c r="E1427" s="1">
        <v>4.1512464577174302E-5</v>
      </c>
      <c r="F1427" s="1">
        <v>3.0334743615633998E-4</v>
      </c>
      <c r="G1427" s="1">
        <v>5.81705530600013E-5</v>
      </c>
      <c r="H1427" s="1">
        <v>4.3198538395944298E-4</v>
      </c>
      <c r="I1427" s="1">
        <v>8.9496894965577503E-5</v>
      </c>
      <c r="J1427" s="1">
        <v>6.5150262044468205E-4</v>
      </c>
      <c r="K1427" s="1">
        <v>7.3390707315561699E-5</v>
      </c>
      <c r="L1427">
        <v>5.5621716462800298E-4</v>
      </c>
    </row>
    <row r="1428" spans="1:12" x14ac:dyDescent="0.25">
      <c r="A1428" s="5">
        <v>2172</v>
      </c>
      <c r="B1428" t="s">
        <v>1120</v>
      </c>
      <c r="C1428" s="1">
        <v>1.3716961614873499E-5</v>
      </c>
      <c r="D1428" s="1">
        <v>8.2927386013612893E-5</v>
      </c>
      <c r="E1428" s="1">
        <v>1.17083497858985E-5</v>
      </c>
      <c r="F1428" s="1">
        <v>7.4730415680443298E-5</v>
      </c>
      <c r="G1428" s="1">
        <v>1.66571040588143E-5</v>
      </c>
      <c r="H1428" s="1">
        <v>1.07333394515108E-4</v>
      </c>
      <c r="I1428" s="1">
        <v>3.0667479802593201E-5</v>
      </c>
      <c r="J1428" s="1">
        <v>1.8067902158559499E-4</v>
      </c>
      <c r="K1428" s="1">
        <v>2.0318335535214499E-5</v>
      </c>
      <c r="L1428">
        <v>1.25665689562371E-4</v>
      </c>
    </row>
    <row r="1429" spans="1:12" x14ac:dyDescent="0.25">
      <c r="A1429" s="5">
        <v>2173</v>
      </c>
      <c r="B1429" t="s">
        <v>1121</v>
      </c>
      <c r="C1429" s="1">
        <v>7.0572182361109702E-6</v>
      </c>
      <c r="D1429" s="1">
        <v>5.6544116497852597E-5</v>
      </c>
      <c r="E1429" s="1">
        <v>5.5873713913710599E-6</v>
      </c>
      <c r="F1429" s="1">
        <v>5.0022418208944102E-5</v>
      </c>
      <c r="G1429" s="1">
        <v>1.00448428018656E-5</v>
      </c>
      <c r="H1429" s="1">
        <v>8.0547833370389597E-5</v>
      </c>
      <c r="I1429" s="1">
        <v>1.6898655204158002E-5</v>
      </c>
      <c r="J1429" s="1">
        <v>1.3032360014630099E-4</v>
      </c>
      <c r="K1429" s="1">
        <v>1.21097450264874E-5</v>
      </c>
      <c r="L1429" s="1">
        <v>9.5841180918287099E-5</v>
      </c>
    </row>
    <row r="1430" spans="1:12" x14ac:dyDescent="0.25">
      <c r="A1430" s="5">
        <v>2174</v>
      </c>
      <c r="B1430" t="s">
        <v>1122</v>
      </c>
      <c r="C1430" s="1">
        <v>1.6623080224338899E-6</v>
      </c>
      <c r="D1430" s="1">
        <v>2.1048752039266499E-5</v>
      </c>
      <c r="E1430" s="1">
        <v>1.3440313895110499E-6</v>
      </c>
      <c r="F1430" s="1">
        <v>1.8085704044965801E-5</v>
      </c>
      <c r="G1430" s="1">
        <v>2.9729148820032699E-6</v>
      </c>
      <c r="H1430" s="1">
        <v>3.30268405471511E-5</v>
      </c>
      <c r="I1430" s="1">
        <v>4.3870675312539701E-6</v>
      </c>
      <c r="J1430" s="1">
        <v>4.9485201459322902E-5</v>
      </c>
      <c r="K1430" s="1">
        <v>1.8301219415915499E-6</v>
      </c>
      <c r="L1430" s="1">
        <v>2.6929846591684101E-5</v>
      </c>
    </row>
    <row r="1431" spans="1:12" x14ac:dyDescent="0.25">
      <c r="A1431" s="5">
        <v>2175</v>
      </c>
      <c r="B1431" t="s">
        <v>1123</v>
      </c>
      <c r="C1431" s="1">
        <v>2.6798880183316099E-6</v>
      </c>
      <c r="D1431" s="1">
        <v>3.7070734122427801E-5</v>
      </c>
      <c r="E1431" s="1">
        <v>3.2168320683721801E-6</v>
      </c>
      <c r="F1431" s="1">
        <v>3.8881609358322701E-5</v>
      </c>
      <c r="G1431" s="1">
        <v>9.7861292475925403E-6</v>
      </c>
      <c r="H1431" s="1">
        <v>8.1753831839133397E-5</v>
      </c>
      <c r="I1431" s="1">
        <v>9.4206398544741394E-6</v>
      </c>
      <c r="J1431" s="1">
        <v>9.8854666603776599E-5</v>
      </c>
      <c r="K1431" s="1">
        <v>6.7030117783942102E-6</v>
      </c>
      <c r="L1431" s="1">
        <v>7.0594156526042502E-5</v>
      </c>
    </row>
    <row r="1432" spans="1:12" x14ac:dyDescent="0.25">
      <c r="A1432" s="5">
        <v>2176</v>
      </c>
      <c r="B1432" t="s">
        <v>1124</v>
      </c>
      <c r="C1432" s="1">
        <v>1.72624991780031E-5</v>
      </c>
      <c r="D1432" s="1">
        <v>1.6596397844006899E-4</v>
      </c>
      <c r="E1432" s="1">
        <v>4.9663866824570302E-5</v>
      </c>
      <c r="F1432" s="1">
        <v>3.4217291491657199E-4</v>
      </c>
      <c r="G1432" s="1">
        <v>2.08369135809899E-5</v>
      </c>
      <c r="H1432" s="1">
        <v>2.6545073302356999E-4</v>
      </c>
      <c r="I1432" s="1">
        <v>4.62400180126712E-5</v>
      </c>
      <c r="J1432" s="1">
        <v>4.7394204857348999E-4</v>
      </c>
      <c r="K1432" s="1">
        <v>3.3075528802859002E-5</v>
      </c>
      <c r="L1432">
        <v>3.8039142459049601E-4</v>
      </c>
    </row>
    <row r="1433" spans="1:12" x14ac:dyDescent="0.25">
      <c r="A1433" s="5">
        <v>2177</v>
      </c>
      <c r="B1433" t="s">
        <v>1125</v>
      </c>
      <c r="C1433" s="1">
        <v>7.8557645206197108E-6</v>
      </c>
      <c r="D1433" s="1">
        <v>6.2902689264210095E-5</v>
      </c>
      <c r="E1433" s="1">
        <v>6.5014103375542804E-6</v>
      </c>
      <c r="F1433" s="1">
        <v>5.4366993918897198E-5</v>
      </c>
      <c r="G1433" s="1">
        <v>6.8051013438381804E-6</v>
      </c>
      <c r="H1433" s="1">
        <v>6.4748960131247698E-5</v>
      </c>
      <c r="I1433" s="1">
        <v>1.2386443167131699E-5</v>
      </c>
      <c r="J1433" s="1">
        <v>1.1467038238337E-4</v>
      </c>
      <c r="K1433" s="1">
        <v>9.5305551976179892E-6</v>
      </c>
      <c r="L1433" s="1">
        <v>8.4160285495641201E-5</v>
      </c>
    </row>
    <row r="1434" spans="1:12" x14ac:dyDescent="0.25">
      <c r="A1434" s="5">
        <v>2178</v>
      </c>
      <c r="B1434" t="s">
        <v>1126</v>
      </c>
      <c r="C1434" s="1">
        <v>3.01621085093143E-5</v>
      </c>
      <c r="D1434" s="1">
        <v>1.7822609285706801E-4</v>
      </c>
      <c r="E1434" s="1">
        <v>4.1512464577174302E-5</v>
      </c>
      <c r="F1434" s="1">
        <v>3.0334743615633998E-4</v>
      </c>
      <c r="G1434" s="1">
        <v>5.81705530600013E-5</v>
      </c>
      <c r="H1434" s="1">
        <v>4.3198538395944401E-4</v>
      </c>
      <c r="I1434" s="1">
        <v>8.9496894965577503E-5</v>
      </c>
      <c r="J1434" s="1">
        <v>6.5150262044468205E-4</v>
      </c>
      <c r="K1434" s="1">
        <v>7.3390707315561699E-5</v>
      </c>
      <c r="L1434">
        <v>5.5621716462800298E-4</v>
      </c>
    </row>
    <row r="1435" spans="1:12" x14ac:dyDescent="0.25">
      <c r="A1435" s="5">
        <v>2179</v>
      </c>
      <c r="B1435" t="s">
        <v>1127</v>
      </c>
      <c r="C1435" s="1">
        <v>1.3716961614873499E-5</v>
      </c>
      <c r="D1435" s="1">
        <v>8.2927386013612893E-5</v>
      </c>
      <c r="E1435" s="1">
        <v>1.17083497858985E-5</v>
      </c>
      <c r="F1435" s="1">
        <v>7.4730415680443298E-5</v>
      </c>
      <c r="G1435" s="1">
        <v>1.66571040588143E-5</v>
      </c>
      <c r="H1435" s="1">
        <v>1.07333394515108E-4</v>
      </c>
      <c r="I1435" s="1">
        <v>3.0667479802593201E-5</v>
      </c>
      <c r="J1435" s="1">
        <v>1.8067902158559499E-4</v>
      </c>
      <c r="K1435" s="1">
        <v>2.0318335535214499E-5</v>
      </c>
      <c r="L1435">
        <v>1.25665689562371E-4</v>
      </c>
    </row>
    <row r="1436" spans="1:12" x14ac:dyDescent="0.25">
      <c r="A1436" s="5">
        <v>2180</v>
      </c>
      <c r="B1436" t="s">
        <v>1128</v>
      </c>
      <c r="C1436" s="1">
        <v>7.0572182361109702E-6</v>
      </c>
      <c r="D1436" s="1">
        <v>5.6544116497852597E-5</v>
      </c>
      <c r="E1436" s="1">
        <v>5.5873713913710599E-6</v>
      </c>
      <c r="F1436" s="1">
        <v>5.0022418208944102E-5</v>
      </c>
      <c r="G1436" s="1">
        <v>1.00448428018656E-5</v>
      </c>
      <c r="H1436" s="1">
        <v>8.0547833370389597E-5</v>
      </c>
      <c r="I1436" s="1">
        <v>1.6898655204158002E-5</v>
      </c>
      <c r="J1436" s="1">
        <v>1.3032360014630099E-4</v>
      </c>
      <c r="K1436" s="1">
        <v>1.21097450264874E-5</v>
      </c>
      <c r="L1436" s="1">
        <v>9.5841180918287099E-5</v>
      </c>
    </row>
    <row r="1437" spans="1:12" x14ac:dyDescent="0.25">
      <c r="A1437" s="5">
        <v>2181</v>
      </c>
      <c r="B1437" t="s">
        <v>1129</v>
      </c>
      <c r="C1437" s="1">
        <v>1.6623080224338899E-6</v>
      </c>
      <c r="D1437" s="1">
        <v>2.1048752039266499E-5</v>
      </c>
      <c r="E1437" s="1">
        <v>1.3440313895110499E-6</v>
      </c>
      <c r="F1437" s="1">
        <v>1.8085704044965801E-5</v>
      </c>
      <c r="G1437" s="1">
        <v>2.9729148820032699E-6</v>
      </c>
      <c r="H1437" s="1">
        <v>3.30268405471511E-5</v>
      </c>
      <c r="I1437" s="1">
        <v>4.3870675312539701E-6</v>
      </c>
      <c r="J1437" s="1">
        <v>4.9485201459322902E-5</v>
      </c>
      <c r="K1437" s="1">
        <v>1.8301219415915499E-6</v>
      </c>
      <c r="L1437" s="1">
        <v>2.6929846591684101E-5</v>
      </c>
    </row>
    <row r="1438" spans="1:12" x14ac:dyDescent="0.25">
      <c r="A1438" s="5">
        <v>2182</v>
      </c>
      <c r="B1438" t="s">
        <v>1130</v>
      </c>
      <c r="C1438">
        <v>6.4020231435909895E-4</v>
      </c>
      <c r="D1438">
        <v>2.7788962211319502E-4</v>
      </c>
      <c r="E1438">
        <v>5.8690453220641497E-4</v>
      </c>
      <c r="F1438">
        <v>5.2589178925190603E-4</v>
      </c>
      <c r="G1438">
        <v>5.0769797797599304E-4</v>
      </c>
      <c r="H1438">
        <v>4.2031171632382999E-4</v>
      </c>
      <c r="I1438">
        <v>3.9413439569840197E-4</v>
      </c>
      <c r="J1438">
        <v>4.6118091311909498E-4</v>
      </c>
      <c r="K1438">
        <v>8.6448358681472201E-4</v>
      </c>
      <c r="L1438">
        <v>7.9723121994707002E-4</v>
      </c>
    </row>
    <row r="1439" spans="1:12" x14ac:dyDescent="0.25">
      <c r="A1439" s="5">
        <v>2183</v>
      </c>
      <c r="B1439" t="s">
        <v>1131</v>
      </c>
      <c r="C1439">
        <v>7.8090465635097103E-3</v>
      </c>
      <c r="D1439">
        <v>3.2296278920063203E-4</v>
      </c>
      <c r="E1439">
        <v>6.9678443806377999E-3</v>
      </c>
      <c r="F1439">
        <v>3.5465659668302999E-4</v>
      </c>
      <c r="G1439">
        <v>4.6977001123132403E-3</v>
      </c>
      <c r="H1439">
        <v>2.9567867824607699E-4</v>
      </c>
      <c r="I1439">
        <v>6.8569028828946001E-3</v>
      </c>
      <c r="J1439">
        <v>3.9435294724196899E-4</v>
      </c>
      <c r="K1439">
        <v>5.9540965111721401E-3</v>
      </c>
      <c r="L1439">
        <v>4.6044666148715898E-4</v>
      </c>
    </row>
    <row r="1440" spans="1:12" x14ac:dyDescent="0.25">
      <c r="A1440" s="5">
        <v>2184</v>
      </c>
      <c r="B1440" t="s">
        <v>1132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 s="5">
        <v>2185</v>
      </c>
      <c r="B1441" t="s">
        <v>1133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 s="5">
        <v>2186</v>
      </c>
      <c r="B1442" t="s">
        <v>1134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 s="5">
        <v>2187</v>
      </c>
      <c r="B1443" t="s">
        <v>1135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 s="5">
        <v>2188</v>
      </c>
      <c r="B1444" t="s">
        <v>1136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 s="5">
        <v>2189</v>
      </c>
      <c r="B1445" t="s">
        <v>1137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 s="5">
        <v>2190</v>
      </c>
      <c r="B1446" t="s">
        <v>1138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 s="5">
        <v>2191</v>
      </c>
      <c r="B1447" t="s">
        <v>1139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 s="5">
        <v>2192</v>
      </c>
      <c r="B1448" t="s">
        <v>1140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 s="5">
        <v>2193</v>
      </c>
      <c r="B1449" t="s">
        <v>1141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 s="5">
        <v>2194</v>
      </c>
      <c r="B1450" t="s">
        <v>1142</v>
      </c>
      <c r="C1450" s="1">
        <v>1.30701434346327E-5</v>
      </c>
      <c r="D1450" s="1">
        <v>2.7285176615503E-4</v>
      </c>
      <c r="E1450" s="1">
        <v>7.6043107957478001E-6</v>
      </c>
      <c r="F1450" s="1">
        <v>1.97874666075378E-4</v>
      </c>
      <c r="G1450" s="1">
        <v>1.26857274941547E-5</v>
      </c>
      <c r="H1450" s="1">
        <v>1.75392242059955E-4</v>
      </c>
      <c r="I1450" s="1">
        <v>9.7125463709395205E-6</v>
      </c>
      <c r="J1450" s="1">
        <v>1.94738673290556E-4</v>
      </c>
      <c r="K1450" s="1">
        <v>1.17396517852552E-5</v>
      </c>
      <c r="L1450">
        <v>2.0403621153404101E-4</v>
      </c>
    </row>
    <row r="1451" spans="1:12" x14ac:dyDescent="0.25">
      <c r="A1451" s="5">
        <v>2195</v>
      </c>
      <c r="B1451" t="s">
        <v>1143</v>
      </c>
      <c r="C1451" s="1">
        <v>1.7666005852980501E-5</v>
      </c>
      <c r="D1451" s="1">
        <v>2.6446065496007202E-4</v>
      </c>
      <c r="E1451" s="1">
        <v>4.5031870364659098E-5</v>
      </c>
      <c r="F1451" s="1">
        <v>4.2659506456465098E-4</v>
      </c>
      <c r="G1451" s="1">
        <v>2.60566445190102E-5</v>
      </c>
      <c r="H1451" s="1">
        <v>3.0331063783356298E-4</v>
      </c>
      <c r="I1451" s="1">
        <v>5.6687687907478398E-5</v>
      </c>
      <c r="J1451" s="1">
        <v>5.4117124349930905E-4</v>
      </c>
      <c r="K1451" s="1">
        <v>2.9626992087194901E-5</v>
      </c>
      <c r="L1451">
        <v>3.6785809503693301E-4</v>
      </c>
    </row>
    <row r="1452" spans="1:12" x14ac:dyDescent="0.25">
      <c r="A1452" s="5">
        <v>2196</v>
      </c>
      <c r="B1452" t="s">
        <v>1144</v>
      </c>
      <c r="C1452" s="1">
        <v>7.3300977241646904E-5</v>
      </c>
      <c r="D1452" s="1">
        <v>6.9744183584596702E-4</v>
      </c>
      <c r="E1452" s="1">
        <v>1.0549594715017299E-4</v>
      </c>
      <c r="F1452" s="1">
        <v>7.4356940982339703E-4</v>
      </c>
      <c r="G1452" s="1">
        <v>1.0123154086051501E-4</v>
      </c>
      <c r="H1452" s="1">
        <v>4.8340424538564301E-4</v>
      </c>
      <c r="I1452" s="1">
        <v>1.3000254202628E-4</v>
      </c>
      <c r="J1452" s="1">
        <v>6.7823693980593395E-4</v>
      </c>
      <c r="K1452" s="1">
        <v>1.57621006423805E-5</v>
      </c>
      <c r="L1452">
        <v>2.4408924496359299E-4</v>
      </c>
    </row>
    <row r="1453" spans="1:12" x14ac:dyDescent="0.25">
      <c r="A1453" s="5">
        <v>2197</v>
      </c>
      <c r="B1453" t="s">
        <v>1145</v>
      </c>
      <c r="C1453" s="1">
        <v>4.0510466542563802E-5</v>
      </c>
      <c r="D1453">
        <v>1.20641395815129E-3</v>
      </c>
      <c r="E1453" s="1">
        <v>3.1122956093567697E-4</v>
      </c>
      <c r="F1453" s="1">
        <v>2.9209676635569598E-3</v>
      </c>
      <c r="G1453">
        <v>1.8734816432896601E-4</v>
      </c>
      <c r="H1453">
        <v>2.3438666363740398E-3</v>
      </c>
      <c r="I1453" s="1">
        <v>3.9426921570155302E-4</v>
      </c>
      <c r="J1453" s="1">
        <v>4.3847251258600896E-3</v>
      </c>
      <c r="K1453">
        <v>1.0243786495881199E-4</v>
      </c>
      <c r="L1453">
        <v>1.85929508383478E-3</v>
      </c>
    </row>
    <row r="1454" spans="1:12" x14ac:dyDescent="0.25">
      <c r="A1454" s="5">
        <v>2198</v>
      </c>
      <c r="B1454" t="s">
        <v>1146</v>
      </c>
      <c r="C1454" s="1">
        <v>6.2995780172147699E-5</v>
      </c>
      <c r="D1454" s="1">
        <v>4.0516995725906302E-4</v>
      </c>
      <c r="E1454" s="1">
        <v>2.1988294606856499E-5</v>
      </c>
      <c r="F1454" s="1">
        <v>3.1625163307204702E-4</v>
      </c>
      <c r="G1454" s="1">
        <v>3.8766093219608601E-5</v>
      </c>
      <c r="H1454" s="1">
        <v>2.7905439914823398E-4</v>
      </c>
      <c r="I1454" s="1">
        <v>5.0704419747250502E-5</v>
      </c>
      <c r="J1454" s="1">
        <v>3.8508172057617702E-4</v>
      </c>
      <c r="K1454" s="1">
        <v>5.8805902914729898E-5</v>
      </c>
      <c r="L1454">
        <v>4.0046716778071499E-4</v>
      </c>
    </row>
    <row r="1455" spans="1:12" x14ac:dyDescent="0.25">
      <c r="A1455" s="5">
        <v>2199</v>
      </c>
      <c r="B1455" t="s">
        <v>1147</v>
      </c>
      <c r="C1455">
        <v>3.5898137670376201E-4</v>
      </c>
      <c r="D1455">
        <v>3.2183605918528098E-3</v>
      </c>
      <c r="E1455">
        <v>2.8323797483207399E-4</v>
      </c>
      <c r="F1455">
        <v>2.84406777008145E-3</v>
      </c>
      <c r="G1455">
        <v>1.5619775819833301E-4</v>
      </c>
      <c r="H1455">
        <v>2.0853539461196998E-3</v>
      </c>
      <c r="I1455">
        <v>4.8603456892810899E-4</v>
      </c>
      <c r="J1455">
        <v>4.9217170058205098E-3</v>
      </c>
      <c r="K1455" s="1">
        <v>8.0219539971938702E-5</v>
      </c>
      <c r="L1455">
        <v>1.7041557076500199E-3</v>
      </c>
    </row>
    <row r="1456" spans="1:12" x14ac:dyDescent="0.25">
      <c r="A1456" s="5">
        <v>2200</v>
      </c>
      <c r="B1456" t="s">
        <v>1148</v>
      </c>
      <c r="C1456" s="1">
        <v>7.0643336764627502E-6</v>
      </c>
      <c r="D1456" s="1">
        <v>1.9318392853768E-4</v>
      </c>
      <c r="E1456" s="1">
        <v>1.796026565775E-5</v>
      </c>
      <c r="F1456" s="1">
        <v>3.74695441308398E-4</v>
      </c>
      <c r="G1456" s="1">
        <v>1.1770655521314401E-5</v>
      </c>
      <c r="H1456" s="1">
        <v>1.8844879516636401E-4</v>
      </c>
      <c r="I1456" s="1">
        <v>2.4776306946518398E-5</v>
      </c>
      <c r="J1456" s="1">
        <v>3.9509089424019401E-4</v>
      </c>
      <c r="K1456" s="1">
        <v>1.05366520741362E-5</v>
      </c>
      <c r="L1456">
        <v>2.13051991632076E-4</v>
      </c>
    </row>
    <row r="1457" spans="1:12" x14ac:dyDescent="0.25">
      <c r="A1457" s="5">
        <v>2201</v>
      </c>
      <c r="B1457" t="s">
        <v>1149</v>
      </c>
      <c r="C1457" s="1">
        <v>2.0538904029155401E-5</v>
      </c>
      <c r="D1457" s="1">
        <v>3.0409505997326902E-4</v>
      </c>
      <c r="E1457" s="1">
        <v>3.4651456754709397E-5</v>
      </c>
      <c r="F1457" s="1">
        <v>3.8903796613397898E-4</v>
      </c>
      <c r="G1457" s="1">
        <v>3.7777807711097199E-6</v>
      </c>
      <c r="H1457" s="1">
        <v>1.1943526343344101E-4</v>
      </c>
      <c r="I1457" s="1">
        <v>1.1546950199108399E-6</v>
      </c>
      <c r="J1457" s="1">
        <v>8.1649267878128198E-5</v>
      </c>
      <c r="K1457" s="1">
        <v>2.2461305759457901E-5</v>
      </c>
      <c r="L1457">
        <v>3.19269315771726E-4</v>
      </c>
    </row>
    <row r="1458" spans="1:12" x14ac:dyDescent="0.25">
      <c r="A1458" s="5">
        <v>2202</v>
      </c>
      <c r="B1458" t="s">
        <v>1150</v>
      </c>
      <c r="C1458" s="1">
        <v>5.2351417936398198E-5</v>
      </c>
      <c r="D1458" s="1">
        <v>5.8404380186421795E-4</v>
      </c>
      <c r="E1458" s="1">
        <v>9.8292531742901894E-5</v>
      </c>
      <c r="F1458">
        <v>8.26708401252423E-4</v>
      </c>
      <c r="G1458" s="1">
        <v>2.4910410716561801E-5</v>
      </c>
      <c r="H1458" s="1">
        <v>3.0569098524868999E-4</v>
      </c>
      <c r="I1458" s="1">
        <v>1.6323709825201099E-5</v>
      </c>
      <c r="J1458" s="1">
        <v>3.5435109449242998E-4</v>
      </c>
      <c r="K1458" s="1">
        <v>9.0506470364996305E-5</v>
      </c>
      <c r="L1458">
        <v>4.83892593846301E-4</v>
      </c>
    </row>
    <row r="1459" spans="1:12" x14ac:dyDescent="0.25">
      <c r="A1459" s="5">
        <v>2203</v>
      </c>
      <c r="B1459" t="s">
        <v>1151</v>
      </c>
      <c r="C1459" s="1">
        <v>3.6692749003066401E-4</v>
      </c>
      <c r="D1459" s="1">
        <v>3.25886613027399E-3</v>
      </c>
      <c r="E1459" s="1">
        <v>7.4741173656136896E-5</v>
      </c>
      <c r="F1459">
        <v>1.29473594057374E-3</v>
      </c>
      <c r="G1459" s="1">
        <v>9.3138263874774002E-5</v>
      </c>
      <c r="H1459" s="1">
        <v>1.60619921504004E-3</v>
      </c>
      <c r="I1459">
        <v>1.04444289884113E-4</v>
      </c>
      <c r="J1459">
        <v>2.40738966513015E-3</v>
      </c>
      <c r="K1459" s="1">
        <v>2.39244464365071E-4</v>
      </c>
      <c r="L1459">
        <v>3.0126960307123901E-3</v>
      </c>
    </row>
    <row r="1460" spans="1:12" x14ac:dyDescent="0.25">
      <c r="A1460" s="5">
        <v>2204</v>
      </c>
      <c r="B1460" t="s">
        <v>1152</v>
      </c>
      <c r="C1460" s="1">
        <v>5.9211656534492502E-6</v>
      </c>
      <c r="D1460" s="1">
        <v>1.66989891845869E-4</v>
      </c>
      <c r="E1460" s="1">
        <v>8.3479927410207906E-5</v>
      </c>
      <c r="F1460" s="1">
        <v>5.2390978551151198E-4</v>
      </c>
      <c r="G1460" s="1">
        <v>4.7647946536144797E-6</v>
      </c>
      <c r="H1460" s="1">
        <v>1.1199775131710301E-4</v>
      </c>
      <c r="I1460" s="1">
        <v>9.7849954256523197E-6</v>
      </c>
      <c r="J1460" s="1">
        <v>2.37679210505671E-4</v>
      </c>
      <c r="K1460" s="1">
        <v>8.6137442713294395E-6</v>
      </c>
      <c r="L1460">
        <v>1.8554249148051199E-4</v>
      </c>
    </row>
    <row r="1461" spans="1:12" x14ac:dyDescent="0.25">
      <c r="A1461" s="5">
        <v>2205</v>
      </c>
      <c r="B1461" t="s">
        <v>1153</v>
      </c>
      <c r="C1461">
        <v>2.6234346796060902E-4</v>
      </c>
      <c r="D1461">
        <v>2.8021333624658599E-3</v>
      </c>
      <c r="E1461">
        <v>4.9960919382963901E-4</v>
      </c>
      <c r="F1461">
        <v>3.9863581624835498E-3</v>
      </c>
      <c r="G1461" s="1">
        <v>1.2841507197617301E-4</v>
      </c>
      <c r="H1461" s="1">
        <v>1.9361043490384101E-3</v>
      </c>
      <c r="I1461" s="1">
        <v>1.30695232212002E-4</v>
      </c>
      <c r="J1461" s="1">
        <v>2.44367126071022E-3</v>
      </c>
      <c r="K1461">
        <v>3.2697179653960902E-4</v>
      </c>
      <c r="L1461">
        <v>3.3910158211120302E-3</v>
      </c>
    </row>
    <row r="1462" spans="1:12" x14ac:dyDescent="0.25">
      <c r="A1462" s="5">
        <v>2206</v>
      </c>
      <c r="B1462" t="s">
        <v>1154</v>
      </c>
      <c r="C1462" s="1">
        <v>9.1274237019721206E-6</v>
      </c>
      <c r="D1462" s="1">
        <v>2.3292427336208399E-4</v>
      </c>
      <c r="E1462" s="1">
        <v>9.9769109417019302E-6</v>
      </c>
      <c r="F1462" s="1">
        <v>2.36195366615342E-4</v>
      </c>
      <c r="G1462" s="1">
        <v>1.16968132849371E-5</v>
      </c>
      <c r="H1462" s="1">
        <v>2.5198447772652898E-4</v>
      </c>
      <c r="I1462" s="1">
        <v>1.8773292618600701E-5</v>
      </c>
      <c r="J1462" s="1">
        <v>4.3122229788180401E-4</v>
      </c>
      <c r="K1462" s="1">
        <v>6.3396051024064796E-6</v>
      </c>
      <c r="L1462">
        <v>1.8788004023673199E-4</v>
      </c>
    </row>
    <row r="1463" spans="1:12" x14ac:dyDescent="0.25">
      <c r="A1463" s="5">
        <v>2207</v>
      </c>
      <c r="B1463" t="s">
        <v>1155</v>
      </c>
      <c r="C1463" s="1">
        <v>4.3736054871596598E-6</v>
      </c>
      <c r="D1463" s="1">
        <v>1.2461804023833101E-4</v>
      </c>
      <c r="E1463" s="1">
        <v>1.9885298452722201E-6</v>
      </c>
      <c r="F1463" s="1">
        <v>7.9477767279755097E-5</v>
      </c>
      <c r="G1463" s="1">
        <v>4.7897461279912702E-6</v>
      </c>
      <c r="H1463" s="1">
        <v>1.2607188442804399E-4</v>
      </c>
      <c r="I1463" s="1">
        <v>5.6930305804606901E-6</v>
      </c>
      <c r="J1463" s="1">
        <v>1.7596945783498999E-4</v>
      </c>
      <c r="K1463" s="1">
        <v>2.76662045657985E-6</v>
      </c>
      <c r="L1463" s="1">
        <v>9.7648441761307694E-5</v>
      </c>
    </row>
    <row r="1464" spans="1:12" x14ac:dyDescent="0.25">
      <c r="A1464" s="5">
        <v>2208</v>
      </c>
      <c r="B1464" t="s">
        <v>1156</v>
      </c>
      <c r="C1464" s="1">
        <v>5.6143277319936998E-6</v>
      </c>
      <c r="D1464" s="1">
        <v>1.08371117121231E-4</v>
      </c>
      <c r="E1464" s="1">
        <v>4.5968451955773998E-6</v>
      </c>
      <c r="F1464" s="1">
        <v>1.21159378642369E-4</v>
      </c>
      <c r="G1464" s="1">
        <v>2.3742384849031001E-6</v>
      </c>
      <c r="H1464" s="1">
        <v>9.4353663042738006E-5</v>
      </c>
      <c r="I1464" s="1">
        <v>6.46618597256293E-6</v>
      </c>
      <c r="J1464" s="1">
        <v>1.92308068538353E-4</v>
      </c>
      <c r="K1464" s="1">
        <v>4.8426526172963597E-6</v>
      </c>
      <c r="L1464">
        <v>1.3012298834478401E-4</v>
      </c>
    </row>
    <row r="1465" spans="1:12" x14ac:dyDescent="0.25">
      <c r="A1465" s="5">
        <v>2209</v>
      </c>
      <c r="B1465" t="s">
        <v>1157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 s="5">
        <v>2210</v>
      </c>
      <c r="B1466" t="s">
        <v>1158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 s="5">
        <v>2211</v>
      </c>
      <c r="B1467" t="s">
        <v>1159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 s="5">
        <v>2212</v>
      </c>
      <c r="B1468" t="s">
        <v>1160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 s="5">
        <v>2213</v>
      </c>
      <c r="B1469" t="s">
        <v>1161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 s="5">
        <v>2214</v>
      </c>
      <c r="B1470" t="s">
        <v>1162</v>
      </c>
      <c r="C1470" s="1">
        <v>1.57780091935094E-4</v>
      </c>
      <c r="D1470" s="1">
        <v>3.1533723737463899E-3</v>
      </c>
      <c r="E1470" s="1">
        <v>5.40376295520639E-5</v>
      </c>
      <c r="F1470" s="1">
        <v>1.90994535847348E-3</v>
      </c>
      <c r="G1470" s="1">
        <v>5.1201901631224698E-5</v>
      </c>
      <c r="H1470">
        <v>1.6951642335946799E-3</v>
      </c>
      <c r="I1470">
        <v>3.87176974325085E-4</v>
      </c>
      <c r="J1470">
        <v>6.2690837349406404E-3</v>
      </c>
      <c r="K1470" s="1">
        <v>1.07769420897488E-4</v>
      </c>
      <c r="L1470">
        <v>1.3631409367434301E-3</v>
      </c>
    </row>
    <row r="1471" spans="1:12" x14ac:dyDescent="0.25">
      <c r="A1471" s="5">
        <v>2215</v>
      </c>
      <c r="B1471" t="s">
        <v>1163</v>
      </c>
      <c r="C1471" s="1">
        <v>9.2974964305749002E-5</v>
      </c>
      <c r="D1471" s="1">
        <v>2.4833687804806598E-3</v>
      </c>
      <c r="E1471" s="1">
        <v>1.06157226329499E-4</v>
      </c>
      <c r="F1471" s="1">
        <v>2.64135847112962E-3</v>
      </c>
      <c r="G1471" s="1">
        <v>9.32772422357388E-5</v>
      </c>
      <c r="H1471">
        <v>2.3394519632722599E-3</v>
      </c>
      <c r="I1471" s="1">
        <v>2.4113850909527899E-4</v>
      </c>
      <c r="J1471" s="1">
        <v>5.15760084685062E-3</v>
      </c>
      <c r="K1471" s="1">
        <v>1.46996956942475E-5</v>
      </c>
      <c r="L1471">
        <v>5.1862534633445004E-4</v>
      </c>
    </row>
    <row r="1472" spans="1:12" x14ac:dyDescent="0.25">
      <c r="A1472" s="5">
        <v>2216</v>
      </c>
      <c r="B1472" t="s">
        <v>1164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 s="5">
        <v>2217</v>
      </c>
      <c r="B1473" t="s">
        <v>1165</v>
      </c>
      <c r="C1473">
        <v>1.6699839791411801E-4</v>
      </c>
      <c r="D1473">
        <v>3.2850355647709799E-3</v>
      </c>
      <c r="E1473">
        <v>2.9136673820485102E-4</v>
      </c>
      <c r="F1473">
        <v>4.3914570744055404E-3</v>
      </c>
      <c r="G1473" s="1">
        <v>2.4624616120717899E-4</v>
      </c>
      <c r="H1473" s="1">
        <v>3.5937431573334101E-3</v>
      </c>
      <c r="I1473" s="1">
        <v>3.7580289656130701E-5</v>
      </c>
      <c r="J1473">
        <v>1.9167301858347399E-3</v>
      </c>
      <c r="K1473" s="1">
        <v>1.5966511590465801E-5</v>
      </c>
      <c r="L1473">
        <v>4.9725498017261401E-4</v>
      </c>
    </row>
    <row r="1474" spans="1:12" x14ac:dyDescent="0.25">
      <c r="A1474" s="5">
        <v>2218</v>
      </c>
      <c r="B1474" t="s">
        <v>1166</v>
      </c>
      <c r="C1474" s="1">
        <v>3.1778224093706597E-5</v>
      </c>
      <c r="D1474">
        <v>1.37808355980026E-3</v>
      </c>
      <c r="E1474" s="1">
        <v>1.2861811943825499E-4</v>
      </c>
      <c r="F1474" s="1">
        <v>2.8800716088823301E-3</v>
      </c>
      <c r="G1474" s="1">
        <v>1.0250520328073701E-4</v>
      </c>
      <c r="H1474" s="1">
        <v>2.4610686573207502E-3</v>
      </c>
      <c r="I1474">
        <v>1.1276835166569501E-4</v>
      </c>
      <c r="J1474">
        <v>3.5646294639892898E-3</v>
      </c>
      <c r="K1474" s="1">
        <v>4.3994439973119399E-5</v>
      </c>
      <c r="L1474">
        <v>8.9704423576136296E-4</v>
      </c>
    </row>
    <row r="1475" spans="1:12" x14ac:dyDescent="0.25">
      <c r="A1475" s="5">
        <v>2219</v>
      </c>
      <c r="B1475" t="s">
        <v>1167</v>
      </c>
      <c r="C1475" s="1">
        <v>1.7454589092763901E-5</v>
      </c>
      <c r="D1475" s="1">
        <v>3.3030131037331502E-4</v>
      </c>
      <c r="E1475" s="1">
        <v>2.23477443851256E-5</v>
      </c>
      <c r="F1475" s="1">
        <v>4.2179364478758E-4</v>
      </c>
      <c r="G1475" s="1">
        <v>1.4670253767876601E-5</v>
      </c>
      <c r="H1475" s="1">
        <v>2.4409053032449E-4</v>
      </c>
      <c r="I1475" s="1">
        <v>2.5068213462983802E-5</v>
      </c>
      <c r="J1475" s="1">
        <v>4.2923042045646902E-4</v>
      </c>
      <c r="K1475" s="1">
        <v>1.5573292080997099E-5</v>
      </c>
      <c r="L1475">
        <v>2.8396148836600801E-4</v>
      </c>
    </row>
    <row r="1476" spans="1:12" x14ac:dyDescent="0.25">
      <c r="A1476" s="5">
        <v>2220</v>
      </c>
      <c r="B1476" t="s">
        <v>1168</v>
      </c>
      <c r="C1476" s="1">
        <v>2.36222987224644E-5</v>
      </c>
      <c r="D1476" s="1">
        <v>3.3738135211172702E-4</v>
      </c>
      <c r="E1476" s="1">
        <v>3.3236292363170401E-5</v>
      </c>
      <c r="F1476" s="1">
        <v>4.76390383015173E-4</v>
      </c>
      <c r="G1476" s="1">
        <v>1.87836409567226E-5</v>
      </c>
      <c r="H1476" s="1">
        <v>2.2813633893722899E-4</v>
      </c>
      <c r="I1476" s="1">
        <v>2.1023004769192201E-5</v>
      </c>
      <c r="J1476" s="1">
        <v>3.0905572902773399E-4</v>
      </c>
      <c r="K1476" s="1">
        <v>2.5715780822188001E-5</v>
      </c>
      <c r="L1476">
        <v>3.1926537376605202E-4</v>
      </c>
    </row>
    <row r="1477" spans="1:12" x14ac:dyDescent="0.25">
      <c r="A1477" s="5">
        <v>2221</v>
      </c>
      <c r="B1477" t="s">
        <v>1169</v>
      </c>
      <c r="C1477">
        <v>1.9305210778096599E-4</v>
      </c>
      <c r="D1477">
        <v>8.7278505932160801E-4</v>
      </c>
      <c r="E1477" s="1">
        <v>7.7420838257231099E-5</v>
      </c>
      <c r="F1477" s="1">
        <v>5.8514922059800501E-4</v>
      </c>
      <c r="G1477" s="1">
        <v>5.4358263073940403E-5</v>
      </c>
      <c r="H1477" s="1">
        <v>4.2972840745571401E-4</v>
      </c>
      <c r="I1477" s="1">
        <v>7.1046427773873097E-5</v>
      </c>
      <c r="J1477" s="1">
        <v>6.2558217636587998E-4</v>
      </c>
      <c r="K1477" s="1">
        <v>8.8812318480961997E-5</v>
      </c>
      <c r="L1477">
        <v>6.5116324498142996E-4</v>
      </c>
    </row>
    <row r="1478" spans="1:12" x14ac:dyDescent="0.25">
      <c r="A1478" s="5">
        <v>2222</v>
      </c>
      <c r="B1478" t="s">
        <v>1170</v>
      </c>
      <c r="C1478" s="1">
        <v>8.1448666434949404E-5</v>
      </c>
      <c r="D1478" s="1">
        <v>6.8271800781052904E-4</v>
      </c>
      <c r="E1478">
        <v>1.5186107781832599E-4</v>
      </c>
      <c r="F1478">
        <v>9.3440520555894597E-4</v>
      </c>
      <c r="G1478" s="1">
        <v>9.33042387960015E-5</v>
      </c>
      <c r="H1478" s="1">
        <v>5.1504705551691499E-4</v>
      </c>
      <c r="I1478">
        <v>1.2949541182350599E-4</v>
      </c>
      <c r="J1478">
        <v>8.6577487578489104E-4</v>
      </c>
      <c r="K1478">
        <v>1.9696917566591101E-4</v>
      </c>
      <c r="L1478">
        <v>8.8623350172072199E-4</v>
      </c>
    </row>
    <row r="1479" spans="1:12" x14ac:dyDescent="0.25">
      <c r="A1479" s="5">
        <v>2223</v>
      </c>
      <c r="B1479" t="s">
        <v>1171</v>
      </c>
      <c r="C1479">
        <v>1.44521129293051E-4</v>
      </c>
      <c r="D1479">
        <v>6.7560027944115603E-4</v>
      </c>
      <c r="E1479" s="1">
        <v>1.26410340350488E-4</v>
      </c>
      <c r="F1479" s="1">
        <v>5.6077108558008496E-4</v>
      </c>
      <c r="G1479">
        <v>1.49843517113037E-4</v>
      </c>
      <c r="H1479">
        <v>6.4522904528584299E-4</v>
      </c>
      <c r="I1479">
        <v>2.06583248418819E-4</v>
      </c>
      <c r="J1479">
        <v>9.8090762094677907E-4</v>
      </c>
      <c r="K1479">
        <v>1.5039974339253601E-4</v>
      </c>
      <c r="L1479">
        <v>7.7307202828853804E-4</v>
      </c>
    </row>
    <row r="1480" spans="1:12" x14ac:dyDescent="0.25">
      <c r="A1480" s="5">
        <v>2224</v>
      </c>
      <c r="B1480" t="s">
        <v>1172</v>
      </c>
      <c r="C1480" s="1">
        <v>7.67507123787092E-5</v>
      </c>
      <c r="D1480" s="1">
        <v>5.6337830519985704E-4</v>
      </c>
      <c r="E1480" s="1">
        <v>6.12690044761368E-5</v>
      </c>
      <c r="F1480" s="1">
        <v>5.8044767649004605E-4</v>
      </c>
      <c r="G1480" s="1">
        <v>6.9268063384372405E-5</v>
      </c>
      <c r="H1480" s="1">
        <v>4.8364511495057098E-4</v>
      </c>
      <c r="I1480" s="1">
        <v>1.1836188506408399E-4</v>
      </c>
      <c r="J1480" s="1">
        <v>8.0040604972713499E-4</v>
      </c>
      <c r="K1480" s="1">
        <v>7.0885120867714203E-5</v>
      </c>
      <c r="L1480">
        <v>5.8296410624155196E-4</v>
      </c>
    </row>
    <row r="1481" spans="1:12" x14ac:dyDescent="0.25">
      <c r="A1481" s="5">
        <v>2225</v>
      </c>
      <c r="B1481" t="s">
        <v>1173</v>
      </c>
      <c r="C1481" s="1">
        <v>1.6445146894440699E-5</v>
      </c>
      <c r="D1481" s="1">
        <v>1.5886427484104699E-4</v>
      </c>
      <c r="E1481" s="1">
        <v>2.98041147912758E-5</v>
      </c>
      <c r="F1481" s="1">
        <v>2.94643303698707E-4</v>
      </c>
      <c r="G1481" s="1">
        <v>4.1513449001187E-5</v>
      </c>
      <c r="H1481" s="1">
        <v>4.2008829870519301E-4</v>
      </c>
      <c r="I1481" s="1">
        <v>5.8829415162984302E-5</v>
      </c>
      <c r="J1481" s="1">
        <v>6.2882412263852699E-4</v>
      </c>
      <c r="K1481" s="1">
        <v>5.30723717803472E-5</v>
      </c>
      <c r="L1481">
        <v>5.4252738104379201E-4</v>
      </c>
    </row>
    <row r="1482" spans="1:12" x14ac:dyDescent="0.25">
      <c r="A1482" s="5">
        <v>2226</v>
      </c>
      <c r="B1482" t="s">
        <v>1174</v>
      </c>
      <c r="C1482" s="1">
        <v>6.6597433787625698E-6</v>
      </c>
      <c r="D1482" s="1">
        <v>6.1238920254773194E-5</v>
      </c>
      <c r="E1482" s="1">
        <v>6.1209783945274403E-6</v>
      </c>
      <c r="F1482" s="1">
        <v>5.61320474082971E-5</v>
      </c>
      <c r="G1482" s="1">
        <v>6.6122612569486704E-6</v>
      </c>
      <c r="H1482" s="1">
        <v>7.1870501182462002E-5</v>
      </c>
      <c r="I1482" s="1">
        <v>1.3768824598435199E-5</v>
      </c>
      <c r="J1482" s="1">
        <v>1.26988623165275E-4</v>
      </c>
      <c r="K1482" s="1">
        <v>8.2085905087271299E-6</v>
      </c>
      <c r="L1482" s="1">
        <v>8.2493522285560799E-5</v>
      </c>
    </row>
    <row r="1483" spans="1:12" x14ac:dyDescent="0.25">
      <c r="A1483" s="5">
        <v>2227</v>
      </c>
      <c r="B1483" t="s">
        <v>1175</v>
      </c>
      <c r="C1483" s="1">
        <v>5.3949102136772997E-6</v>
      </c>
      <c r="D1483" s="1">
        <v>5.26509899345495E-5</v>
      </c>
      <c r="E1483" s="1">
        <v>4.2433400018600097E-6</v>
      </c>
      <c r="F1483" s="1">
        <v>4.6760648826928002E-5</v>
      </c>
      <c r="G1483" s="1">
        <v>7.0719279198623703E-6</v>
      </c>
      <c r="H1483" s="1">
        <v>7.3674973784867696E-5</v>
      </c>
      <c r="I1483" s="1">
        <v>1.2511587672904E-5</v>
      </c>
      <c r="J1483" s="1">
        <v>1.2101758513445599E-4</v>
      </c>
      <c r="K1483" s="1">
        <v>1.02796230848958E-5</v>
      </c>
      <c r="L1483" s="1">
        <v>9.2184319580767296E-5</v>
      </c>
    </row>
    <row r="1484" spans="1:12" x14ac:dyDescent="0.25">
      <c r="A1484" s="5">
        <v>2228</v>
      </c>
      <c r="B1484" t="s">
        <v>1176</v>
      </c>
      <c r="C1484" s="1">
        <v>1.6623080224338899E-6</v>
      </c>
      <c r="D1484" s="1">
        <v>2.1048752039266499E-5</v>
      </c>
      <c r="E1484" s="1">
        <v>1.3440313895110499E-6</v>
      </c>
      <c r="F1484" s="1">
        <v>1.8085704044965801E-5</v>
      </c>
      <c r="G1484" s="1">
        <v>2.9729148820032699E-6</v>
      </c>
      <c r="H1484" s="1">
        <v>3.30268405471511E-5</v>
      </c>
      <c r="I1484" s="1">
        <v>4.3870675312539701E-6</v>
      </c>
      <c r="J1484" s="1">
        <v>4.9485201459322902E-5</v>
      </c>
      <c r="K1484" s="1">
        <v>1.83012194159154E-6</v>
      </c>
      <c r="L1484" s="1">
        <v>2.6929846591684E-5</v>
      </c>
    </row>
    <row r="1485" spans="1:12" x14ac:dyDescent="0.25">
      <c r="A1485" s="5">
        <v>2229</v>
      </c>
      <c r="B1485" t="s">
        <v>1177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 s="5">
        <v>2230</v>
      </c>
      <c r="B1486" t="s">
        <v>1178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 s="5">
        <v>2231</v>
      </c>
      <c r="B1487" t="s">
        <v>1179</v>
      </c>
      <c r="C1487" s="1">
        <v>-1.7402523477624899E-5</v>
      </c>
      <c r="D1487" s="1">
        <v>4.4075732984178502E-4</v>
      </c>
      <c r="E1487" s="1">
        <v>-1.9260711218267699E-5</v>
      </c>
      <c r="F1487" s="1">
        <v>4.55624124052207E-4</v>
      </c>
      <c r="G1487" s="1">
        <v>-2.2013961675863201E-5</v>
      </c>
      <c r="H1487" s="1">
        <v>3.5553067461410298E-4</v>
      </c>
      <c r="I1487" s="1">
        <v>-4.0122835536203003E-5</v>
      </c>
      <c r="J1487" s="1">
        <v>6.4552834030116499E-4</v>
      </c>
      <c r="K1487" s="1">
        <v>-1.3013569538587099E-5</v>
      </c>
      <c r="L1487">
        <v>3.1489311339085899E-4</v>
      </c>
    </row>
    <row r="1488" spans="1:12" x14ac:dyDescent="0.25">
      <c r="A1488" s="5">
        <v>2232</v>
      </c>
      <c r="B1488" t="s">
        <v>1180</v>
      </c>
      <c r="C1488" s="1">
        <v>2.39759208915805E-5</v>
      </c>
      <c r="D1488" s="1">
        <v>4.8888152145849697E-4</v>
      </c>
      <c r="E1488" s="1">
        <v>3.7334113550426601E-5</v>
      </c>
      <c r="F1488" s="1">
        <v>6.8068346994953205E-4</v>
      </c>
      <c r="G1488" s="1">
        <v>2.40996540974437E-5</v>
      </c>
      <c r="H1488" s="1">
        <v>3.9024460688610998E-4</v>
      </c>
      <c r="I1488" s="1">
        <v>1.60838754833033E-5</v>
      </c>
      <c r="J1488" s="1">
        <v>4.2960909672104102E-4</v>
      </c>
      <c r="K1488" s="1">
        <v>1.6334310914222299E-5</v>
      </c>
      <c r="L1488">
        <v>3.64917360157267E-4</v>
      </c>
    </row>
    <row r="1489" spans="1:12" x14ac:dyDescent="0.25">
      <c r="A1489" s="5">
        <v>2233</v>
      </c>
      <c r="B1489" t="s">
        <v>1181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 s="5">
        <v>2234</v>
      </c>
      <c r="B1490" t="s">
        <v>1182</v>
      </c>
      <c r="C1490" s="1">
        <v>4.5692264140081697E-5</v>
      </c>
      <c r="D1490" s="1">
        <v>6.2866419167119099E-4</v>
      </c>
      <c r="E1490" s="1">
        <v>5.71329262243818E-5</v>
      </c>
      <c r="F1490" s="1">
        <v>7.7117617422678799E-4</v>
      </c>
      <c r="G1490" s="1">
        <v>2.2086919014599499E-5</v>
      </c>
      <c r="H1490" s="1">
        <v>3.5742062059959602E-4</v>
      </c>
      <c r="I1490" s="1">
        <v>6.2424879443181199E-5</v>
      </c>
      <c r="J1490" s="1">
        <v>8.0321939628236704E-4</v>
      </c>
      <c r="K1490" s="1">
        <v>2.4053658848853199E-5</v>
      </c>
      <c r="L1490">
        <v>3.8184838358257202E-4</v>
      </c>
    </row>
    <row r="1491" spans="1:12" x14ac:dyDescent="0.25">
      <c r="A1491" s="5">
        <v>2235</v>
      </c>
      <c r="B1491" t="s">
        <v>1183</v>
      </c>
      <c r="C1491" s="1">
        <v>2.30168512096186E-5</v>
      </c>
      <c r="D1491" s="1">
        <v>4.4288773760787798E-4</v>
      </c>
      <c r="E1491" s="1">
        <v>2.3857556413845099E-5</v>
      </c>
      <c r="F1491" s="1">
        <v>4.9200270593717705E-4</v>
      </c>
      <c r="G1491" s="1">
        <v>2.4388200160766299E-5</v>
      </c>
      <c r="H1491" s="1">
        <v>3.6724136524686501E-4</v>
      </c>
      <c r="I1491" s="1">
        <v>4.6589021508765903E-5</v>
      </c>
      <c r="J1491" s="1">
        <v>6.7167413592672098E-4</v>
      </c>
      <c r="K1491" s="1">
        <v>1.7856222155883401E-5</v>
      </c>
      <c r="L1491">
        <v>3.3955805535245098E-4</v>
      </c>
    </row>
    <row r="1492" spans="1:12" x14ac:dyDescent="0.25">
      <c r="A1492" s="5">
        <v>2236</v>
      </c>
      <c r="B1492" t="s">
        <v>1184</v>
      </c>
      <c r="C1492">
        <v>3.5110994012717799E-4</v>
      </c>
      <c r="D1492">
        <v>9.3866072074680795E-4</v>
      </c>
      <c r="E1492">
        <v>2.02799225694768E-4</v>
      </c>
      <c r="F1492">
        <v>6.9458954261593896E-4</v>
      </c>
      <c r="G1492">
        <v>1.9400588783548701E-4</v>
      </c>
      <c r="H1492">
        <v>5.9498885026723798E-4</v>
      </c>
      <c r="I1492">
        <v>2.26350873993247E-4</v>
      </c>
      <c r="J1492">
        <v>6.8026418581227201E-4</v>
      </c>
      <c r="K1492">
        <v>3.3971589790784902E-4</v>
      </c>
      <c r="L1492">
        <v>1.07973338675236E-3</v>
      </c>
    </row>
    <row r="1493" spans="1:12" x14ac:dyDescent="0.25">
      <c r="A1493" s="5">
        <v>2237</v>
      </c>
      <c r="B1493" t="s">
        <v>1185</v>
      </c>
      <c r="C1493">
        <v>3.5110994012717799E-4</v>
      </c>
      <c r="D1493">
        <v>9.3866072074680795E-4</v>
      </c>
      <c r="E1493">
        <v>2.02799225694768E-4</v>
      </c>
      <c r="F1493">
        <v>6.9458954261593896E-4</v>
      </c>
      <c r="G1493">
        <v>1.9400588783548701E-4</v>
      </c>
      <c r="H1493">
        <v>5.9498885026723798E-4</v>
      </c>
      <c r="I1493">
        <v>2.26350873993247E-4</v>
      </c>
      <c r="J1493">
        <v>6.8026418581227201E-4</v>
      </c>
      <c r="K1493">
        <v>3.3971589790784902E-4</v>
      </c>
      <c r="L1493">
        <v>1.07973338675236E-3</v>
      </c>
    </row>
    <row r="1494" spans="1:12" x14ac:dyDescent="0.25">
      <c r="A1494" s="5">
        <v>2238</v>
      </c>
      <c r="B1494" t="s">
        <v>1186</v>
      </c>
      <c r="C1494">
        <v>3.5110994012717799E-4</v>
      </c>
      <c r="D1494">
        <v>9.3866072074680795E-4</v>
      </c>
      <c r="E1494">
        <v>2.02799225694767E-4</v>
      </c>
      <c r="F1494">
        <v>6.9458954261593798E-4</v>
      </c>
      <c r="G1494">
        <v>1.9400588783548701E-4</v>
      </c>
      <c r="H1494">
        <v>5.9498885026723798E-4</v>
      </c>
      <c r="I1494">
        <v>2.26350873993247E-4</v>
      </c>
      <c r="J1494">
        <v>6.8026418581227201E-4</v>
      </c>
      <c r="K1494">
        <v>3.3971589790784902E-4</v>
      </c>
      <c r="L1494">
        <v>1.07973338675236E-3</v>
      </c>
    </row>
    <row r="1495" spans="1:12" x14ac:dyDescent="0.25">
      <c r="A1495" s="5">
        <v>2239</v>
      </c>
      <c r="B1495" t="s">
        <v>1187</v>
      </c>
      <c r="C1495" s="1">
        <v>3.01621085093145E-5</v>
      </c>
      <c r="D1495" s="1">
        <v>1.7822609285706901E-4</v>
      </c>
      <c r="E1495" s="1">
        <v>4.1512464577174302E-5</v>
      </c>
      <c r="F1495" s="1">
        <v>3.0334743615633998E-4</v>
      </c>
      <c r="G1495" s="1">
        <v>5.81705530600013E-5</v>
      </c>
      <c r="H1495" s="1">
        <v>4.3198538395944298E-4</v>
      </c>
      <c r="I1495" s="1">
        <v>8.9496894965577503E-5</v>
      </c>
      <c r="J1495" s="1">
        <v>6.5150262044468303E-4</v>
      </c>
      <c r="K1495" s="1">
        <v>7.3390707315561604E-5</v>
      </c>
      <c r="L1495">
        <v>5.5621716462800298E-4</v>
      </c>
    </row>
    <row r="1496" spans="1:12" x14ac:dyDescent="0.25">
      <c r="A1496" s="5">
        <v>2240</v>
      </c>
      <c r="B1496" t="s">
        <v>1188</v>
      </c>
      <c r="C1496" s="1">
        <v>1.3716961614873699E-5</v>
      </c>
      <c r="D1496" s="1">
        <v>8.2927386013613801E-5</v>
      </c>
      <c r="E1496" s="1">
        <v>1.17083497858985E-5</v>
      </c>
      <c r="F1496" s="1">
        <v>7.4730415680443298E-5</v>
      </c>
      <c r="G1496" s="1">
        <v>1.66571040588143E-5</v>
      </c>
      <c r="H1496" s="1">
        <v>1.07333394515108E-4</v>
      </c>
      <c r="I1496" s="1">
        <v>3.0667479802593201E-5</v>
      </c>
      <c r="J1496" s="1">
        <v>1.8067902158559499E-4</v>
      </c>
      <c r="K1496" s="1">
        <v>2.0318335535214499E-5</v>
      </c>
      <c r="L1496">
        <v>1.2566568956237E-4</v>
      </c>
    </row>
    <row r="1497" spans="1:12" x14ac:dyDescent="0.25">
      <c r="A1497" s="5">
        <v>2241</v>
      </c>
      <c r="B1497" t="s">
        <v>1189</v>
      </c>
      <c r="C1497" s="1">
        <v>7.0572182361111998E-6</v>
      </c>
      <c r="D1497" s="1">
        <v>5.6544116497854501E-5</v>
      </c>
      <c r="E1497" s="1">
        <v>5.5873713913710599E-6</v>
      </c>
      <c r="F1497" s="1">
        <v>5.0022418208944102E-5</v>
      </c>
      <c r="G1497" s="1">
        <v>1.00448428018656E-5</v>
      </c>
      <c r="H1497" s="1">
        <v>8.0547833370389597E-5</v>
      </c>
      <c r="I1497" s="1">
        <v>1.6898655204158002E-5</v>
      </c>
      <c r="J1497" s="1">
        <v>1.3032360014630099E-4</v>
      </c>
      <c r="K1497" s="1">
        <v>1.21097450264874E-5</v>
      </c>
      <c r="L1497" s="1">
        <v>9.5841180918286895E-5</v>
      </c>
    </row>
    <row r="1498" spans="1:12" x14ac:dyDescent="0.25">
      <c r="A1498" s="5">
        <v>2242</v>
      </c>
      <c r="B1498" t="s">
        <v>1190</v>
      </c>
      <c r="C1498" s="1">
        <v>4.48838259968399E-5</v>
      </c>
      <c r="D1498" s="1">
        <v>2.7846950105530201E-4</v>
      </c>
      <c r="E1498" s="1">
        <v>1.0470506253564599E-4</v>
      </c>
      <c r="F1498" s="1">
        <v>5.2648087482448603E-4</v>
      </c>
      <c r="G1498" s="1">
        <v>8.2914133066339102E-5</v>
      </c>
      <c r="H1498" s="1">
        <v>4.2045040466760298E-4</v>
      </c>
      <c r="I1498" s="1">
        <v>8.5843824998924995E-5</v>
      </c>
      <c r="J1498" s="1">
        <v>4.6132668555936798E-4</v>
      </c>
      <c r="K1498">
        <v>1.7925512191946499E-4</v>
      </c>
      <c r="L1498">
        <v>7.9770005863951104E-4</v>
      </c>
    </row>
    <row r="1499" spans="1:12" x14ac:dyDescent="0.25">
      <c r="A1499" s="5">
        <v>2243</v>
      </c>
      <c r="B1499" t="s">
        <v>1191</v>
      </c>
      <c r="C1499" s="1">
        <v>4.48838259968399E-5</v>
      </c>
      <c r="D1499" s="1">
        <v>2.7846950105530201E-4</v>
      </c>
      <c r="E1499" s="1">
        <v>1.04705062535647E-4</v>
      </c>
      <c r="F1499" s="1">
        <v>5.2648087482448896E-4</v>
      </c>
      <c r="G1499" s="1">
        <v>8.2914133066339102E-5</v>
      </c>
      <c r="H1499" s="1">
        <v>4.2045040466760298E-4</v>
      </c>
      <c r="I1499" s="1">
        <v>8.5843824998924995E-5</v>
      </c>
      <c r="J1499" s="1">
        <v>4.6132668555936798E-4</v>
      </c>
      <c r="K1499">
        <v>1.7925512191946499E-4</v>
      </c>
      <c r="L1499">
        <v>7.9770005863951104E-4</v>
      </c>
    </row>
    <row r="1500" spans="1:12" x14ac:dyDescent="0.25">
      <c r="A1500" s="5">
        <v>2244</v>
      </c>
      <c r="B1500" t="s">
        <v>1192</v>
      </c>
      <c r="C1500" s="1">
        <v>4.48838259968399E-5</v>
      </c>
      <c r="D1500" s="1">
        <v>2.7846950105530201E-4</v>
      </c>
      <c r="E1500" s="1">
        <v>1.04705062535647E-4</v>
      </c>
      <c r="F1500" s="1">
        <v>5.2648087482450099E-4</v>
      </c>
      <c r="G1500" s="1">
        <v>8.2914133066339102E-5</v>
      </c>
      <c r="H1500" s="1">
        <v>4.2045040466760298E-4</v>
      </c>
      <c r="I1500" s="1">
        <v>8.5843824998924995E-5</v>
      </c>
      <c r="J1500" s="1">
        <v>4.6132668555936798E-4</v>
      </c>
      <c r="K1500">
        <v>1.7925512191946499E-4</v>
      </c>
      <c r="L1500">
        <v>7.9770005863951104E-4</v>
      </c>
    </row>
    <row r="1501" spans="1:12" x14ac:dyDescent="0.25">
      <c r="A1501" s="5">
        <v>2245</v>
      </c>
      <c r="B1501" t="s">
        <v>1193</v>
      </c>
      <c r="C1501" s="1">
        <v>5.9348188901084297E-5</v>
      </c>
      <c r="D1501" s="1">
        <v>3.0006281255599702E-4</v>
      </c>
      <c r="E1501" s="1">
        <v>4.2008293257869101E-5</v>
      </c>
      <c r="F1501" s="1">
        <v>3.1968111717242898E-4</v>
      </c>
      <c r="G1501" s="1">
        <v>4.7254101708509201E-5</v>
      </c>
      <c r="H1501" s="1">
        <v>2.9394485943010399E-4</v>
      </c>
      <c r="I1501" s="1">
        <v>7.8239049527881397E-5</v>
      </c>
      <c r="J1501" s="1">
        <v>3.96199003599657E-4</v>
      </c>
      <c r="K1501" s="1">
        <v>5.7871551329127197E-5</v>
      </c>
      <c r="L1501">
        <v>4.5897631864949502E-4</v>
      </c>
    </row>
    <row r="1502" spans="1:12" x14ac:dyDescent="0.25">
      <c r="A1502" s="5">
        <v>2246</v>
      </c>
      <c r="B1502" t="s">
        <v>1194</v>
      </c>
      <c r="C1502" s="1">
        <v>5.9348188901084297E-5</v>
      </c>
      <c r="D1502" s="1">
        <v>3.0006281255599702E-4</v>
      </c>
      <c r="E1502" s="1">
        <v>4.2008293257869101E-5</v>
      </c>
      <c r="F1502" s="1">
        <v>3.1968111717242898E-4</v>
      </c>
      <c r="G1502" s="1">
        <v>4.7254101708509201E-5</v>
      </c>
      <c r="H1502" s="1">
        <v>2.9394485943010399E-4</v>
      </c>
      <c r="I1502" s="1">
        <v>7.8239049527881397E-5</v>
      </c>
      <c r="J1502" s="1">
        <v>3.96199003599657E-4</v>
      </c>
      <c r="K1502" s="1">
        <v>5.7871551329127197E-5</v>
      </c>
      <c r="L1502">
        <v>4.5897631864949502E-4</v>
      </c>
    </row>
    <row r="1503" spans="1:12" x14ac:dyDescent="0.25">
      <c r="A1503" s="5">
        <v>2247</v>
      </c>
      <c r="B1503" t="s">
        <v>1195</v>
      </c>
      <c r="C1503" s="1">
        <v>5.9348188901084297E-5</v>
      </c>
      <c r="D1503" s="1">
        <v>3.0006281255599702E-4</v>
      </c>
      <c r="E1503" s="1">
        <v>4.2008293257869101E-5</v>
      </c>
      <c r="F1503" s="1">
        <v>3.1968111717242898E-4</v>
      </c>
      <c r="G1503" s="1">
        <v>4.7254101708509099E-5</v>
      </c>
      <c r="H1503" s="1">
        <v>2.9394485943010302E-4</v>
      </c>
      <c r="I1503" s="1">
        <v>7.8239049527881397E-5</v>
      </c>
      <c r="J1503" s="1">
        <v>3.96199003599657E-4</v>
      </c>
      <c r="K1503" s="1">
        <v>5.7871551329127197E-5</v>
      </c>
      <c r="L1503">
        <v>4.5897631864949502E-4</v>
      </c>
    </row>
    <row r="1504" spans="1:12" x14ac:dyDescent="0.25">
      <c r="A1504" s="5">
        <v>2248</v>
      </c>
      <c r="B1504" t="s">
        <v>1196</v>
      </c>
      <c r="C1504">
        <v>3.5110994012717799E-4</v>
      </c>
      <c r="D1504">
        <v>9.3866072074680795E-4</v>
      </c>
      <c r="E1504">
        <v>2.02799225694767E-4</v>
      </c>
      <c r="F1504">
        <v>6.9458954261593202E-4</v>
      </c>
      <c r="G1504">
        <v>1.9400588783548701E-4</v>
      </c>
      <c r="H1504">
        <v>5.9498885026723798E-4</v>
      </c>
      <c r="I1504">
        <v>2.26350873993247E-4</v>
      </c>
      <c r="J1504">
        <v>6.8026418581227201E-4</v>
      </c>
      <c r="K1504">
        <v>3.3971589790784902E-4</v>
      </c>
      <c r="L1504">
        <v>1.07973338675236E-3</v>
      </c>
    </row>
    <row r="1505" spans="1:12" x14ac:dyDescent="0.25">
      <c r="A1505" s="5">
        <v>2249</v>
      </c>
      <c r="B1505" t="s">
        <v>1197</v>
      </c>
      <c r="C1505">
        <v>3.0622611413033798E-4</v>
      </c>
      <c r="D1505">
        <v>8.95765800970145E-4</v>
      </c>
      <c r="E1505" s="1">
        <v>9.8094163159119394E-5</v>
      </c>
      <c r="F1505">
        <v>4.7470662261300302E-4</v>
      </c>
      <c r="G1505">
        <v>1.1109175476914901E-4</v>
      </c>
      <c r="H1505">
        <v>4.42333615498338E-4</v>
      </c>
      <c r="I1505">
        <v>1.40507048994322E-4</v>
      </c>
      <c r="J1505">
        <v>5.2315556237652998E-4</v>
      </c>
      <c r="K1505">
        <v>1.60460775988384E-4</v>
      </c>
      <c r="L1505">
        <v>7.2278352742588504E-4</v>
      </c>
    </row>
    <row r="1506" spans="1:12" x14ac:dyDescent="0.25">
      <c r="A1506" s="5">
        <v>2250</v>
      </c>
      <c r="B1506" t="s">
        <v>1198</v>
      </c>
      <c r="C1506">
        <v>2.4955781324758502E-4</v>
      </c>
      <c r="D1506">
        <v>8.4858721779076495E-4</v>
      </c>
      <c r="E1506" s="1">
        <v>5.9302701969622399E-5</v>
      </c>
      <c r="F1506" s="1">
        <v>3.6835996537383601E-4</v>
      </c>
      <c r="G1506" s="1">
        <v>7.3623782308232202E-5</v>
      </c>
      <c r="H1506" s="1">
        <v>3.6078989157617902E-4</v>
      </c>
      <c r="I1506" s="1">
        <v>7.1688639320914495E-5</v>
      </c>
      <c r="J1506" s="1">
        <v>3.8827104452999101E-4</v>
      </c>
      <c r="K1506">
        <v>1.0929223643765E-4</v>
      </c>
      <c r="L1506">
        <v>5.8300706547556602E-4</v>
      </c>
    </row>
    <row r="1507" spans="1:12" x14ac:dyDescent="0.25">
      <c r="A1507" s="5">
        <v>2251</v>
      </c>
      <c r="B1507" t="s">
        <v>1199</v>
      </c>
      <c r="C1507">
        <v>2.6414042440725598E-4</v>
      </c>
      <c r="D1507">
        <v>8.7952872362477704E-4</v>
      </c>
      <c r="E1507" s="1">
        <v>1.0574973672582001E-4</v>
      </c>
      <c r="F1507" s="1">
        <v>5.1655751079067002E-4</v>
      </c>
      <c r="G1507" s="1">
        <v>8.4674566641629597E-5</v>
      </c>
      <c r="H1507" s="1">
        <v>4.4834343727656899E-4</v>
      </c>
      <c r="I1507" s="1">
        <v>1.08508017479112E-4</v>
      </c>
      <c r="J1507" s="1">
        <v>6.0669272403187399E-4</v>
      </c>
      <c r="K1507">
        <v>1.3566475346211501E-4</v>
      </c>
      <c r="L1507">
        <v>7.2376331929233702E-4</v>
      </c>
    </row>
    <row r="1508" spans="1:12" x14ac:dyDescent="0.25">
      <c r="A1508" s="5">
        <v>2252</v>
      </c>
      <c r="B1508" t="s">
        <v>1200</v>
      </c>
      <c r="C1508" s="1">
        <v>1.3530572822576599E-4</v>
      </c>
      <c r="D1508" s="1">
        <v>6.2778856674797602E-4</v>
      </c>
      <c r="E1508" s="1">
        <v>1.15884209324715E-4</v>
      </c>
      <c r="F1508" s="1">
        <v>4.6497776147449798E-4</v>
      </c>
      <c r="G1508">
        <v>1.37187019246031E-4</v>
      </c>
      <c r="H1508">
        <v>6.4048433851961E-4</v>
      </c>
      <c r="I1508">
        <v>1.83641745237207E-4</v>
      </c>
      <c r="J1508">
        <v>9.3470088979347101E-4</v>
      </c>
      <c r="K1508">
        <v>1.4574527863568901E-4</v>
      </c>
      <c r="L1508">
        <v>7.3636126064408102E-4</v>
      </c>
    </row>
    <row r="1509" spans="1:12" x14ac:dyDescent="0.25">
      <c r="A1509" s="5">
        <v>2253</v>
      </c>
      <c r="B1509" t="s">
        <v>1201</v>
      </c>
      <c r="C1509" s="1">
        <v>1.6623080224338899E-6</v>
      </c>
      <c r="D1509" s="1">
        <v>2.1048752039266499E-5</v>
      </c>
      <c r="E1509" s="1">
        <v>1.3440313895110499E-6</v>
      </c>
      <c r="F1509" s="1">
        <v>1.8085704044965801E-5</v>
      </c>
      <c r="G1509" s="1">
        <v>2.9729148820032699E-6</v>
      </c>
      <c r="H1509" s="1">
        <v>3.30268405471511E-5</v>
      </c>
      <c r="I1509" s="1">
        <v>4.3870675312539701E-6</v>
      </c>
      <c r="J1509" s="1">
        <v>4.9485201459322902E-5</v>
      </c>
      <c r="K1509" s="1">
        <v>1.83012194159154E-6</v>
      </c>
      <c r="L1509" s="1">
        <v>2.6929846591684E-5</v>
      </c>
    </row>
    <row r="1510" spans="1:12" x14ac:dyDescent="0.25">
      <c r="A1510" s="5">
        <v>2254</v>
      </c>
      <c r="B1510" t="s">
        <v>1202</v>
      </c>
      <c r="C1510">
        <v>3.5110994012717799E-4</v>
      </c>
      <c r="D1510">
        <v>9.3866072074680795E-4</v>
      </c>
      <c r="E1510">
        <v>2.02799225694768E-4</v>
      </c>
      <c r="F1510">
        <v>6.9458954261593896E-4</v>
      </c>
      <c r="G1510">
        <v>1.9400588783548701E-4</v>
      </c>
      <c r="H1510">
        <v>5.9498885026723798E-4</v>
      </c>
      <c r="I1510">
        <v>2.26350873993247E-4</v>
      </c>
      <c r="J1510">
        <v>6.8026418581227201E-4</v>
      </c>
      <c r="K1510">
        <v>3.3971589790784902E-4</v>
      </c>
      <c r="L1510">
        <v>1.07973338675236E-3</v>
      </c>
    </row>
    <row r="1511" spans="1:12" x14ac:dyDescent="0.25">
      <c r="A1511" s="5">
        <v>2255</v>
      </c>
      <c r="B1511" t="s">
        <v>1203</v>
      </c>
      <c r="C1511">
        <v>3.5110994012717799E-4</v>
      </c>
      <c r="D1511">
        <v>9.3866072074680795E-4</v>
      </c>
      <c r="E1511">
        <v>2.02799225694768E-4</v>
      </c>
      <c r="F1511">
        <v>6.9458954261593896E-4</v>
      </c>
      <c r="G1511">
        <v>1.9400588783548701E-4</v>
      </c>
      <c r="H1511">
        <v>5.9498885026723798E-4</v>
      </c>
      <c r="I1511">
        <v>2.26350873993247E-4</v>
      </c>
      <c r="J1511">
        <v>6.8026418581227201E-4</v>
      </c>
      <c r="K1511">
        <v>3.3971589790784902E-4</v>
      </c>
      <c r="L1511">
        <v>1.07973338675236E-3</v>
      </c>
    </row>
    <row r="1512" spans="1:12" x14ac:dyDescent="0.25">
      <c r="A1512" s="5">
        <v>2256</v>
      </c>
      <c r="B1512" t="s">
        <v>1204</v>
      </c>
      <c r="C1512">
        <v>3.5110994012717799E-4</v>
      </c>
      <c r="D1512">
        <v>9.3866072074680795E-4</v>
      </c>
      <c r="E1512">
        <v>2.02799225694767E-4</v>
      </c>
      <c r="F1512">
        <v>6.9458954261593798E-4</v>
      </c>
      <c r="G1512">
        <v>1.9400588783548701E-4</v>
      </c>
      <c r="H1512">
        <v>5.9498885026723798E-4</v>
      </c>
      <c r="I1512">
        <v>2.26350873993247E-4</v>
      </c>
      <c r="J1512">
        <v>6.8026418581227201E-4</v>
      </c>
      <c r="K1512">
        <v>3.3971589790784902E-4</v>
      </c>
      <c r="L1512">
        <v>1.07973338675236E-3</v>
      </c>
    </row>
    <row r="1513" spans="1:12" x14ac:dyDescent="0.25">
      <c r="A1513" s="5">
        <v>2257</v>
      </c>
      <c r="B1513" t="s">
        <v>1205</v>
      </c>
      <c r="C1513" s="1">
        <v>3.01621085093145E-5</v>
      </c>
      <c r="D1513" s="1">
        <v>1.7822609285706901E-4</v>
      </c>
      <c r="E1513" s="1">
        <v>4.1512464577174302E-5</v>
      </c>
      <c r="F1513" s="1">
        <v>3.0334743615633998E-4</v>
      </c>
      <c r="G1513" s="1">
        <v>5.81705530600013E-5</v>
      </c>
      <c r="H1513" s="1">
        <v>4.3198538395944298E-4</v>
      </c>
      <c r="I1513" s="1">
        <v>8.9496894965577503E-5</v>
      </c>
      <c r="J1513" s="1">
        <v>6.5150262044468303E-4</v>
      </c>
      <c r="K1513" s="1">
        <v>7.3390707315561604E-5</v>
      </c>
      <c r="L1513">
        <v>5.5621716462800298E-4</v>
      </c>
    </row>
    <row r="1514" spans="1:12" x14ac:dyDescent="0.25">
      <c r="A1514" s="5">
        <v>2258</v>
      </c>
      <c r="B1514" t="s">
        <v>1206</v>
      </c>
      <c r="C1514" s="1">
        <v>1.3716961614873699E-5</v>
      </c>
      <c r="D1514" s="1">
        <v>8.2927386013613801E-5</v>
      </c>
      <c r="E1514" s="1">
        <v>1.17083497858985E-5</v>
      </c>
      <c r="F1514" s="1">
        <v>7.4730415680443298E-5</v>
      </c>
      <c r="G1514" s="1">
        <v>1.66571040588143E-5</v>
      </c>
      <c r="H1514" s="1">
        <v>1.07333394515108E-4</v>
      </c>
      <c r="I1514" s="1">
        <v>3.0667479802593201E-5</v>
      </c>
      <c r="J1514" s="1">
        <v>1.8067902158559499E-4</v>
      </c>
      <c r="K1514" s="1">
        <v>2.0318335535214499E-5</v>
      </c>
      <c r="L1514">
        <v>1.2566568956237E-4</v>
      </c>
    </row>
    <row r="1515" spans="1:12" x14ac:dyDescent="0.25">
      <c r="A1515" s="5">
        <v>2259</v>
      </c>
      <c r="B1515" t="s">
        <v>1207</v>
      </c>
      <c r="C1515" s="1">
        <v>7.0572182361111998E-6</v>
      </c>
      <c r="D1515" s="1">
        <v>5.6544116497854501E-5</v>
      </c>
      <c r="E1515" s="1">
        <v>5.5873713913710599E-6</v>
      </c>
      <c r="F1515" s="1">
        <v>5.0022418208944102E-5</v>
      </c>
      <c r="G1515" s="1">
        <v>1.00448428018656E-5</v>
      </c>
      <c r="H1515" s="1">
        <v>8.0547833370389597E-5</v>
      </c>
      <c r="I1515" s="1">
        <v>1.6898655204158002E-5</v>
      </c>
      <c r="J1515" s="1">
        <v>1.3032360014630099E-4</v>
      </c>
      <c r="K1515" s="1">
        <v>1.21097450264874E-5</v>
      </c>
      <c r="L1515" s="1">
        <v>9.5841180918286895E-5</v>
      </c>
    </row>
    <row r="1516" spans="1:12" x14ac:dyDescent="0.25">
      <c r="A1516" s="5">
        <v>2260</v>
      </c>
      <c r="B1516" t="s">
        <v>1208</v>
      </c>
      <c r="C1516" s="1">
        <v>4.48838259968399E-5</v>
      </c>
      <c r="D1516" s="1">
        <v>2.7846950105530201E-4</v>
      </c>
      <c r="E1516" s="1">
        <v>1.0470506253564599E-4</v>
      </c>
      <c r="F1516" s="1">
        <v>5.2648087482448603E-4</v>
      </c>
      <c r="G1516" s="1">
        <v>8.2914133066339102E-5</v>
      </c>
      <c r="H1516" s="1">
        <v>4.2045040466760298E-4</v>
      </c>
      <c r="I1516" s="1">
        <v>8.5843824998924995E-5</v>
      </c>
      <c r="J1516" s="1">
        <v>4.6132668555936798E-4</v>
      </c>
      <c r="K1516">
        <v>1.7925512191946499E-4</v>
      </c>
      <c r="L1516">
        <v>7.9770005863951104E-4</v>
      </c>
    </row>
    <row r="1517" spans="1:12" x14ac:dyDescent="0.25">
      <c r="A1517" s="5">
        <v>2261</v>
      </c>
      <c r="B1517" t="s">
        <v>1209</v>
      </c>
      <c r="C1517" s="1">
        <v>4.48838259968399E-5</v>
      </c>
      <c r="D1517" s="1">
        <v>2.7846950105530201E-4</v>
      </c>
      <c r="E1517" s="1">
        <v>1.04705062535647E-4</v>
      </c>
      <c r="F1517" s="1">
        <v>5.2648087482448896E-4</v>
      </c>
      <c r="G1517" s="1">
        <v>8.2914133066339102E-5</v>
      </c>
      <c r="H1517" s="1">
        <v>4.2045040466760298E-4</v>
      </c>
      <c r="I1517" s="1">
        <v>8.5843824998924995E-5</v>
      </c>
      <c r="J1517" s="1">
        <v>4.6132668555936798E-4</v>
      </c>
      <c r="K1517">
        <v>1.7925512191946499E-4</v>
      </c>
      <c r="L1517">
        <v>7.9770005863951104E-4</v>
      </c>
    </row>
    <row r="1518" spans="1:12" x14ac:dyDescent="0.25">
      <c r="A1518" s="5">
        <v>2262</v>
      </c>
      <c r="B1518" t="s">
        <v>1210</v>
      </c>
      <c r="C1518" s="1">
        <v>4.48838259968399E-5</v>
      </c>
      <c r="D1518" s="1">
        <v>2.7846950105530201E-4</v>
      </c>
      <c r="E1518" s="1">
        <v>1.04705062535647E-4</v>
      </c>
      <c r="F1518" s="1">
        <v>5.2648087482450099E-4</v>
      </c>
      <c r="G1518" s="1">
        <v>8.2914133066339102E-5</v>
      </c>
      <c r="H1518" s="1">
        <v>4.2045040466760298E-4</v>
      </c>
      <c r="I1518" s="1">
        <v>8.5843824998924995E-5</v>
      </c>
      <c r="J1518" s="1">
        <v>4.6132668555936798E-4</v>
      </c>
      <c r="K1518">
        <v>1.7925512191946499E-4</v>
      </c>
      <c r="L1518">
        <v>7.9770005863951104E-4</v>
      </c>
    </row>
    <row r="1519" spans="1:12" x14ac:dyDescent="0.25">
      <c r="A1519" s="5">
        <v>2263</v>
      </c>
      <c r="B1519" t="s">
        <v>1211</v>
      </c>
      <c r="C1519" s="1">
        <v>5.9348188901084297E-5</v>
      </c>
      <c r="D1519" s="1">
        <v>3.0006281255599702E-4</v>
      </c>
      <c r="E1519" s="1">
        <v>4.2008293257869101E-5</v>
      </c>
      <c r="F1519" s="1">
        <v>3.1968111717242898E-4</v>
      </c>
      <c r="G1519" s="1">
        <v>4.7254101708509201E-5</v>
      </c>
      <c r="H1519" s="1">
        <v>2.9394485943010399E-4</v>
      </c>
      <c r="I1519" s="1">
        <v>7.8239049527881397E-5</v>
      </c>
      <c r="J1519" s="1">
        <v>3.96199003599657E-4</v>
      </c>
      <c r="K1519" s="1">
        <v>5.7871551329127197E-5</v>
      </c>
      <c r="L1519">
        <v>4.5897631864949502E-4</v>
      </c>
    </row>
    <row r="1520" spans="1:12" x14ac:dyDescent="0.25">
      <c r="A1520" s="5">
        <v>2264</v>
      </c>
      <c r="B1520" t="s">
        <v>1212</v>
      </c>
      <c r="C1520" s="1">
        <v>5.9348188901084297E-5</v>
      </c>
      <c r="D1520" s="1">
        <v>3.0006281255599702E-4</v>
      </c>
      <c r="E1520" s="1">
        <v>4.2008293257869101E-5</v>
      </c>
      <c r="F1520" s="1">
        <v>3.1968111717242898E-4</v>
      </c>
      <c r="G1520" s="1">
        <v>4.7254101708509201E-5</v>
      </c>
      <c r="H1520" s="1">
        <v>2.9394485943010399E-4</v>
      </c>
      <c r="I1520" s="1">
        <v>7.8239049527881397E-5</v>
      </c>
      <c r="J1520" s="1">
        <v>3.96199003599657E-4</v>
      </c>
      <c r="K1520" s="1">
        <v>5.7871551329127197E-5</v>
      </c>
      <c r="L1520">
        <v>4.5897631864949502E-4</v>
      </c>
    </row>
    <row r="1521" spans="1:12" x14ac:dyDescent="0.25">
      <c r="A1521" s="5">
        <v>2265</v>
      </c>
      <c r="B1521" t="s">
        <v>1213</v>
      </c>
      <c r="C1521" s="1">
        <v>5.9348188901084297E-5</v>
      </c>
      <c r="D1521" s="1">
        <v>3.0006281255599702E-4</v>
      </c>
      <c r="E1521" s="1">
        <v>4.2008293257869101E-5</v>
      </c>
      <c r="F1521" s="1">
        <v>3.1968111717242898E-4</v>
      </c>
      <c r="G1521" s="1">
        <v>4.7254101708509099E-5</v>
      </c>
      <c r="H1521" s="1">
        <v>2.9394485943010302E-4</v>
      </c>
      <c r="I1521" s="1">
        <v>7.8239049527881397E-5</v>
      </c>
      <c r="J1521" s="1">
        <v>3.96199003599657E-4</v>
      </c>
      <c r="K1521" s="1">
        <v>5.7871551329127197E-5</v>
      </c>
      <c r="L1521">
        <v>4.5897631864949502E-4</v>
      </c>
    </row>
    <row r="1522" spans="1:12" x14ac:dyDescent="0.25">
      <c r="A1522" s="5">
        <v>2266</v>
      </c>
      <c r="B1522" t="s">
        <v>1214</v>
      </c>
      <c r="C1522">
        <v>3.5110994012717799E-4</v>
      </c>
      <c r="D1522">
        <v>9.3866072074680795E-4</v>
      </c>
      <c r="E1522">
        <v>2.02799225694767E-4</v>
      </c>
      <c r="F1522">
        <v>6.9458954261593202E-4</v>
      </c>
      <c r="G1522">
        <v>1.9400588783548701E-4</v>
      </c>
      <c r="H1522">
        <v>5.9498885026723798E-4</v>
      </c>
      <c r="I1522">
        <v>2.26350873993247E-4</v>
      </c>
      <c r="J1522">
        <v>6.8026418581227201E-4</v>
      </c>
      <c r="K1522">
        <v>3.3971589790784902E-4</v>
      </c>
      <c r="L1522">
        <v>1.07973338675236E-3</v>
      </c>
    </row>
    <row r="1523" spans="1:12" x14ac:dyDescent="0.25">
      <c r="A1523" s="5">
        <v>2267</v>
      </c>
      <c r="B1523" t="s">
        <v>1215</v>
      </c>
      <c r="C1523">
        <v>3.0622611413033798E-4</v>
      </c>
      <c r="D1523">
        <v>8.95765800970145E-4</v>
      </c>
      <c r="E1523" s="1">
        <v>9.8094163159119394E-5</v>
      </c>
      <c r="F1523">
        <v>4.7470662261300302E-4</v>
      </c>
      <c r="G1523">
        <v>1.1109175476914901E-4</v>
      </c>
      <c r="H1523">
        <v>4.42333615498338E-4</v>
      </c>
      <c r="I1523">
        <v>1.40507048994322E-4</v>
      </c>
      <c r="J1523">
        <v>5.2315556237652998E-4</v>
      </c>
      <c r="K1523">
        <v>1.60460775988384E-4</v>
      </c>
      <c r="L1523">
        <v>7.2278352742588504E-4</v>
      </c>
    </row>
    <row r="1524" spans="1:12" x14ac:dyDescent="0.25">
      <c r="A1524" s="5">
        <v>2268</v>
      </c>
      <c r="B1524" t="s">
        <v>1216</v>
      </c>
      <c r="C1524">
        <v>2.6414042440725598E-4</v>
      </c>
      <c r="D1524">
        <v>8.7952872362477704E-4</v>
      </c>
      <c r="E1524" s="1">
        <v>1.0574973672582001E-4</v>
      </c>
      <c r="F1524" s="1">
        <v>5.1655751079067002E-4</v>
      </c>
      <c r="G1524" s="1">
        <v>8.4674566641629597E-5</v>
      </c>
      <c r="H1524" s="1">
        <v>4.4834343727656899E-4</v>
      </c>
      <c r="I1524" s="1">
        <v>1.08508017479112E-4</v>
      </c>
      <c r="J1524" s="1">
        <v>6.0669272403187399E-4</v>
      </c>
      <c r="K1524">
        <v>1.3566475346211501E-4</v>
      </c>
      <c r="L1524">
        <v>7.2376331929233702E-4</v>
      </c>
    </row>
    <row r="1525" spans="1:12" x14ac:dyDescent="0.25">
      <c r="A1525" s="5">
        <v>2269</v>
      </c>
      <c r="B1525" t="s">
        <v>1217</v>
      </c>
      <c r="C1525" s="1">
        <v>1.3530572822576599E-4</v>
      </c>
      <c r="D1525" s="1">
        <v>6.2778856674797602E-4</v>
      </c>
      <c r="E1525" s="1">
        <v>1.15884209324715E-4</v>
      </c>
      <c r="F1525" s="1">
        <v>4.6497776147449798E-4</v>
      </c>
      <c r="G1525">
        <v>1.37187019246031E-4</v>
      </c>
      <c r="H1525">
        <v>6.4048433851961E-4</v>
      </c>
      <c r="I1525">
        <v>1.83641745237207E-4</v>
      </c>
      <c r="J1525">
        <v>9.3470088979347101E-4</v>
      </c>
      <c r="K1525">
        <v>1.4574527863568901E-4</v>
      </c>
      <c r="L1525">
        <v>7.3636126064408102E-4</v>
      </c>
    </row>
    <row r="1526" spans="1:12" x14ac:dyDescent="0.25">
      <c r="A1526" s="5">
        <v>2270</v>
      </c>
      <c r="B1526" t="s">
        <v>1218</v>
      </c>
      <c r="C1526" s="1">
        <v>1.6623080224339001E-6</v>
      </c>
      <c r="D1526" s="1">
        <v>2.1048752039266499E-5</v>
      </c>
      <c r="E1526" s="1">
        <v>1.3440313895110499E-6</v>
      </c>
      <c r="F1526" s="1">
        <v>1.8085704044965801E-5</v>
      </c>
      <c r="G1526" s="1">
        <v>2.9729148820032699E-6</v>
      </c>
      <c r="H1526" s="1">
        <v>3.30268405471511E-5</v>
      </c>
      <c r="I1526" s="1">
        <v>4.3870675312539701E-6</v>
      </c>
      <c r="J1526" s="1">
        <v>4.9485201459322902E-5</v>
      </c>
      <c r="K1526" s="1">
        <v>1.83012194159154E-6</v>
      </c>
      <c r="L1526" s="1">
        <v>2.6929846591684E-5</v>
      </c>
    </row>
    <row r="1527" spans="1:12" x14ac:dyDescent="0.25">
      <c r="A1527" s="5">
        <v>2271</v>
      </c>
      <c r="B1527" t="s">
        <v>1219</v>
      </c>
      <c r="C1527">
        <v>3.5110994012717799E-4</v>
      </c>
      <c r="D1527">
        <v>9.3866072074680795E-4</v>
      </c>
      <c r="E1527">
        <v>2.02799225694768E-4</v>
      </c>
      <c r="F1527">
        <v>6.9458954261593896E-4</v>
      </c>
      <c r="G1527">
        <v>1.9400588783548701E-4</v>
      </c>
      <c r="H1527">
        <v>5.9498885026723798E-4</v>
      </c>
      <c r="I1527">
        <v>2.26350873993247E-4</v>
      </c>
      <c r="J1527">
        <v>6.8026418581227201E-4</v>
      </c>
      <c r="K1527">
        <v>3.3971589790784902E-4</v>
      </c>
      <c r="L1527">
        <v>1.07973338675236E-3</v>
      </c>
    </row>
    <row r="1528" spans="1:12" x14ac:dyDescent="0.25">
      <c r="A1528" s="5">
        <v>2272</v>
      </c>
      <c r="B1528" t="s">
        <v>1220</v>
      </c>
      <c r="C1528">
        <v>3.5110994012717799E-4</v>
      </c>
      <c r="D1528">
        <v>9.3866072074680795E-4</v>
      </c>
      <c r="E1528">
        <v>2.02799225694768E-4</v>
      </c>
      <c r="F1528">
        <v>6.9458954261593896E-4</v>
      </c>
      <c r="G1528">
        <v>1.9400588783548701E-4</v>
      </c>
      <c r="H1528">
        <v>5.9498885026723798E-4</v>
      </c>
      <c r="I1528">
        <v>2.26350873993247E-4</v>
      </c>
      <c r="J1528">
        <v>6.8026418581227201E-4</v>
      </c>
      <c r="K1528">
        <v>3.3971589790784902E-4</v>
      </c>
      <c r="L1528">
        <v>1.07973338675236E-3</v>
      </c>
    </row>
    <row r="1529" spans="1:12" x14ac:dyDescent="0.25">
      <c r="A1529" s="5">
        <v>2273</v>
      </c>
      <c r="B1529" t="s">
        <v>1221</v>
      </c>
      <c r="C1529">
        <v>3.5110994012717799E-4</v>
      </c>
      <c r="D1529">
        <v>9.3866072074680795E-4</v>
      </c>
      <c r="E1529">
        <v>2.02799225694767E-4</v>
      </c>
      <c r="F1529">
        <v>6.9458954261593798E-4</v>
      </c>
      <c r="G1529">
        <v>1.9400588783548701E-4</v>
      </c>
      <c r="H1529">
        <v>5.9498885026723798E-4</v>
      </c>
      <c r="I1529">
        <v>2.26350873993247E-4</v>
      </c>
      <c r="J1529">
        <v>6.8026418581227201E-4</v>
      </c>
      <c r="K1529">
        <v>3.3971589790784902E-4</v>
      </c>
      <c r="L1529">
        <v>1.07973338675236E-3</v>
      </c>
    </row>
    <row r="1530" spans="1:12" x14ac:dyDescent="0.25">
      <c r="A1530" s="5">
        <v>2274</v>
      </c>
      <c r="B1530" t="s">
        <v>1222</v>
      </c>
      <c r="C1530" s="1">
        <v>3.01621085093145E-5</v>
      </c>
      <c r="D1530" s="1">
        <v>1.7822609285706901E-4</v>
      </c>
      <c r="E1530" s="1">
        <v>4.1512464577174302E-5</v>
      </c>
      <c r="F1530" s="1">
        <v>3.0334743615633998E-4</v>
      </c>
      <c r="G1530" s="1">
        <v>5.81705530600013E-5</v>
      </c>
      <c r="H1530" s="1">
        <v>4.3198538395944298E-4</v>
      </c>
      <c r="I1530" s="1">
        <v>8.9496894965577503E-5</v>
      </c>
      <c r="J1530" s="1">
        <v>6.5150262044468303E-4</v>
      </c>
      <c r="K1530" s="1">
        <v>7.3390707315561604E-5</v>
      </c>
      <c r="L1530">
        <v>5.5621716462800298E-4</v>
      </c>
    </row>
    <row r="1531" spans="1:12" x14ac:dyDescent="0.25">
      <c r="A1531" s="5">
        <v>2275</v>
      </c>
      <c r="B1531" t="s">
        <v>1223</v>
      </c>
      <c r="C1531" s="1">
        <v>1.3716961614873699E-5</v>
      </c>
      <c r="D1531" s="1">
        <v>8.2927386013613801E-5</v>
      </c>
      <c r="E1531" s="1">
        <v>1.17083497858985E-5</v>
      </c>
      <c r="F1531" s="1">
        <v>7.4730415680443298E-5</v>
      </c>
      <c r="G1531" s="1">
        <v>1.66571040588143E-5</v>
      </c>
      <c r="H1531" s="1">
        <v>1.07333394515108E-4</v>
      </c>
      <c r="I1531" s="1">
        <v>3.0667479802593201E-5</v>
      </c>
      <c r="J1531" s="1">
        <v>1.8067902158559499E-4</v>
      </c>
      <c r="K1531" s="1">
        <v>2.0318335535214499E-5</v>
      </c>
      <c r="L1531">
        <v>1.2566568956237E-4</v>
      </c>
    </row>
    <row r="1532" spans="1:12" x14ac:dyDescent="0.25">
      <c r="A1532" s="5">
        <v>2276</v>
      </c>
      <c r="B1532" t="s">
        <v>1224</v>
      </c>
      <c r="C1532" s="1">
        <v>7.0572182361111998E-6</v>
      </c>
      <c r="D1532" s="1">
        <v>5.6544116497854501E-5</v>
      </c>
      <c r="E1532" s="1">
        <v>5.5873713913710599E-6</v>
      </c>
      <c r="F1532" s="1">
        <v>5.0022418208944102E-5</v>
      </c>
      <c r="G1532" s="1">
        <v>1.00448428018656E-5</v>
      </c>
      <c r="H1532" s="1">
        <v>8.0547833370389597E-5</v>
      </c>
      <c r="I1532" s="1">
        <v>1.6898655204158002E-5</v>
      </c>
      <c r="J1532" s="1">
        <v>1.3032360014630099E-4</v>
      </c>
      <c r="K1532" s="1">
        <v>1.21097450264874E-5</v>
      </c>
      <c r="L1532" s="1">
        <v>9.5841180918286895E-5</v>
      </c>
    </row>
    <row r="1533" spans="1:12" x14ac:dyDescent="0.25">
      <c r="A1533" s="5">
        <v>2277</v>
      </c>
      <c r="B1533" t="s">
        <v>1225</v>
      </c>
      <c r="C1533" s="1">
        <v>4.48838259968399E-5</v>
      </c>
      <c r="D1533" s="1">
        <v>2.7846950105530201E-4</v>
      </c>
      <c r="E1533" s="1">
        <v>1.0470506253564599E-4</v>
      </c>
      <c r="F1533" s="1">
        <v>5.2648087482448603E-4</v>
      </c>
      <c r="G1533" s="1">
        <v>8.2914133066339102E-5</v>
      </c>
      <c r="H1533" s="1">
        <v>4.2045040466760298E-4</v>
      </c>
      <c r="I1533" s="1">
        <v>8.5843824998924995E-5</v>
      </c>
      <c r="J1533" s="1">
        <v>4.6132668555936798E-4</v>
      </c>
      <c r="K1533">
        <v>1.7925512191946499E-4</v>
      </c>
      <c r="L1533">
        <v>7.9770005863951104E-4</v>
      </c>
    </row>
    <row r="1534" spans="1:12" x14ac:dyDescent="0.25">
      <c r="A1534" s="5">
        <v>2278</v>
      </c>
      <c r="B1534" t="s">
        <v>1226</v>
      </c>
      <c r="C1534" s="1">
        <v>4.48838259968399E-5</v>
      </c>
      <c r="D1534" s="1">
        <v>2.7846950105530201E-4</v>
      </c>
      <c r="E1534" s="1">
        <v>1.04705062535647E-4</v>
      </c>
      <c r="F1534" s="1">
        <v>5.2648087482448896E-4</v>
      </c>
      <c r="G1534" s="1">
        <v>8.2914133066339102E-5</v>
      </c>
      <c r="H1534" s="1">
        <v>4.2045040466760298E-4</v>
      </c>
      <c r="I1534" s="1">
        <v>8.5843824998924995E-5</v>
      </c>
      <c r="J1534" s="1">
        <v>4.6132668555936798E-4</v>
      </c>
      <c r="K1534">
        <v>1.7925512191946499E-4</v>
      </c>
      <c r="L1534">
        <v>7.9770005863951104E-4</v>
      </c>
    </row>
    <row r="1535" spans="1:12" x14ac:dyDescent="0.25">
      <c r="A1535" s="5">
        <v>2279</v>
      </c>
      <c r="B1535" t="s">
        <v>1227</v>
      </c>
      <c r="C1535" s="1">
        <v>4.48838259968399E-5</v>
      </c>
      <c r="D1535" s="1">
        <v>2.7846950105530201E-4</v>
      </c>
      <c r="E1535" s="1">
        <v>1.04705062535647E-4</v>
      </c>
      <c r="F1535" s="1">
        <v>5.2648087482450099E-4</v>
      </c>
      <c r="G1535" s="1">
        <v>8.2914133066339102E-5</v>
      </c>
      <c r="H1535" s="1">
        <v>4.2045040466760298E-4</v>
      </c>
      <c r="I1535" s="1">
        <v>8.5843824998924995E-5</v>
      </c>
      <c r="J1535" s="1">
        <v>4.6132668555936798E-4</v>
      </c>
      <c r="K1535">
        <v>1.7925512191946499E-4</v>
      </c>
      <c r="L1535">
        <v>7.9770005863951104E-4</v>
      </c>
    </row>
    <row r="1536" spans="1:12" x14ac:dyDescent="0.25">
      <c r="A1536" s="5">
        <v>2280</v>
      </c>
      <c r="B1536" t="s">
        <v>1228</v>
      </c>
      <c r="C1536" s="1">
        <v>5.9348188901084297E-5</v>
      </c>
      <c r="D1536" s="1">
        <v>3.0006281255599702E-4</v>
      </c>
      <c r="E1536" s="1">
        <v>4.2008293257869101E-5</v>
      </c>
      <c r="F1536" s="1">
        <v>3.1968111717242898E-4</v>
      </c>
      <c r="G1536" s="1">
        <v>4.7254101708509201E-5</v>
      </c>
      <c r="H1536" s="1">
        <v>2.9394485943010399E-4</v>
      </c>
      <c r="I1536" s="1">
        <v>7.8239049527881397E-5</v>
      </c>
      <c r="J1536" s="1">
        <v>3.96199003599657E-4</v>
      </c>
      <c r="K1536" s="1">
        <v>5.7871551329127197E-5</v>
      </c>
      <c r="L1536">
        <v>4.5897631864949502E-4</v>
      </c>
    </row>
    <row r="1537" spans="1:12" x14ac:dyDescent="0.25">
      <c r="A1537" s="5">
        <v>2281</v>
      </c>
      <c r="B1537" t="s">
        <v>1229</v>
      </c>
      <c r="C1537" s="1">
        <v>5.9348188901084297E-5</v>
      </c>
      <c r="D1537" s="1">
        <v>3.0006281255599702E-4</v>
      </c>
      <c r="E1537" s="1">
        <v>4.2008293257869101E-5</v>
      </c>
      <c r="F1537" s="1">
        <v>3.1968111717242898E-4</v>
      </c>
      <c r="G1537" s="1">
        <v>4.7254101708509201E-5</v>
      </c>
      <c r="H1537" s="1">
        <v>2.9394485943010399E-4</v>
      </c>
      <c r="I1537" s="1">
        <v>7.8239049527881397E-5</v>
      </c>
      <c r="J1537" s="1">
        <v>3.96199003599657E-4</v>
      </c>
      <c r="K1537" s="1">
        <v>5.7871551329127197E-5</v>
      </c>
      <c r="L1537">
        <v>4.5897631864949502E-4</v>
      </c>
    </row>
    <row r="1538" spans="1:12" x14ac:dyDescent="0.25">
      <c r="A1538" s="5">
        <v>2282</v>
      </c>
      <c r="B1538" t="s">
        <v>1230</v>
      </c>
      <c r="C1538" s="1">
        <v>5.9348188901084297E-5</v>
      </c>
      <c r="D1538" s="1">
        <v>3.0006281255599702E-4</v>
      </c>
      <c r="E1538" s="1">
        <v>4.2008293257869101E-5</v>
      </c>
      <c r="F1538" s="1">
        <v>3.1968111717242898E-4</v>
      </c>
      <c r="G1538" s="1">
        <v>4.7254101708509099E-5</v>
      </c>
      <c r="H1538" s="1">
        <v>2.9394485943010302E-4</v>
      </c>
      <c r="I1538" s="1">
        <v>7.8239049527881397E-5</v>
      </c>
      <c r="J1538" s="1">
        <v>3.96199003599657E-4</v>
      </c>
      <c r="K1538" s="1">
        <v>5.7871551329127197E-5</v>
      </c>
      <c r="L1538">
        <v>4.5897631864949502E-4</v>
      </c>
    </row>
    <row r="1539" spans="1:12" x14ac:dyDescent="0.25">
      <c r="A1539" s="5">
        <v>2283</v>
      </c>
      <c r="B1539" t="s">
        <v>1231</v>
      </c>
      <c r="C1539">
        <v>3.5110994012717799E-4</v>
      </c>
      <c r="D1539">
        <v>9.3866072074680795E-4</v>
      </c>
      <c r="E1539">
        <v>2.02799225694768E-4</v>
      </c>
      <c r="F1539">
        <v>6.9458954261593896E-4</v>
      </c>
      <c r="G1539">
        <v>1.9400588783548701E-4</v>
      </c>
      <c r="H1539">
        <v>5.9498885026723798E-4</v>
      </c>
      <c r="I1539">
        <v>2.26350873993247E-4</v>
      </c>
      <c r="J1539">
        <v>6.8026418581227201E-4</v>
      </c>
      <c r="K1539">
        <v>3.3971589790784902E-4</v>
      </c>
      <c r="L1539">
        <v>1.07973338675236E-3</v>
      </c>
    </row>
    <row r="1540" spans="1:12" x14ac:dyDescent="0.25">
      <c r="A1540" s="5">
        <v>2284</v>
      </c>
      <c r="B1540" t="s">
        <v>1232</v>
      </c>
      <c r="C1540">
        <v>3.5110994012717799E-4</v>
      </c>
      <c r="D1540">
        <v>9.3866072074680795E-4</v>
      </c>
      <c r="E1540">
        <v>2.02799225694768E-4</v>
      </c>
      <c r="F1540">
        <v>6.9458954261593896E-4</v>
      </c>
      <c r="G1540">
        <v>1.9400588783548701E-4</v>
      </c>
      <c r="H1540">
        <v>5.9498885026723798E-4</v>
      </c>
      <c r="I1540">
        <v>2.26350873993247E-4</v>
      </c>
      <c r="J1540">
        <v>6.8026418581227201E-4</v>
      </c>
      <c r="K1540">
        <v>3.3971589790784902E-4</v>
      </c>
      <c r="L1540">
        <v>1.07973338675236E-3</v>
      </c>
    </row>
    <row r="1541" spans="1:12" x14ac:dyDescent="0.25">
      <c r="A1541" s="5">
        <v>2285</v>
      </c>
      <c r="B1541" t="s">
        <v>1233</v>
      </c>
      <c r="C1541">
        <v>3.5110994012717799E-4</v>
      </c>
      <c r="D1541">
        <v>9.3866072074680795E-4</v>
      </c>
      <c r="E1541">
        <v>2.02799225694767E-4</v>
      </c>
      <c r="F1541">
        <v>6.9458954261593798E-4</v>
      </c>
      <c r="G1541">
        <v>1.9400588783548701E-4</v>
      </c>
      <c r="H1541">
        <v>5.9498885026723798E-4</v>
      </c>
      <c r="I1541">
        <v>2.26350873993247E-4</v>
      </c>
      <c r="J1541">
        <v>6.8026418581227201E-4</v>
      </c>
      <c r="K1541">
        <v>3.3971589790784902E-4</v>
      </c>
      <c r="L1541">
        <v>1.07973338675236E-3</v>
      </c>
    </row>
    <row r="1542" spans="1:12" x14ac:dyDescent="0.25">
      <c r="A1542" s="5">
        <v>2286</v>
      </c>
      <c r="B1542" t="s">
        <v>1234</v>
      </c>
      <c r="C1542" s="1">
        <v>3.01621085093147E-5</v>
      </c>
      <c r="D1542" s="1">
        <v>1.7822609285707001E-4</v>
      </c>
      <c r="E1542" s="1">
        <v>4.1512464577174302E-5</v>
      </c>
      <c r="F1542" s="1">
        <v>3.0334743615633998E-4</v>
      </c>
      <c r="G1542" s="1">
        <v>5.81705530600013E-5</v>
      </c>
      <c r="H1542" s="1">
        <v>4.3198538395944298E-4</v>
      </c>
      <c r="I1542" s="1">
        <v>8.9496894965577503E-5</v>
      </c>
      <c r="J1542" s="1">
        <v>6.5150262044468303E-4</v>
      </c>
      <c r="K1542" s="1">
        <v>7.3390707315561604E-5</v>
      </c>
      <c r="L1542">
        <v>5.5621716462800298E-4</v>
      </c>
    </row>
    <row r="1543" spans="1:12" x14ac:dyDescent="0.25">
      <c r="A1543" s="5">
        <v>2287</v>
      </c>
      <c r="B1543" t="s">
        <v>1235</v>
      </c>
      <c r="C1543" s="1">
        <v>1.3716961614873699E-5</v>
      </c>
      <c r="D1543" s="1">
        <v>8.2927386013613801E-5</v>
      </c>
      <c r="E1543" s="1">
        <v>1.17083497858985E-5</v>
      </c>
      <c r="F1543" s="1">
        <v>7.4730415680443298E-5</v>
      </c>
      <c r="G1543" s="1">
        <v>1.66571040588143E-5</v>
      </c>
      <c r="H1543" s="1">
        <v>1.07333394515108E-4</v>
      </c>
      <c r="I1543" s="1">
        <v>3.0667479802593201E-5</v>
      </c>
      <c r="J1543" s="1">
        <v>1.8067902158559499E-4</v>
      </c>
      <c r="K1543" s="1">
        <v>2.0318335535214499E-5</v>
      </c>
      <c r="L1543">
        <v>1.2566568956237E-4</v>
      </c>
    </row>
    <row r="1544" spans="1:12" x14ac:dyDescent="0.25">
      <c r="A1544" s="5">
        <v>2288</v>
      </c>
      <c r="B1544" t="s">
        <v>1236</v>
      </c>
      <c r="C1544" s="1">
        <v>7.0572182361111998E-6</v>
      </c>
      <c r="D1544" s="1">
        <v>5.6544116497854501E-5</v>
      </c>
      <c r="E1544" s="1">
        <v>5.5873713913710599E-6</v>
      </c>
      <c r="F1544" s="1">
        <v>5.0022418208944102E-5</v>
      </c>
      <c r="G1544" s="1">
        <v>1.00448428018656E-5</v>
      </c>
      <c r="H1544" s="1">
        <v>8.0547833370389597E-5</v>
      </c>
      <c r="I1544" s="1">
        <v>1.6898655204158002E-5</v>
      </c>
      <c r="J1544" s="1">
        <v>1.3032360014630099E-4</v>
      </c>
      <c r="K1544" s="1">
        <v>1.21097450264874E-5</v>
      </c>
      <c r="L1544" s="1">
        <v>9.5841180918286895E-5</v>
      </c>
    </row>
    <row r="1545" spans="1:12" x14ac:dyDescent="0.25">
      <c r="A1545" s="5">
        <v>2289</v>
      </c>
      <c r="B1545" t="s">
        <v>1237</v>
      </c>
      <c r="C1545" s="1">
        <v>4.48838259968399E-5</v>
      </c>
      <c r="D1545" s="1">
        <v>2.7846950105530201E-4</v>
      </c>
      <c r="E1545" s="1">
        <v>1.0470506253564599E-4</v>
      </c>
      <c r="F1545" s="1">
        <v>5.2648087482448603E-4</v>
      </c>
      <c r="G1545" s="1">
        <v>8.2914133066339102E-5</v>
      </c>
      <c r="H1545" s="1">
        <v>4.2045040466760298E-4</v>
      </c>
      <c r="I1545" s="1">
        <v>8.5843824998924995E-5</v>
      </c>
      <c r="J1545" s="1">
        <v>4.6132668555936798E-4</v>
      </c>
      <c r="K1545">
        <v>1.7925512191946499E-4</v>
      </c>
      <c r="L1545">
        <v>7.9770005863951104E-4</v>
      </c>
    </row>
    <row r="1546" spans="1:12" x14ac:dyDescent="0.25">
      <c r="A1546" s="5">
        <v>2290</v>
      </c>
      <c r="B1546" t="s">
        <v>1238</v>
      </c>
      <c r="C1546" s="1">
        <v>4.48838259968399E-5</v>
      </c>
      <c r="D1546" s="1">
        <v>2.7846950105530201E-4</v>
      </c>
      <c r="E1546" s="1">
        <v>1.04705062535647E-4</v>
      </c>
      <c r="F1546" s="1">
        <v>5.2648087482448896E-4</v>
      </c>
      <c r="G1546" s="1">
        <v>8.2914133066339102E-5</v>
      </c>
      <c r="H1546" s="1">
        <v>4.2045040466760298E-4</v>
      </c>
      <c r="I1546" s="1">
        <v>8.5843824998924995E-5</v>
      </c>
      <c r="J1546" s="1">
        <v>4.6132668555936798E-4</v>
      </c>
      <c r="K1546">
        <v>1.7925512191946499E-4</v>
      </c>
      <c r="L1546">
        <v>7.9770005863951104E-4</v>
      </c>
    </row>
    <row r="1547" spans="1:12" x14ac:dyDescent="0.25">
      <c r="A1547" s="5">
        <v>2291</v>
      </c>
      <c r="B1547" t="s">
        <v>1239</v>
      </c>
      <c r="C1547" s="1">
        <v>4.48838259968399E-5</v>
      </c>
      <c r="D1547" s="1">
        <v>2.7846950105530201E-4</v>
      </c>
      <c r="E1547" s="1">
        <v>1.04705062535647E-4</v>
      </c>
      <c r="F1547" s="1">
        <v>5.2648087482450099E-4</v>
      </c>
      <c r="G1547" s="1">
        <v>8.2914133066339102E-5</v>
      </c>
      <c r="H1547" s="1">
        <v>4.2045040466760298E-4</v>
      </c>
      <c r="I1547" s="1">
        <v>8.5843824998924995E-5</v>
      </c>
      <c r="J1547" s="1">
        <v>4.6132668555936798E-4</v>
      </c>
      <c r="K1547">
        <v>1.7925512191946499E-4</v>
      </c>
      <c r="L1547">
        <v>7.9770005863951104E-4</v>
      </c>
    </row>
    <row r="1548" spans="1:12" x14ac:dyDescent="0.25">
      <c r="A1548" s="5">
        <v>2292</v>
      </c>
      <c r="B1548" t="s">
        <v>1240</v>
      </c>
      <c r="C1548" s="1">
        <v>5.9348188901084297E-5</v>
      </c>
      <c r="D1548" s="1">
        <v>3.0006281255599702E-4</v>
      </c>
      <c r="E1548" s="1">
        <v>4.2008293257869101E-5</v>
      </c>
      <c r="F1548" s="1">
        <v>3.1968111717242898E-4</v>
      </c>
      <c r="G1548" s="1">
        <v>4.7254101708509201E-5</v>
      </c>
      <c r="H1548" s="1">
        <v>2.9394485943010399E-4</v>
      </c>
      <c r="I1548" s="1">
        <v>7.8239049527881397E-5</v>
      </c>
      <c r="J1548" s="1">
        <v>3.96199003599657E-4</v>
      </c>
      <c r="K1548" s="1">
        <v>5.7871551329127197E-5</v>
      </c>
      <c r="L1548">
        <v>4.5897631864949502E-4</v>
      </c>
    </row>
    <row r="1549" spans="1:12" x14ac:dyDescent="0.25">
      <c r="A1549" s="5">
        <v>2293</v>
      </c>
      <c r="B1549" t="s">
        <v>1241</v>
      </c>
      <c r="C1549" s="1">
        <v>5.9348188901084297E-5</v>
      </c>
      <c r="D1549" s="1">
        <v>3.0006281255599702E-4</v>
      </c>
      <c r="E1549" s="1">
        <v>4.2008293257869101E-5</v>
      </c>
      <c r="F1549" s="1">
        <v>3.1968111717242898E-4</v>
      </c>
      <c r="G1549" s="1">
        <v>4.7254101708509201E-5</v>
      </c>
      <c r="H1549" s="1">
        <v>2.9394485943010399E-4</v>
      </c>
      <c r="I1549" s="1">
        <v>7.8239049527881397E-5</v>
      </c>
      <c r="J1549" s="1">
        <v>3.96199003599657E-4</v>
      </c>
      <c r="K1549" s="1">
        <v>5.7871551329127197E-5</v>
      </c>
      <c r="L1549">
        <v>4.5897631864949502E-4</v>
      </c>
    </row>
    <row r="1550" spans="1:12" x14ac:dyDescent="0.25">
      <c r="A1550" s="5">
        <v>2294</v>
      </c>
      <c r="B1550" t="s">
        <v>1242</v>
      </c>
      <c r="C1550" s="1">
        <v>5.9348188901084297E-5</v>
      </c>
      <c r="D1550" s="1">
        <v>3.0006281255599702E-4</v>
      </c>
      <c r="E1550" s="1">
        <v>4.2008293257869101E-5</v>
      </c>
      <c r="F1550" s="1">
        <v>3.1968111717242898E-4</v>
      </c>
      <c r="G1550" s="1">
        <v>4.7254101708509099E-5</v>
      </c>
      <c r="H1550" s="1">
        <v>2.9394485943010302E-4</v>
      </c>
      <c r="I1550" s="1">
        <v>7.8239049527881397E-5</v>
      </c>
      <c r="J1550" s="1">
        <v>3.96199003599657E-4</v>
      </c>
      <c r="K1550" s="1">
        <v>5.7871551329127197E-5</v>
      </c>
      <c r="L1550">
        <v>4.5897631864949502E-4</v>
      </c>
    </row>
    <row r="1551" spans="1:12" x14ac:dyDescent="0.25">
      <c r="A1551" s="5">
        <v>2295</v>
      </c>
      <c r="B1551" t="s">
        <v>1243</v>
      </c>
      <c r="C1551" s="1">
        <v>4.48838259968399E-5</v>
      </c>
      <c r="D1551" s="1">
        <v>2.7846950105530201E-4</v>
      </c>
      <c r="E1551" s="1">
        <v>1.04705062535647E-4</v>
      </c>
      <c r="F1551" s="1">
        <v>5.2648087482450099E-4</v>
      </c>
      <c r="G1551" s="1">
        <v>8.2914133066339102E-5</v>
      </c>
      <c r="H1551" s="1">
        <v>4.2045040466760298E-4</v>
      </c>
      <c r="I1551" s="1">
        <v>8.5843824998924995E-5</v>
      </c>
      <c r="J1551" s="1">
        <v>4.6132668555936798E-4</v>
      </c>
      <c r="K1551">
        <v>1.7925512191946499E-4</v>
      </c>
      <c r="L1551">
        <v>7.9770005863951104E-4</v>
      </c>
    </row>
    <row r="1552" spans="1:12" x14ac:dyDescent="0.25">
      <c r="A1552" s="5">
        <v>2296</v>
      </c>
      <c r="B1552" t="s">
        <v>1244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 s="5">
        <v>2297</v>
      </c>
      <c r="B1553" t="s">
        <v>1245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 s="5">
        <v>2298</v>
      </c>
      <c r="B1554" t="s">
        <v>1246</v>
      </c>
      <c r="C1554" s="1">
        <v>5.9348188901084297E-5</v>
      </c>
      <c r="D1554" s="1">
        <v>3.0006281255599702E-4</v>
      </c>
      <c r="E1554" s="1">
        <v>4.2008293257869101E-5</v>
      </c>
      <c r="F1554" s="1">
        <v>3.1968111717242898E-4</v>
      </c>
      <c r="G1554" s="1">
        <v>4.7254101708509099E-5</v>
      </c>
      <c r="H1554" s="1">
        <v>2.9394485943010302E-4</v>
      </c>
      <c r="I1554" s="1">
        <v>7.8239049527881397E-5</v>
      </c>
      <c r="J1554" s="1">
        <v>3.96199003599657E-4</v>
      </c>
      <c r="K1554" s="1">
        <v>5.7871551329127197E-5</v>
      </c>
      <c r="L1554">
        <v>4.5897631864949502E-4</v>
      </c>
    </row>
    <row r="1555" spans="1:12" x14ac:dyDescent="0.25">
      <c r="A1555" s="5">
        <v>2299</v>
      </c>
      <c r="B1555" t="s">
        <v>1247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25">
      <c r="A1556" s="5">
        <v>2300</v>
      </c>
      <c r="B1556" t="s">
        <v>1248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 s="5">
        <v>2301</v>
      </c>
      <c r="B1557" t="s">
        <v>1249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 s="5">
        <v>2302</v>
      </c>
      <c r="B1558" t="s">
        <v>1250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 s="5">
        <v>2303</v>
      </c>
      <c r="B1559" t="s">
        <v>1251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25">
      <c r="A1560" s="5">
        <v>2304</v>
      </c>
      <c r="B1560" t="s">
        <v>1252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 s="5">
        <v>2305</v>
      </c>
      <c r="B1561" t="s">
        <v>191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 s="5">
        <v>3252</v>
      </c>
      <c r="B1562" t="s">
        <v>1253</v>
      </c>
      <c r="C1562">
        <v>1.4451791970689201E-4</v>
      </c>
      <c r="D1562">
        <v>2.15852962409614E-3</v>
      </c>
      <c r="E1562">
        <v>1.27788708737625E-4</v>
      </c>
      <c r="F1562">
        <v>1.9269584525159001E-3</v>
      </c>
      <c r="G1562" s="1">
        <v>8.9094744739683494E-5</v>
      </c>
      <c r="H1562">
        <v>1.65405732073654E-3</v>
      </c>
      <c r="I1562">
        <v>1.6996744993782599E-4</v>
      </c>
      <c r="J1562">
        <v>3.01929177800797E-3</v>
      </c>
      <c r="K1562" s="1">
        <v>1.3025661703582099E-4</v>
      </c>
      <c r="L1562">
        <v>2.2911512538182099E-3</v>
      </c>
    </row>
    <row r="1563" spans="1:12" x14ac:dyDescent="0.25">
      <c r="A1563" s="5">
        <v>3253</v>
      </c>
      <c r="B1563" t="s">
        <v>1254</v>
      </c>
      <c r="C1563">
        <v>1.12477890015765E-4</v>
      </c>
      <c r="D1563">
        <v>2.0015640139554899E-3</v>
      </c>
      <c r="E1563" s="1">
        <v>7.2984645067260395E-5</v>
      </c>
      <c r="F1563">
        <v>1.5745152537137801E-3</v>
      </c>
      <c r="G1563" s="1">
        <v>1.16110704966491E-4</v>
      </c>
      <c r="H1563" s="1">
        <v>1.93792118700277E-3</v>
      </c>
      <c r="I1563">
        <v>2.4038118400410599E-4</v>
      </c>
      <c r="J1563">
        <v>3.6465437080825201E-3</v>
      </c>
      <c r="K1563">
        <v>2.1521684414173401E-4</v>
      </c>
      <c r="L1563">
        <v>3.0157276727691799E-3</v>
      </c>
    </row>
    <row r="1564" spans="1:12" x14ac:dyDescent="0.25">
      <c r="A1564" s="5">
        <v>3254</v>
      </c>
      <c r="B1564" t="s">
        <v>1255</v>
      </c>
      <c r="C1564" s="1">
        <v>3.4690220044759E-5</v>
      </c>
      <c r="D1564" s="1">
        <v>1.0965621026991701E-3</v>
      </c>
      <c r="E1564" s="1">
        <v>3.29957323520945E-5</v>
      </c>
      <c r="F1564" s="1">
        <v>1.04299932126862E-3</v>
      </c>
      <c r="G1564" s="1">
        <v>4.3573932954305002E-5</v>
      </c>
      <c r="H1564" s="1">
        <v>1.16631697947369E-3</v>
      </c>
      <c r="I1564" s="1">
        <v>2.1493703246804701E-5</v>
      </c>
      <c r="J1564" s="1">
        <v>1.0745776669498601E-3</v>
      </c>
      <c r="K1564" s="1">
        <v>3.0068043185890801E-5</v>
      </c>
      <c r="L1564">
        <v>1.0701239259774001E-3</v>
      </c>
    </row>
    <row r="1565" spans="1:12" x14ac:dyDescent="0.25">
      <c r="A1565" s="5">
        <v>3255</v>
      </c>
      <c r="B1565" t="s">
        <v>1256</v>
      </c>
      <c r="C1565" s="1">
        <v>1.3299810504198999E-5</v>
      </c>
      <c r="D1565" s="1">
        <v>6.6564930404798301E-4</v>
      </c>
      <c r="E1565" s="1">
        <v>1.9869653160848299E-5</v>
      </c>
      <c r="F1565" s="1">
        <v>8.1101290977717E-4</v>
      </c>
      <c r="G1565" s="1">
        <v>2.5670359842322301E-5</v>
      </c>
      <c r="H1565" s="1">
        <v>9.0694816881559505E-4</v>
      </c>
      <c r="I1565" s="1">
        <v>8.2726099918982993E-5</v>
      </c>
      <c r="J1565" s="1">
        <v>2.0745449901684401E-3</v>
      </c>
      <c r="K1565" s="1">
        <v>2.1542759497867699E-5</v>
      </c>
      <c r="L1565">
        <v>8.9179399240177501E-4</v>
      </c>
    </row>
    <row r="1566" spans="1:12" x14ac:dyDescent="0.25">
      <c r="A1566" s="5">
        <v>3256</v>
      </c>
      <c r="B1566" t="s">
        <v>1257</v>
      </c>
      <c r="C1566" s="1">
        <v>4.6486270395824697E-5</v>
      </c>
      <c r="D1566" s="1">
        <v>1.24431986901344E-3</v>
      </c>
      <c r="E1566" s="1">
        <v>3.23089217598553E-6</v>
      </c>
      <c r="F1566" s="1">
        <v>2.2845857669219301E-4</v>
      </c>
      <c r="G1566" s="1">
        <v>3.7821503023521399E-5</v>
      </c>
      <c r="H1566" s="1">
        <v>1.09154007803616E-3</v>
      </c>
      <c r="I1566" s="1">
        <v>8.5536666393005206E-5</v>
      </c>
      <c r="J1566" s="1">
        <v>2.136918944236E-3</v>
      </c>
      <c r="K1566" s="1">
        <v>3.7499939997706099E-5</v>
      </c>
      <c r="L1566">
        <v>1.1957775446354399E-3</v>
      </c>
    </row>
    <row r="1567" spans="1:12" x14ac:dyDescent="0.25">
      <c r="A1567" s="5">
        <v>3257</v>
      </c>
      <c r="B1567" t="s">
        <v>1258</v>
      </c>
      <c r="C1567" s="1">
        <v>6.9229018344418902E-6</v>
      </c>
      <c r="D1567" s="1">
        <v>4.8952308326226498E-4</v>
      </c>
      <c r="E1567" s="1">
        <v>3.25409021108537E-5</v>
      </c>
      <c r="F1567" s="1">
        <v>1.02891778740201E-3</v>
      </c>
      <c r="G1567" s="1">
        <v>2.55208910752642E-5</v>
      </c>
      <c r="H1567" s="1">
        <v>9.0202897380350802E-4</v>
      </c>
      <c r="I1567" s="1">
        <v>8.2270492161326799E-5</v>
      </c>
      <c r="J1567" s="1">
        <v>2.06162726316076E-3</v>
      </c>
      <c r="K1567" s="1">
        <v>3.99118909047713E-5</v>
      </c>
      <c r="L1567">
        <v>1.2437906160327201E-3</v>
      </c>
    </row>
    <row r="1568" spans="1:12" x14ac:dyDescent="0.25">
      <c r="A1568" s="5">
        <v>3258</v>
      </c>
      <c r="B1568" t="s">
        <v>1259</v>
      </c>
      <c r="C1568" s="1">
        <v>3.7954664975258603E-5</v>
      </c>
      <c r="D1568" s="1">
        <v>1.0935177705764501E-3</v>
      </c>
      <c r="E1568" s="1">
        <v>4.1922696963402901E-5</v>
      </c>
      <c r="F1568" s="1">
        <v>1.1351351504107199E-3</v>
      </c>
      <c r="G1568" s="1">
        <v>2.82690682100689E-5</v>
      </c>
      <c r="H1568" s="1">
        <v>9.0882357171128E-4</v>
      </c>
      <c r="I1568" s="1">
        <v>3.9488849460735299E-5</v>
      </c>
      <c r="J1568" s="1">
        <v>1.3976348877351801E-3</v>
      </c>
      <c r="K1568" s="1">
        <v>3.9105406703429898E-5</v>
      </c>
      <c r="L1568">
        <v>1.2359435136523301E-3</v>
      </c>
    </row>
    <row r="1569" spans="1:12" x14ac:dyDescent="0.25">
      <c r="A1569" s="5">
        <v>3259</v>
      </c>
      <c r="B1569" t="s">
        <v>1260</v>
      </c>
      <c r="C1569" s="1">
        <v>1.3566369724303301E-5</v>
      </c>
      <c r="D1569" s="1">
        <v>6.7825063740417104E-4</v>
      </c>
      <c r="E1569" s="1">
        <v>3.0591503678044001E-5</v>
      </c>
      <c r="F1569" s="1">
        <v>9.5092026107310395E-4</v>
      </c>
      <c r="G1569" s="1">
        <v>3.0968487890680499E-5</v>
      </c>
      <c r="H1569" s="1">
        <v>9.6988008784204397E-4</v>
      </c>
      <c r="I1569" s="1">
        <v>2.0913272248982399E-5</v>
      </c>
      <c r="J1569" s="1">
        <v>1.0442220864506E-3</v>
      </c>
      <c r="K1569" s="1">
        <v>1.3677705104964601E-5</v>
      </c>
      <c r="L1569">
        <v>6.9008668586706704E-4</v>
      </c>
    </row>
    <row r="1570" spans="1:12" x14ac:dyDescent="0.25">
      <c r="A1570" s="5">
        <v>3260</v>
      </c>
      <c r="B1570" t="s">
        <v>1261</v>
      </c>
      <c r="C1570" s="1">
        <v>2.0943867357804001E-5</v>
      </c>
      <c r="D1570" s="1">
        <v>8.54858747172759E-4</v>
      </c>
      <c r="E1570" s="1">
        <v>5.1677707678131197E-5</v>
      </c>
      <c r="F1570" s="1">
        <v>1.2947021770452101E-3</v>
      </c>
      <c r="G1570" s="1">
        <v>2.5744438593122899E-5</v>
      </c>
      <c r="H1570" s="1">
        <v>9.0967882988518696E-4</v>
      </c>
      <c r="I1570" s="1">
        <v>7.2687281365476901E-5</v>
      </c>
      <c r="J1570" s="1">
        <v>1.94389200849624E-3</v>
      </c>
      <c r="K1570" s="1">
        <v>4.5148406896156399E-5</v>
      </c>
      <c r="L1570">
        <v>1.3090786820504001E-3</v>
      </c>
    </row>
    <row r="1571" spans="1:12" x14ac:dyDescent="0.25">
      <c r="A1571" s="5">
        <v>3261</v>
      </c>
      <c r="B1571" t="s">
        <v>1262</v>
      </c>
      <c r="C1571" s="1">
        <v>2.6907186618276301E-5</v>
      </c>
      <c r="D1571" s="1">
        <v>9.5311635556727099E-4</v>
      </c>
      <c r="E1571" s="1">
        <v>2.4983325188816699E-5</v>
      </c>
      <c r="F1571" s="1">
        <v>8.8864619962945E-4</v>
      </c>
      <c r="G1571" s="1">
        <v>1.2886454985613099E-5</v>
      </c>
      <c r="H1571" s="1">
        <v>6.4425830089345803E-4</v>
      </c>
      <c r="I1571" s="1">
        <v>4.6252663425903701E-5</v>
      </c>
      <c r="J1571" s="1">
        <v>1.49906512608707E-3</v>
      </c>
      <c r="K1571" s="1">
        <v>1.6192040240900801E-5</v>
      </c>
      <c r="L1571">
        <v>8.08804009827747E-4</v>
      </c>
    </row>
    <row r="1572" spans="1:12" x14ac:dyDescent="0.25">
      <c r="A1572" s="5">
        <v>3262</v>
      </c>
      <c r="B1572" t="s">
        <v>1263</v>
      </c>
      <c r="C1572" s="1">
        <v>4.2878777463391299E-5</v>
      </c>
      <c r="D1572" s="1">
        <v>1.1837317494395501E-3</v>
      </c>
      <c r="E1572" s="1">
        <v>2.63339813773941E-5</v>
      </c>
      <c r="F1572" s="1">
        <v>9.3088407679255602E-4</v>
      </c>
      <c r="G1572" s="1">
        <v>3.2277287781967997E-5</v>
      </c>
      <c r="H1572" s="1">
        <v>1.0158559438234801E-3</v>
      </c>
      <c r="I1572" s="1">
        <v>5.5747854625703797E-5</v>
      </c>
      <c r="J1572" s="1">
        <v>1.6765805835720301E-3</v>
      </c>
      <c r="K1572" s="1">
        <v>2.21129812661157E-5</v>
      </c>
      <c r="L1572">
        <v>9.10429270109814E-4</v>
      </c>
    </row>
    <row r="1573" spans="1:12" x14ac:dyDescent="0.25">
      <c r="A1573" s="5">
        <v>3263</v>
      </c>
      <c r="B1573" t="s">
        <v>1264</v>
      </c>
      <c r="C1573" s="1">
        <v>4.8965535994166297E-5</v>
      </c>
      <c r="D1573" s="1">
        <v>1.30708361819505E-3</v>
      </c>
      <c r="E1573" s="1">
        <v>2.57160520490876E-5</v>
      </c>
      <c r="F1573" s="1">
        <v>9.0948264052671997E-4</v>
      </c>
      <c r="G1573" s="1">
        <v>1.2886454985619399E-5</v>
      </c>
      <c r="H1573" s="1">
        <v>6.4425830089377895E-4</v>
      </c>
      <c r="I1573" s="1">
        <v>5.0943942461988297E-5</v>
      </c>
      <c r="J1573" s="1">
        <v>1.61727711734289E-3</v>
      </c>
      <c r="K1573" s="1">
        <v>3.86363972982279E-5</v>
      </c>
      <c r="L1573">
        <v>1.1984275963232501E-3</v>
      </c>
    </row>
    <row r="1574" spans="1:12" x14ac:dyDescent="0.25">
      <c r="A1574" s="5">
        <v>3508</v>
      </c>
      <c r="B1574" t="s">
        <v>1265</v>
      </c>
      <c r="C1574" s="1">
        <v>2.0134477111095498E-5</v>
      </c>
      <c r="D1574" s="1">
        <v>3.34041039230505E-4</v>
      </c>
      <c r="E1574" s="1">
        <v>2.5564576453497801E-5</v>
      </c>
      <c r="F1574" s="1">
        <v>4.23412153446934E-4</v>
      </c>
      <c r="G1574" s="1">
        <v>2.44563830154691E-5</v>
      </c>
      <c r="H1574" s="1">
        <v>2.56859277772968E-4</v>
      </c>
      <c r="I1574" s="1">
        <v>3.4488853317457899E-5</v>
      </c>
      <c r="J1574" s="1">
        <v>4.3993020724948802E-4</v>
      </c>
      <c r="K1574" s="1">
        <v>2.2276303859391399E-5</v>
      </c>
      <c r="L1574">
        <v>2.9457509062095599E-4</v>
      </c>
    </row>
    <row r="1575" spans="1:12" x14ac:dyDescent="0.25">
      <c r="A1575" s="5">
        <v>3509</v>
      </c>
      <c r="B1575" t="s">
        <v>1266</v>
      </c>
      <c r="C1575" s="1">
        <v>3.8204909882135899E-5</v>
      </c>
      <c r="D1575" s="1">
        <v>4.0210373979767902E-4</v>
      </c>
      <c r="E1575" s="1">
        <v>7.9683327119368501E-5</v>
      </c>
      <c r="F1575" s="1">
        <v>5.7464112635166099E-4</v>
      </c>
      <c r="G1575" s="1">
        <v>2.9834425290120001E-5</v>
      </c>
      <c r="H1575" s="1">
        <v>3.2567654691546198E-4</v>
      </c>
      <c r="I1575" s="1">
        <v>5.7842382927389199E-5</v>
      </c>
      <c r="J1575" s="1">
        <v>5.4728218177679702E-4</v>
      </c>
      <c r="K1575" s="1">
        <v>5.2088297846652798E-5</v>
      </c>
      <c r="L1575">
        <v>4.8571729018424001E-4</v>
      </c>
    </row>
    <row r="1576" spans="1:12" x14ac:dyDescent="0.25">
      <c r="A1576" s="5">
        <v>3510</v>
      </c>
      <c r="B1576" t="s">
        <v>1267</v>
      </c>
      <c r="C1576" s="1">
        <v>7.3145762391457194E-5</v>
      </c>
      <c r="D1576" s="1">
        <v>6.9742662374406097E-4</v>
      </c>
      <c r="E1576" s="1">
        <v>1.0385095416908E-4</v>
      </c>
      <c r="F1576" s="1">
        <v>7.4315860288960396E-4</v>
      </c>
      <c r="G1576" s="1">
        <v>1.00265535654762E-4</v>
      </c>
      <c r="H1576" s="1">
        <v>4.8322018877467501E-4</v>
      </c>
      <c r="I1576" s="1">
        <v>1.2890820712972999E-4</v>
      </c>
      <c r="J1576" s="1">
        <v>6.7795715565750205E-4</v>
      </c>
      <c r="K1576" s="1">
        <v>1.51521950569178E-5</v>
      </c>
      <c r="L1576">
        <v>2.4423031044939098E-4</v>
      </c>
    </row>
    <row r="1577" spans="1:12" x14ac:dyDescent="0.25">
      <c r="A1577" s="5">
        <v>3511</v>
      </c>
      <c r="B1577" t="s">
        <v>1268</v>
      </c>
      <c r="C1577" s="1">
        <v>4.04409494668032E-5</v>
      </c>
      <c r="D1577">
        <v>1.20641672451096E-3</v>
      </c>
      <c r="E1577" s="1">
        <v>3.1048729099000902E-4</v>
      </c>
      <c r="F1577" s="1">
        <v>2.9210406645918002E-3</v>
      </c>
      <c r="G1577">
        <v>1.87038415323367E-4</v>
      </c>
      <c r="H1577">
        <v>2.3438913759571099E-3</v>
      </c>
      <c r="I1577" s="1">
        <v>3.9407734036044198E-4</v>
      </c>
      <c r="J1577" s="1">
        <v>4.3847421834130604E-3</v>
      </c>
      <c r="K1577">
        <v>1.02098585019255E-4</v>
      </c>
      <c r="L1577">
        <v>1.85931620704739E-3</v>
      </c>
    </row>
    <row r="1578" spans="1:12" x14ac:dyDescent="0.25">
      <c r="A1578" s="5">
        <v>3512</v>
      </c>
      <c r="B1578" t="s">
        <v>1269</v>
      </c>
      <c r="C1578" s="1">
        <v>6.2937649513968594E-5</v>
      </c>
      <c r="D1578" s="1">
        <v>4.0514485424823901E-4</v>
      </c>
      <c r="E1578" s="1">
        <v>2.1226491241566701E-5</v>
      </c>
      <c r="F1578" s="1">
        <v>3.1638385598733402E-4</v>
      </c>
      <c r="G1578" s="1">
        <v>3.8584752820761101E-5</v>
      </c>
      <c r="H1578" s="1">
        <v>2.7906115760997497E-4</v>
      </c>
      <c r="I1578" s="1">
        <v>5.0493767614349003E-5</v>
      </c>
      <c r="J1578" s="1">
        <v>3.8510667521427698E-4</v>
      </c>
      <c r="K1578" s="1">
        <v>5.8713299448874299E-5</v>
      </c>
      <c r="L1578">
        <v>4.00473305956987E-4</v>
      </c>
    </row>
    <row r="1579" spans="1:12" x14ac:dyDescent="0.25">
      <c r="A1579" s="5">
        <v>3513</v>
      </c>
      <c r="B1579" t="s">
        <v>1270</v>
      </c>
      <c r="C1579">
        <v>3.5836986615112298E-4</v>
      </c>
      <c r="D1579">
        <v>3.2183194685500099E-3</v>
      </c>
      <c r="E1579">
        <v>2.75703655834702E-4</v>
      </c>
      <c r="F1579">
        <v>2.84385849958415E-3</v>
      </c>
      <c r="G1579">
        <v>1.55300858387817E-4</v>
      </c>
      <c r="H1579">
        <v>2.0854203438567202E-3</v>
      </c>
      <c r="I1579">
        <v>4.85029423792565E-4</v>
      </c>
      <c r="J1579">
        <v>4.9216383313262103E-3</v>
      </c>
      <c r="K1579" s="1">
        <v>7.9378924027577203E-5</v>
      </c>
      <c r="L1579">
        <v>1.70422295952005E-3</v>
      </c>
    </row>
    <row r="1580" spans="1:12" x14ac:dyDescent="0.25">
      <c r="A1580" s="5">
        <v>3514</v>
      </c>
      <c r="B1580" t="s">
        <v>1271</v>
      </c>
      <c r="C1580" s="1">
        <v>8.0396748099687104E-5</v>
      </c>
      <c r="D1580" s="1">
        <v>3.1663095755523197E-4</v>
      </c>
      <c r="E1580" s="1">
        <v>1.19534326374452E-4</v>
      </c>
      <c r="F1580" s="1">
        <v>4.9189335312899997E-4</v>
      </c>
      <c r="G1580">
        <v>1.2527355897510499E-4</v>
      </c>
      <c r="H1580">
        <v>5.9023691352282797E-4</v>
      </c>
      <c r="I1580">
        <v>2.0949719853786001E-4</v>
      </c>
      <c r="J1580">
        <v>9.4571684541030403E-4</v>
      </c>
      <c r="K1580">
        <v>1.5695800559772599E-4</v>
      </c>
      <c r="L1580">
        <v>7.54620604342486E-4</v>
      </c>
    </row>
    <row r="1581" spans="1:12" x14ac:dyDescent="0.25">
      <c r="A1581" s="5">
        <v>3515</v>
      </c>
      <c r="B1581" t="s">
        <v>1272</v>
      </c>
      <c r="C1581" s="1">
        <v>-1.0390255416301099E-5</v>
      </c>
      <c r="D1581" s="1">
        <v>2.7258568947153899E-4</v>
      </c>
      <c r="E1581" s="1">
        <v>-4.3874787273756197E-6</v>
      </c>
      <c r="F1581" s="1">
        <v>1.95011744155311E-4</v>
      </c>
      <c r="G1581" s="1">
        <v>-2.89959824656216E-6</v>
      </c>
      <c r="H1581" s="1">
        <v>1.7067497680698E-4</v>
      </c>
      <c r="I1581" s="1">
        <v>-2.9190651646537598E-7</v>
      </c>
      <c r="J1581" s="1">
        <v>1.91907083056888E-4</v>
      </c>
      <c r="K1581" s="1">
        <v>-5.0366400068609597E-6</v>
      </c>
      <c r="L1581">
        <v>1.9622615256367101E-4</v>
      </c>
    </row>
    <row r="1582" spans="1:12" x14ac:dyDescent="0.25">
      <c r="A1582" s="5">
        <v>3516</v>
      </c>
      <c r="B1582" t="s">
        <v>1273</v>
      </c>
      <c r="C1582" s="1">
        <v>-3.0833946933089901E-6</v>
      </c>
      <c r="D1582" s="1">
        <v>2.6851808345900499E-4</v>
      </c>
      <c r="E1582" s="1">
        <v>1.41516439153901E-6</v>
      </c>
      <c r="F1582" s="1">
        <v>4.3163076741108201E-4</v>
      </c>
      <c r="G1582" s="1">
        <v>-1.50058601856128E-5</v>
      </c>
      <c r="H1582" s="1">
        <v>1.9466588651447899E-4</v>
      </c>
      <c r="I1582" s="1">
        <v>-1.9868309749281298E-5</v>
      </c>
      <c r="J1582" s="1">
        <v>2.9373430941787801E-4</v>
      </c>
      <c r="K1582" s="1">
        <v>-3.2544750627301499E-6</v>
      </c>
      <c r="L1582">
        <v>3.7957707196865199E-4</v>
      </c>
    </row>
    <row r="1583" spans="1:12" x14ac:dyDescent="0.25">
      <c r="A1583" s="5">
        <v>3517</v>
      </c>
      <c r="B1583" t="s">
        <v>1274</v>
      </c>
      <c r="C1583">
        <v>8.1329488592934496E-4</v>
      </c>
      <c r="D1583">
        <v>6.4469745714286996E-4</v>
      </c>
      <c r="E1583">
        <v>6.8217743975601704E-4</v>
      </c>
      <c r="F1583">
        <v>9.3359170856449495E-4</v>
      </c>
      <c r="G1583">
        <v>4.0668112429983799E-4</v>
      </c>
      <c r="H1583">
        <v>7.1627577172872698E-4</v>
      </c>
      <c r="I1583">
        <v>2.5095793161845702E-4</v>
      </c>
      <c r="J1583">
        <v>9.6529840044598102E-4</v>
      </c>
      <c r="K1583">
        <v>8.6822127257911203E-4</v>
      </c>
      <c r="L1583">
        <v>9.6014830163087303E-4</v>
      </c>
    </row>
    <row r="1584" spans="1:12" x14ac:dyDescent="0.25">
      <c r="A1584" s="5">
        <v>3518</v>
      </c>
      <c r="B1584" t="s">
        <v>1275</v>
      </c>
      <c r="C1584">
        <v>-2.29577188582849E-4</v>
      </c>
      <c r="D1584">
        <v>3.17735071874822E-3</v>
      </c>
      <c r="E1584">
        <v>-4.9608873376112E-4</v>
      </c>
      <c r="F1584">
        <v>1.33740867853007E-3</v>
      </c>
      <c r="G1584">
        <v>-4.2470111568306402E-4</v>
      </c>
      <c r="H1584">
        <v>1.62326282207618E-3</v>
      </c>
      <c r="I1584" s="1">
        <v>-3.2748187787935999E-4</v>
      </c>
      <c r="J1584" s="1">
        <v>2.3830019874412399E-3</v>
      </c>
      <c r="K1584">
        <v>-6.2793633328247502E-4</v>
      </c>
      <c r="L1584">
        <v>3.0547787174010901E-3</v>
      </c>
    </row>
    <row r="1585" spans="1:12" x14ac:dyDescent="0.25">
      <c r="A1585" s="5">
        <v>3519</v>
      </c>
      <c r="B1585" t="s">
        <v>1276</v>
      </c>
      <c r="C1585">
        <v>7.8641587778918998E-3</v>
      </c>
      <c r="D1585">
        <v>4.5502406155365302E-4</v>
      </c>
      <c r="E1585">
        <v>7.0938327856548298E-3</v>
      </c>
      <c r="F1585">
        <v>5.8240429555336305E-4</v>
      </c>
      <c r="G1585">
        <v>4.71297385172606E-3</v>
      </c>
      <c r="H1585">
        <v>4.1343782555425197E-4</v>
      </c>
      <c r="I1585">
        <v>6.8872896095046598E-3</v>
      </c>
      <c r="J1585">
        <v>6.3198067447726297E-4</v>
      </c>
      <c r="K1585">
        <v>5.9656863522096404E-3</v>
      </c>
      <c r="L1585">
        <v>5.6405441959619495E-4</v>
      </c>
    </row>
    <row r="1586" spans="1:12" x14ac:dyDescent="0.25">
      <c r="A1586" s="5">
        <v>3520</v>
      </c>
      <c r="B1586" t="s">
        <v>1277</v>
      </c>
      <c r="C1586">
        <v>-4.3451240963750899E-3</v>
      </c>
      <c r="D1586">
        <v>2.84005404002126E-3</v>
      </c>
      <c r="E1586">
        <v>-3.8143509381543899E-3</v>
      </c>
      <c r="F1586">
        <v>3.40412547350602E-3</v>
      </c>
      <c r="G1586">
        <v>-1.17012404772807E-3</v>
      </c>
      <c r="H1586">
        <v>1.89715144431879E-3</v>
      </c>
      <c r="I1586">
        <v>-1.5719598789229201E-3</v>
      </c>
      <c r="J1586">
        <v>2.35869255453544E-3</v>
      </c>
      <c r="K1586">
        <v>-1.4044611783202499E-3</v>
      </c>
      <c r="L1586">
        <v>3.39792229151154E-3</v>
      </c>
    </row>
    <row r="1587" spans="1:12" x14ac:dyDescent="0.25">
      <c r="A1587" s="5">
        <v>3521</v>
      </c>
      <c r="B1587" t="s">
        <v>1278</v>
      </c>
      <c r="C1587" s="1">
        <v>-1.6445146894440699E-5</v>
      </c>
      <c r="D1587" s="1">
        <v>1.5886427484104699E-4</v>
      </c>
      <c r="E1587" s="1">
        <v>-2.98041147912758E-5</v>
      </c>
      <c r="F1587" s="1">
        <v>2.94643303698707E-4</v>
      </c>
      <c r="G1587" s="1">
        <v>-4.1513449001187E-5</v>
      </c>
      <c r="H1587" s="1">
        <v>4.2008829870519301E-4</v>
      </c>
      <c r="I1587" s="1">
        <v>-5.88294151629842E-5</v>
      </c>
      <c r="J1587" s="1">
        <v>6.2882412263852601E-4</v>
      </c>
      <c r="K1587" s="1">
        <v>-5.30723717803472E-5</v>
      </c>
      <c r="L1587">
        <v>5.4252738104379201E-4</v>
      </c>
    </row>
    <row r="1588" spans="1:12" x14ac:dyDescent="0.25">
      <c r="A1588" s="5">
        <v>3522</v>
      </c>
      <c r="B1588" t="s">
        <v>1279</v>
      </c>
      <c r="C1588" s="1">
        <v>-6.6597433787625698E-6</v>
      </c>
      <c r="D1588" s="1">
        <v>6.1238920254773194E-5</v>
      </c>
      <c r="E1588" s="1">
        <v>-6.1209783945274403E-6</v>
      </c>
      <c r="F1588" s="1">
        <v>5.61320474082971E-5</v>
      </c>
      <c r="G1588" s="1">
        <v>-6.6122612569486704E-6</v>
      </c>
      <c r="H1588" s="1">
        <v>7.1870501182462002E-5</v>
      </c>
      <c r="I1588" s="1">
        <v>-1.3768824598435199E-5</v>
      </c>
      <c r="J1588" s="1">
        <v>1.26988623165275E-4</v>
      </c>
      <c r="K1588" s="1">
        <v>-8.2085905087271299E-6</v>
      </c>
      <c r="L1588" s="1">
        <v>8.2493522285560799E-5</v>
      </c>
    </row>
    <row r="1589" spans="1:12" x14ac:dyDescent="0.25">
      <c r="A1589" s="5">
        <v>3523</v>
      </c>
      <c r="B1589" t="s">
        <v>1280</v>
      </c>
      <c r="C1589" s="1">
        <v>-1.6317500214877199E-4</v>
      </c>
      <c r="D1589" s="1">
        <v>3.1535419285047099E-3</v>
      </c>
      <c r="E1589" s="1">
        <v>-5.8280969553923899E-5</v>
      </c>
      <c r="F1589" s="1">
        <v>1.91039763892877E-3</v>
      </c>
      <c r="G1589" s="1">
        <v>-5.8273829551086998E-5</v>
      </c>
      <c r="H1589">
        <v>1.69655104356988E-3</v>
      </c>
      <c r="I1589">
        <v>-3.9968856199798898E-4</v>
      </c>
      <c r="J1589">
        <v>6.2694789094647997E-3</v>
      </c>
      <c r="K1589" s="1">
        <v>-1.18049043982383E-4</v>
      </c>
      <c r="L1589">
        <v>1.36565761355471E-3</v>
      </c>
    </row>
    <row r="1590" spans="1:12" x14ac:dyDescent="0.25">
      <c r="A1590" s="5">
        <v>3524</v>
      </c>
      <c r="B1590" t="s">
        <v>1281</v>
      </c>
      <c r="C1590" s="1">
        <v>-9.4637272328182895E-5</v>
      </c>
      <c r="D1590" s="1">
        <v>2.4833957360712801E-3</v>
      </c>
      <c r="E1590" s="1">
        <v>-1.0750125771901E-4</v>
      </c>
      <c r="F1590" s="1">
        <v>2.6413663606791099E-3</v>
      </c>
      <c r="G1590" s="1">
        <v>-9.6250157117742097E-5</v>
      </c>
      <c r="H1590">
        <v>2.3395665280362102E-3</v>
      </c>
      <c r="I1590" s="1">
        <v>-2.45525576626533E-4</v>
      </c>
      <c r="J1590" s="1">
        <v>5.1576330884921901E-3</v>
      </c>
      <c r="K1590" s="1">
        <v>-1.6529817635839101E-5</v>
      </c>
      <c r="L1590">
        <v>5.1927223232491298E-4</v>
      </c>
    </row>
    <row r="1591" spans="1:12" x14ac:dyDescent="0.25">
      <c r="A1591" s="5">
        <v>3525</v>
      </c>
      <c r="B1591" t="s">
        <v>1282</v>
      </c>
      <c r="C1591">
        <v>6.6934527535170898E-3</v>
      </c>
      <c r="D1591">
        <v>7.3945283234374097E-3</v>
      </c>
      <c r="E1591">
        <v>6.0191006725221199E-3</v>
      </c>
      <c r="F1591">
        <v>6.5253018847848199E-3</v>
      </c>
      <c r="G1591">
        <v>4.5993617485844303E-3</v>
      </c>
      <c r="H1591">
        <v>6.3657160210965902E-3</v>
      </c>
      <c r="I1591">
        <v>6.4205398974451497E-3</v>
      </c>
      <c r="J1591">
        <v>1.5938658837191502E-2</v>
      </c>
      <c r="K1591">
        <v>5.8160806812306296E-3</v>
      </c>
      <c r="L1591">
        <v>1.02353530788013E-2</v>
      </c>
    </row>
    <row r="1592" spans="1:12" x14ac:dyDescent="0.25">
      <c r="A1592" s="5">
        <v>3526</v>
      </c>
      <c r="B1592" t="s">
        <v>1283</v>
      </c>
      <c r="C1592">
        <v>-2.06031430630533E-2</v>
      </c>
      <c r="D1592">
        <v>6.7151946425279899E-3</v>
      </c>
      <c r="E1592">
        <v>-1.8364691136093E-2</v>
      </c>
      <c r="F1592">
        <v>5.8306549560865001E-3</v>
      </c>
      <c r="G1592">
        <v>-1.6901501453167201E-2</v>
      </c>
      <c r="H1592">
        <v>5.5773450810633401E-3</v>
      </c>
      <c r="I1592">
        <v>-2.4196577575129399E-2</v>
      </c>
      <c r="J1592">
        <v>1.3862289101969899E-2</v>
      </c>
      <c r="K1592">
        <v>-2.13650710259339E-2</v>
      </c>
      <c r="L1592">
        <v>9.2809931017676494E-3</v>
      </c>
    </row>
    <row r="1593" spans="1:12" x14ac:dyDescent="0.25">
      <c r="A1593" s="5">
        <v>3527</v>
      </c>
      <c r="B1593" t="s">
        <v>1284</v>
      </c>
      <c r="C1593" s="1">
        <v>-8.0396748099687104E-5</v>
      </c>
      <c r="D1593" s="1">
        <v>3.1663095755523197E-4</v>
      </c>
      <c r="E1593" s="1">
        <v>-1.19534326374452E-4</v>
      </c>
      <c r="F1593" s="1">
        <v>4.9189335312899997E-4</v>
      </c>
      <c r="G1593">
        <v>-1.2527355897510499E-4</v>
      </c>
      <c r="H1593">
        <v>5.9023691352282797E-4</v>
      </c>
      <c r="I1593">
        <v>-2.0949719853786001E-4</v>
      </c>
      <c r="J1593">
        <v>9.4571684541030403E-4</v>
      </c>
      <c r="K1593">
        <v>-1.5695800559772599E-4</v>
      </c>
      <c r="L1593">
        <v>7.54620604342486E-4</v>
      </c>
    </row>
    <row r="1594" spans="1:12" x14ac:dyDescent="0.25">
      <c r="A1594" s="5">
        <v>3528</v>
      </c>
      <c r="B1594" t="s">
        <v>1285</v>
      </c>
      <c r="C1594" s="1">
        <v>-1.8245585712166801E-3</v>
      </c>
      <c r="D1594" s="1">
        <v>6.6316295258658699E-3</v>
      </c>
      <c r="E1594">
        <v>-1.77359364512106E-3</v>
      </c>
      <c r="F1594">
        <v>6.0753490807662703E-3</v>
      </c>
      <c r="G1594" s="1">
        <v>-4.5499113585860003E-5</v>
      </c>
      <c r="H1594">
        <v>3.9169034998188801E-3</v>
      </c>
      <c r="I1594" s="1">
        <v>4.2018863523091198E-4</v>
      </c>
      <c r="J1594" s="1">
        <v>8.8408050433247207E-3</v>
      </c>
      <c r="K1594">
        <v>-7.0879961600672705E-4</v>
      </c>
      <c r="L1594">
        <v>4.9335398805923497E-3</v>
      </c>
    </row>
    <row r="1595" spans="1:12" x14ac:dyDescent="0.25">
      <c r="A1595" s="5">
        <v>3529</v>
      </c>
      <c r="B1595" t="s">
        <v>1286</v>
      </c>
      <c r="C1595">
        <v>1.6079349619937399E-4</v>
      </c>
      <c r="D1595">
        <v>6.3326191511046297E-4</v>
      </c>
      <c r="E1595">
        <v>2.3906865274890299E-4</v>
      </c>
      <c r="F1595">
        <v>9.8378670625799995E-4</v>
      </c>
      <c r="G1595">
        <v>2.5054711795020998E-4</v>
      </c>
      <c r="H1595">
        <v>1.1804738270456601E-3</v>
      </c>
      <c r="I1595">
        <v>4.1899439707572002E-4</v>
      </c>
      <c r="J1595">
        <v>1.89143369082061E-3</v>
      </c>
      <c r="K1595">
        <v>3.1391601119545301E-4</v>
      </c>
      <c r="L1595">
        <v>1.5092412086849701E-3</v>
      </c>
    </row>
    <row r="1596" spans="1:12" x14ac:dyDescent="0.25">
      <c r="A1596" s="5">
        <v>3530</v>
      </c>
      <c r="B1596" t="s">
        <v>1287</v>
      </c>
      <c r="C1596">
        <v>-1.6079349619937399E-4</v>
      </c>
      <c r="D1596">
        <v>6.3326191511046297E-4</v>
      </c>
      <c r="E1596">
        <v>-2.3906865274890299E-4</v>
      </c>
      <c r="F1596">
        <v>9.8378670625799995E-4</v>
      </c>
      <c r="G1596">
        <v>-2.5054711795020998E-4</v>
      </c>
      <c r="H1596">
        <v>1.1804738270456601E-3</v>
      </c>
      <c r="I1596">
        <v>-4.1899439707571899E-4</v>
      </c>
      <c r="J1596">
        <v>1.89143369082061E-3</v>
      </c>
      <c r="K1596">
        <v>-3.1391601119545301E-4</v>
      </c>
      <c r="L1596">
        <v>1.5092412086849701E-3</v>
      </c>
    </row>
    <row r="1597" spans="1:12" x14ac:dyDescent="0.25">
      <c r="A1597" s="5">
        <v>3531</v>
      </c>
      <c r="B1597" t="s">
        <v>1288</v>
      </c>
      <c r="C1597">
        <v>1.1014473471385001E-2</v>
      </c>
      <c r="D1597">
        <v>4.2864929583346202E-4</v>
      </c>
      <c r="E1597">
        <v>9.6430706260773706E-3</v>
      </c>
      <c r="F1597">
        <v>6.3455889201029898E-4</v>
      </c>
      <c r="G1597">
        <v>8.6244643052828494E-3</v>
      </c>
      <c r="H1597">
        <v>5.0865798407980899E-4</v>
      </c>
      <c r="I1597">
        <v>1.2441792968758801E-2</v>
      </c>
      <c r="J1597">
        <v>5.94194486213968E-4</v>
      </c>
      <c r="K1597">
        <v>1.10108422761785E-2</v>
      </c>
      <c r="L1597">
        <v>9.0635189666408197E-4</v>
      </c>
    </row>
    <row r="1598" spans="1:12" x14ac:dyDescent="0.25">
      <c r="A1598" s="5">
        <v>3532</v>
      </c>
      <c r="B1598" t="s">
        <v>1289</v>
      </c>
      <c r="C1598">
        <v>1.1014473471385001E-2</v>
      </c>
      <c r="D1598">
        <v>4.2864929583346202E-4</v>
      </c>
      <c r="E1598">
        <v>9.6430706260773706E-3</v>
      </c>
      <c r="F1598">
        <v>6.3455889201029898E-4</v>
      </c>
      <c r="G1598">
        <v>8.6244643052828494E-3</v>
      </c>
      <c r="H1598">
        <v>5.0865798407980899E-4</v>
      </c>
      <c r="I1598">
        <v>1.2441792968758801E-2</v>
      </c>
      <c r="J1598">
        <v>5.94194486213968E-4</v>
      </c>
      <c r="K1598">
        <v>1.10108422761785E-2</v>
      </c>
      <c r="L1598">
        <v>9.0635189666408197E-4</v>
      </c>
    </row>
    <row r="1599" spans="1:12" x14ac:dyDescent="0.25">
      <c r="A1599" s="5">
        <v>3533</v>
      </c>
      <c r="B1599" t="s">
        <v>1290</v>
      </c>
      <c r="C1599">
        <v>-1.1014473471385001E-2</v>
      </c>
      <c r="D1599">
        <v>4.2864929583346202E-4</v>
      </c>
      <c r="E1599">
        <v>-9.6430706260773706E-3</v>
      </c>
      <c r="F1599">
        <v>6.3455889201029898E-4</v>
      </c>
      <c r="G1599">
        <v>-8.6244643052828494E-3</v>
      </c>
      <c r="H1599">
        <v>5.0865798407980899E-4</v>
      </c>
      <c r="I1599">
        <v>-1.2441792968758801E-2</v>
      </c>
      <c r="J1599">
        <v>5.94194486213968E-4</v>
      </c>
      <c r="K1599">
        <v>-1.10108422761785E-2</v>
      </c>
      <c r="L1599">
        <v>9.0635189666408197E-4</v>
      </c>
    </row>
    <row r="1600" spans="1:12" x14ac:dyDescent="0.25">
      <c r="A1600" s="5">
        <v>3534</v>
      </c>
      <c r="B1600" t="s">
        <v>1291</v>
      </c>
      <c r="C1600" s="1">
        <v>3.8221718629702199E-5</v>
      </c>
      <c r="D1600" s="1">
        <v>3.9090386749359899E-4</v>
      </c>
      <c r="E1600" s="1">
        <v>1.1230216659443901E-4</v>
      </c>
      <c r="F1600" s="1">
        <v>6.7384306995891001E-4</v>
      </c>
      <c r="G1600" s="1">
        <v>3.6140282652238098E-5</v>
      </c>
      <c r="H1600" s="1">
        <v>3.3892369002416501E-4</v>
      </c>
      <c r="I1600" s="1">
        <v>5.54414283964442E-5</v>
      </c>
      <c r="J1600" s="1">
        <v>4.9613567368893101E-4</v>
      </c>
      <c r="K1600" s="1">
        <v>1.4085327229061101E-4</v>
      </c>
      <c r="L1600">
        <v>7.2344387548068203E-4</v>
      </c>
    </row>
    <row r="1601" spans="1:12" x14ac:dyDescent="0.25">
      <c r="A1601" s="5">
        <v>3535</v>
      </c>
      <c r="B1601" t="s">
        <v>1292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 s="5">
        <v>3536</v>
      </c>
      <c r="B1602" t="s">
        <v>1293</v>
      </c>
      <c r="C1602">
        <v>-3.5382998592808201E-3</v>
      </c>
      <c r="D1602">
        <v>5.6082015552786097E-3</v>
      </c>
      <c r="E1602">
        <v>-3.3386324112071601E-3</v>
      </c>
      <c r="F1602">
        <v>5.58226851722905E-3</v>
      </c>
      <c r="G1602">
        <v>-3.3597534719971801E-3</v>
      </c>
      <c r="H1602">
        <v>4.3050801985478502E-3</v>
      </c>
      <c r="I1602">
        <v>-5.4598458103405001E-3</v>
      </c>
      <c r="J1602">
        <v>1.0416056809915799E-2</v>
      </c>
      <c r="K1602">
        <v>-3.6677193936648601E-3</v>
      </c>
      <c r="L1602">
        <v>3.0106907908463202E-3</v>
      </c>
    </row>
    <row r="1603" spans="1:12" x14ac:dyDescent="0.25">
      <c r="A1603" s="5">
        <v>3537</v>
      </c>
      <c r="B1603" t="s">
        <v>1294</v>
      </c>
      <c r="C1603">
        <v>-1.53520444999532E-3</v>
      </c>
      <c r="D1603">
        <v>6.6297735225710301E-3</v>
      </c>
      <c r="E1603">
        <v>-1.05589643856004E-3</v>
      </c>
      <c r="F1603">
        <v>5.6731961638515002E-3</v>
      </c>
      <c r="G1603">
        <v>-4.8253876020316601E-4</v>
      </c>
      <c r="H1603">
        <v>5.4327352168293801E-3</v>
      </c>
      <c r="I1603">
        <v>-9.09114535451653E-4</v>
      </c>
      <c r="J1603">
        <v>1.3736965366535001E-2</v>
      </c>
      <c r="K1603">
        <v>-8.4802901755566301E-4</v>
      </c>
      <c r="L1603">
        <v>9.0422813771096292E-3</v>
      </c>
    </row>
    <row r="1604" spans="1:12" x14ac:dyDescent="0.25">
      <c r="A1604" s="5">
        <v>3538</v>
      </c>
      <c r="B1604" t="s">
        <v>1295</v>
      </c>
      <c r="C1604">
        <v>3.3879703648744498E-3</v>
      </c>
      <c r="D1604">
        <v>7.2679705339009802E-3</v>
      </c>
      <c r="E1604">
        <v>2.9160641819745699E-3</v>
      </c>
      <c r="F1604">
        <v>6.2729921499563197E-3</v>
      </c>
      <c r="G1604">
        <v>3.23412514242011E-3</v>
      </c>
      <c r="H1604">
        <v>6.0511944742658698E-3</v>
      </c>
      <c r="I1604">
        <v>5.0434794263354904E-3</v>
      </c>
      <c r="J1604">
        <v>1.5585625585321099E-2</v>
      </c>
      <c r="K1604">
        <v>4.2623757148001502E-3</v>
      </c>
      <c r="L1604">
        <v>9.8720412646175794E-3</v>
      </c>
    </row>
    <row r="1605" spans="1:12" x14ac:dyDescent="0.25">
      <c r="A1605" s="5">
        <v>3539</v>
      </c>
      <c r="B1605" t="s">
        <v>1296</v>
      </c>
      <c r="C1605">
        <v>-6.6725450891717895E-4</v>
      </c>
      <c r="D1605">
        <v>7.27151025917591E-3</v>
      </c>
      <c r="E1605">
        <v>-5.1548364263245101E-4</v>
      </c>
      <c r="F1605">
        <v>6.2758054225540904E-3</v>
      </c>
      <c r="G1605">
        <v>-5.4368384035051801E-4</v>
      </c>
      <c r="H1605">
        <v>6.0520224474068197E-3</v>
      </c>
      <c r="I1605">
        <v>-1.34272582002544E-3</v>
      </c>
      <c r="J1605">
        <v>1.55892024622573E-2</v>
      </c>
      <c r="K1605">
        <v>-1.0178266138527901E-3</v>
      </c>
      <c r="L1605">
        <v>9.8732230963843298E-3</v>
      </c>
    </row>
    <row r="1606" spans="1:12" x14ac:dyDescent="0.25">
      <c r="A1606" s="5">
        <v>3540</v>
      </c>
      <c r="B1606" t="s">
        <v>1297</v>
      </c>
      <c r="C1606">
        <v>-2.72825653655967E-3</v>
      </c>
      <c r="D1606">
        <v>1.41036102728706E-4</v>
      </c>
      <c r="E1606">
        <v>-2.4247753653835898E-3</v>
      </c>
      <c r="F1606">
        <v>2.5629691246004799E-4</v>
      </c>
      <c r="G1606">
        <v>-2.6997640780548802E-3</v>
      </c>
      <c r="H1606">
        <v>1.16581491474661E-4</v>
      </c>
      <c r="I1606">
        <v>-3.71576320692316E-3</v>
      </c>
      <c r="J1606">
        <v>1.8052957936047899E-4</v>
      </c>
      <c r="K1606">
        <v>-3.2538657027617601E-3</v>
      </c>
      <c r="L1606">
        <v>1.3237264385631501E-4</v>
      </c>
    </row>
    <row r="1607" spans="1:12" x14ac:dyDescent="0.25">
      <c r="A1607" s="5">
        <v>3541</v>
      </c>
      <c r="B1607" t="s">
        <v>1298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 s="5">
        <v>3542</v>
      </c>
      <c r="B1608" t="s">
        <v>1299</v>
      </c>
      <c r="C1608" s="1">
        <v>7.5406806024114998E-6</v>
      </c>
      <c r="D1608" s="1">
        <v>1.38615776368657E-4</v>
      </c>
      <c r="E1608" s="1">
        <v>2.41948260414694E-5</v>
      </c>
      <c r="F1608" s="1">
        <v>2.5531892483141499E-4</v>
      </c>
      <c r="G1608" s="1">
        <v>9.3227759852841892E-6</v>
      </c>
      <c r="H1608" s="1">
        <v>1.12295046205568E-4</v>
      </c>
      <c r="I1608" s="1">
        <v>1.5009600613116901E-5</v>
      </c>
      <c r="J1608" s="1">
        <v>1.7877533828811E-4</v>
      </c>
      <c r="K1608" s="1">
        <v>9.3166018143757894E-6</v>
      </c>
      <c r="L1608">
        <v>1.2888517356326299E-4</v>
      </c>
    </row>
    <row r="1609" spans="1:12" x14ac:dyDescent="0.25">
      <c r="A1609" s="5">
        <v>3543</v>
      </c>
      <c r="B1609" t="s">
        <v>1300</v>
      </c>
      <c r="C1609">
        <v>8.1758400332354402E-4</v>
      </c>
      <c r="D1609">
        <v>5.6120537988541804E-3</v>
      </c>
      <c r="E1609">
        <v>9.3805187186505397E-4</v>
      </c>
      <c r="F1609">
        <v>5.5854863653509003E-3</v>
      </c>
      <c r="G1609">
        <v>6.6931216992757996E-4</v>
      </c>
      <c r="H1609">
        <v>4.3061629026984903E-3</v>
      </c>
      <c r="I1609">
        <v>1.7590922040304499E-3</v>
      </c>
      <c r="J1609">
        <v>1.0418701693899199E-2</v>
      </c>
      <c r="K1609">
        <v>4.2317029271748101E-4</v>
      </c>
      <c r="L1609">
        <v>3.0119124583630002E-3</v>
      </c>
    </row>
    <row r="1610" spans="1:12" x14ac:dyDescent="0.25">
      <c r="A1610" s="5">
        <v>3544</v>
      </c>
      <c r="B1610" t="s">
        <v>1301</v>
      </c>
      <c r="C1610">
        <v>-8.1758400332354402E-4</v>
      </c>
      <c r="D1610">
        <v>5.6120537988541804E-3</v>
      </c>
      <c r="E1610">
        <v>-9.3805187186505397E-4</v>
      </c>
      <c r="F1610">
        <v>5.5854863653509003E-3</v>
      </c>
      <c r="G1610">
        <v>-6.6931216992757996E-4</v>
      </c>
      <c r="H1610">
        <v>4.3061629026984903E-3</v>
      </c>
      <c r="I1610">
        <v>-1.7590922040304499E-3</v>
      </c>
      <c r="J1610">
        <v>1.0418701693899199E-2</v>
      </c>
      <c r="K1610">
        <v>-4.2317029271748101E-4</v>
      </c>
      <c r="L1610">
        <v>3.0119124583630002E-3</v>
      </c>
    </row>
    <row r="1611" spans="1:12" x14ac:dyDescent="0.25">
      <c r="A1611" s="5">
        <v>3545</v>
      </c>
      <c r="B1611" t="s">
        <v>1302</v>
      </c>
      <c r="C1611">
        <v>2.3932256506244399E-3</v>
      </c>
      <c r="D1611" s="1">
        <v>2.2129711996176001E-5</v>
      </c>
      <c r="E1611">
        <v>2.1116247438466001E-3</v>
      </c>
      <c r="F1611" s="1">
        <v>1.8013548343026599E-5</v>
      </c>
      <c r="G1611">
        <v>2.36659800091295E-3</v>
      </c>
      <c r="H1611" s="1">
        <v>2.72583139496485E-5</v>
      </c>
      <c r="I1611">
        <v>3.2553009615981401E-3</v>
      </c>
      <c r="J1611" s="1">
        <v>2.7969773499879401E-5</v>
      </c>
      <c r="K1611">
        <v>2.85400888431622E-3</v>
      </c>
      <c r="L1611" s="1">
        <v>2.81797117255734E-5</v>
      </c>
    </row>
    <row r="1612" spans="1:12" x14ac:dyDescent="0.25">
      <c r="A1612" s="5">
        <v>3546</v>
      </c>
      <c r="B1612" t="s">
        <v>1303</v>
      </c>
      <c r="C1612">
        <v>3.2749020533282003E-4</v>
      </c>
      <c r="D1612" s="1">
        <v>3.0282409532477202E-6</v>
      </c>
      <c r="E1612">
        <v>2.8895579549552798E-4</v>
      </c>
      <c r="F1612" s="1">
        <v>2.46498304508149E-6</v>
      </c>
      <c r="G1612">
        <v>3.2384330115664301E-4</v>
      </c>
      <c r="H1612" s="1">
        <v>3.7300049987420898E-6</v>
      </c>
      <c r="I1612">
        <v>4.4545264471192002E-4</v>
      </c>
      <c r="J1612" s="1">
        <v>3.8273602731337001E-6</v>
      </c>
      <c r="K1612">
        <v>3.9054021663114698E-4</v>
      </c>
      <c r="L1612" s="1">
        <v>3.8560884594251199E-6</v>
      </c>
    </row>
    <row r="1613" spans="1:12" x14ac:dyDescent="0.25">
      <c r="A1613" s="5">
        <v>3547</v>
      </c>
      <c r="B1613" t="s">
        <v>1304</v>
      </c>
      <c r="C1613">
        <v>3.8862172023755299E-3</v>
      </c>
      <c r="D1613" s="1">
        <v>3.5935126894831801E-5</v>
      </c>
      <c r="E1613">
        <v>3.4289420214169402E-3</v>
      </c>
      <c r="F1613" s="1">
        <v>2.92511314087519E-5</v>
      </c>
      <c r="G1613">
        <v>3.8430155254271701E-3</v>
      </c>
      <c r="H1613" s="1">
        <v>4.4263590041509602E-5</v>
      </c>
      <c r="I1613">
        <v>5.2861414988541102E-3</v>
      </c>
      <c r="J1613" s="1">
        <v>4.5418897409312502E-5</v>
      </c>
      <c r="K1613">
        <v>4.6345008673731904E-3</v>
      </c>
      <c r="L1613" s="1">
        <v>4.5759807950206698E-5</v>
      </c>
    </row>
    <row r="1614" spans="1:12" x14ac:dyDescent="0.25">
      <c r="A1614" s="5">
        <v>3548</v>
      </c>
      <c r="B1614" t="s">
        <v>1305</v>
      </c>
      <c r="C1614">
        <v>-3.8862172023755299E-3</v>
      </c>
      <c r="D1614" s="1">
        <v>3.5935126894831801E-5</v>
      </c>
      <c r="E1614">
        <v>-3.4289420214169402E-3</v>
      </c>
      <c r="F1614" s="1">
        <v>2.92511314087519E-5</v>
      </c>
      <c r="G1614">
        <v>-3.8430155254271701E-3</v>
      </c>
      <c r="H1614" s="1">
        <v>4.4263590041509602E-5</v>
      </c>
      <c r="I1614">
        <v>-5.2861414988541102E-3</v>
      </c>
      <c r="J1614" s="1">
        <v>4.5418897409312502E-5</v>
      </c>
      <c r="K1614">
        <v>-4.6345008673731904E-3</v>
      </c>
      <c r="L1614" s="1">
        <v>4.5759807950206698E-5</v>
      </c>
    </row>
    <row r="1615" spans="1:12" x14ac:dyDescent="0.25">
      <c r="A1615" s="5">
        <v>3549</v>
      </c>
      <c r="B1615" t="s">
        <v>1306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25">
      <c r="A1616" s="5">
        <v>3550</v>
      </c>
      <c r="B1616" t="s">
        <v>1307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25">
      <c r="A1617" s="5">
        <v>3551</v>
      </c>
      <c r="B1617" t="s">
        <v>1308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 s="5">
        <v>3552</v>
      </c>
      <c r="B1618" t="s">
        <v>1309</v>
      </c>
      <c r="C1618">
        <v>2.9383845728664002E-4</v>
      </c>
      <c r="D1618">
        <v>2.93817573722729E-3</v>
      </c>
      <c r="E1618">
        <v>2.33267884132128E-4</v>
      </c>
      <c r="F1618">
        <v>2.4846665176574199E-3</v>
      </c>
      <c r="G1618">
        <v>2.4163827989137401E-4</v>
      </c>
      <c r="H1618">
        <v>2.54375846606263E-3</v>
      </c>
      <c r="I1618">
        <v>4.5993157556004901E-4</v>
      </c>
      <c r="J1618">
        <v>4.7258255625059501E-3</v>
      </c>
      <c r="K1618">
        <v>3.8940103288225198E-4</v>
      </c>
      <c r="L1618">
        <v>3.7799233671442301E-3</v>
      </c>
    </row>
    <row r="1619" spans="1:12" x14ac:dyDescent="0.25">
      <c r="A1619" s="5">
        <v>3553</v>
      </c>
      <c r="B1619" t="s">
        <v>1310</v>
      </c>
      <c r="C1619" s="1">
        <v>9.1844313457557596E-5</v>
      </c>
      <c r="D1619" s="1">
        <v>1.7622398901701601E-3</v>
      </c>
      <c r="E1619" s="1">
        <v>5.20500334264817E-5</v>
      </c>
      <c r="F1619" s="1">
        <v>1.3009032073284001E-3</v>
      </c>
      <c r="G1619" s="1">
        <v>4.51637427675874E-5</v>
      </c>
      <c r="H1619" s="1">
        <v>1.20258056313526E-3</v>
      </c>
      <c r="I1619" s="1">
        <v>1.0669179708769201E-4</v>
      </c>
      <c r="J1619" s="1">
        <v>2.3282668576135E-3</v>
      </c>
      <c r="K1619" s="1">
        <v>6.07493785643436E-5</v>
      </c>
      <c r="L1619">
        <v>1.50446039689576E-3</v>
      </c>
    </row>
    <row r="1620" spans="1:12" x14ac:dyDescent="0.25">
      <c r="A1620" s="5">
        <v>3570</v>
      </c>
      <c r="B1620" t="s">
        <v>1311</v>
      </c>
      <c r="C1620" s="1">
        <v>1.0586599528454701E-6</v>
      </c>
      <c r="D1620" s="1">
        <v>1.5300524904985199E-5</v>
      </c>
      <c r="E1620" s="1">
        <v>1.20709482065275E-5</v>
      </c>
      <c r="F1620" s="1">
        <v>1.3540423118695499E-4</v>
      </c>
      <c r="G1620" s="1">
        <v>3.41072930788488E-6</v>
      </c>
      <c r="H1620" s="1">
        <v>3.0321734681432999E-5</v>
      </c>
      <c r="I1620" s="1">
        <v>4.4367983796921197E-6</v>
      </c>
      <c r="J1620" s="1">
        <v>4.2129204643234402E-5</v>
      </c>
      <c r="K1620" s="1">
        <v>3.0838378926169202E-6</v>
      </c>
      <c r="L1620" s="1">
        <v>3.3580287125603601E-5</v>
      </c>
    </row>
    <row r="1621" spans="1:12" x14ac:dyDescent="0.25">
      <c r="A1621" s="5">
        <v>3571</v>
      </c>
      <c r="B1621" t="s">
        <v>1312</v>
      </c>
      <c r="C1621" s="1">
        <v>-4.4398208709255801E-5</v>
      </c>
      <c r="D1621" s="1">
        <v>6.4398355234713796E-4</v>
      </c>
      <c r="E1621" s="1">
        <v>-2.1652390743835199E-5</v>
      </c>
      <c r="F1621" s="1">
        <v>6.79140422008994E-4</v>
      </c>
      <c r="G1621" s="1">
        <v>-1.5649769639148801E-5</v>
      </c>
      <c r="H1621" s="1">
        <v>3.0113806919947498E-4</v>
      </c>
      <c r="I1621" s="1">
        <v>-4.0414714022313798E-5</v>
      </c>
      <c r="J1621" s="1">
        <v>4.8346767976170798E-4</v>
      </c>
      <c r="K1621" s="1">
        <v>5.5564524900740303E-5</v>
      </c>
      <c r="L1621">
        <v>4.14237176400069E-4</v>
      </c>
    </row>
    <row r="1622" spans="1:12" x14ac:dyDescent="0.25">
      <c r="A1622" s="5">
        <v>3572</v>
      </c>
      <c r="B1622" t="s">
        <v>1313</v>
      </c>
      <c r="C1622" s="1">
        <v>3.9002668434697597E-5</v>
      </c>
      <c r="D1622">
        <v>1.5866482694975299E-3</v>
      </c>
      <c r="E1622" s="1">
        <v>-2.3699729432993501E-4</v>
      </c>
      <c r="F1622" s="1">
        <v>2.6316364670596298E-3</v>
      </c>
      <c r="G1622">
        <v>-1.44371021811737E-4</v>
      </c>
      <c r="H1622">
        <v>2.0843185043793E-3</v>
      </c>
      <c r="I1622" s="1">
        <v>-2.9467789891015798E-4</v>
      </c>
      <c r="J1622" s="1">
        <v>4.0978627678154196E-3</v>
      </c>
      <c r="K1622" s="1">
        <v>-6.2271550006692806E-5</v>
      </c>
      <c r="L1622">
        <v>1.83578597682274E-3</v>
      </c>
    </row>
    <row r="1623" spans="1:12" x14ac:dyDescent="0.25">
      <c r="A1623" s="5">
        <v>3573</v>
      </c>
      <c r="B1623" t="s">
        <v>1314</v>
      </c>
      <c r="C1623" s="1">
        <v>-3.0313250503417301E-5</v>
      </c>
      <c r="D1623" s="1">
        <v>3.0909702568682798E-4</v>
      </c>
      <c r="E1623" s="1">
        <v>2.79329149608794E-5</v>
      </c>
      <c r="F1623" s="1">
        <v>3.4756348578537602E-4</v>
      </c>
      <c r="G1623" s="1">
        <v>-2.8492422472545798E-6</v>
      </c>
      <c r="H1623" s="1">
        <v>1.12061012301144E-4</v>
      </c>
      <c r="I1623" s="1">
        <v>-1.13677088065215E-6</v>
      </c>
      <c r="J1623" s="1">
        <v>2.2813322404668999E-4</v>
      </c>
      <c r="K1623" s="1">
        <v>3.3084227086937201E-6</v>
      </c>
      <c r="L1623">
        <v>1.7180982998732001E-4</v>
      </c>
    </row>
    <row r="1624" spans="1:12" x14ac:dyDescent="0.25">
      <c r="A1624" s="5">
        <v>3574</v>
      </c>
      <c r="B1624" t="s">
        <v>1315</v>
      </c>
      <c r="C1624">
        <v>-2.9200180667933201E-4</v>
      </c>
      <c r="D1624">
        <v>3.0776534304771102E-3</v>
      </c>
      <c r="E1624">
        <v>-2.3072689256734699E-4</v>
      </c>
      <c r="F1624">
        <v>2.8663527468881299E-3</v>
      </c>
      <c r="G1624">
        <v>-1.20400441726334E-4</v>
      </c>
      <c r="H1624">
        <v>2.0707069587517098E-3</v>
      </c>
      <c r="I1624">
        <v>-3.9396264579437298E-4</v>
      </c>
      <c r="J1624">
        <v>4.7294042417515498E-3</v>
      </c>
      <c r="K1624" s="1">
        <v>-2.77289571907623E-5</v>
      </c>
      <c r="L1624">
        <v>2.0903945497011398E-3</v>
      </c>
    </row>
    <row r="1625" spans="1:12" x14ac:dyDescent="0.25">
      <c r="A1625" s="5">
        <v>3575</v>
      </c>
      <c r="B1625" t="s">
        <v>1316</v>
      </c>
      <c r="C1625" s="1">
        <v>-7.0643336764627502E-6</v>
      </c>
      <c r="D1625" s="1">
        <v>1.9318392853768E-4</v>
      </c>
      <c r="E1625" s="1">
        <v>-1.796026565775E-5</v>
      </c>
      <c r="F1625" s="1">
        <v>3.74695441308398E-4</v>
      </c>
      <c r="G1625" s="1">
        <v>-1.1770655521314401E-5</v>
      </c>
      <c r="H1625" s="1">
        <v>1.8844879516636401E-4</v>
      </c>
      <c r="I1625" s="1">
        <v>-2.4776306946518398E-5</v>
      </c>
      <c r="J1625" s="1">
        <v>3.9509089424019401E-4</v>
      </c>
      <c r="K1625" s="1">
        <v>-1.05366520741362E-5</v>
      </c>
      <c r="L1625">
        <v>2.13051991632076E-4</v>
      </c>
    </row>
    <row r="1626" spans="1:12" x14ac:dyDescent="0.25">
      <c r="A1626" s="5">
        <v>3576</v>
      </c>
      <c r="B1626" t="s">
        <v>1317</v>
      </c>
      <c r="C1626" s="1">
        <v>-2.0538904029155401E-5</v>
      </c>
      <c r="D1626" s="1">
        <v>3.0409505997326902E-4</v>
      </c>
      <c r="E1626" s="1">
        <v>-3.4651456754709397E-5</v>
      </c>
      <c r="F1626" s="1">
        <v>3.8903796613397898E-4</v>
      </c>
      <c r="G1626" s="1">
        <v>-3.7777807711097199E-6</v>
      </c>
      <c r="H1626" s="1">
        <v>1.1943526343344101E-4</v>
      </c>
      <c r="I1626" s="1">
        <v>-1.1546950199108399E-6</v>
      </c>
      <c r="J1626" s="1">
        <v>8.1649267878128198E-5</v>
      </c>
      <c r="K1626" s="1">
        <v>-2.2461305759457901E-5</v>
      </c>
      <c r="L1626">
        <v>3.19269315771726E-4</v>
      </c>
    </row>
    <row r="1627" spans="1:12" x14ac:dyDescent="0.25">
      <c r="A1627" s="5">
        <v>3577</v>
      </c>
      <c r="B1627" t="s">
        <v>1318</v>
      </c>
      <c r="C1627">
        <v>1.0976443333933199E-3</v>
      </c>
      <c r="D1627">
        <v>5.63375763785956E-4</v>
      </c>
      <c r="E1627">
        <v>8.3021169776298798E-4</v>
      </c>
      <c r="F1627">
        <v>7.56322864193683E-4</v>
      </c>
      <c r="G1627">
        <v>1.2990749728935399E-3</v>
      </c>
      <c r="H1627">
        <v>3.2946647446901301E-4</v>
      </c>
      <c r="I1627">
        <v>1.70854895019938E-3</v>
      </c>
      <c r="J1627">
        <v>5.1856339416100699E-4</v>
      </c>
      <c r="K1627">
        <v>1.1142974806796499E-3</v>
      </c>
      <c r="L1627">
        <v>4.7674091106606598E-4</v>
      </c>
    </row>
    <row r="1628" spans="1:12" x14ac:dyDescent="0.25">
      <c r="A1628" s="5">
        <v>3578</v>
      </c>
      <c r="B1628" t="s">
        <v>1319</v>
      </c>
      <c r="C1628">
        <v>1.4812852214790001E-4</v>
      </c>
      <c r="D1628">
        <v>3.25508672366269E-3</v>
      </c>
      <c r="E1628" s="1">
        <v>3.4422765594279098E-4</v>
      </c>
      <c r="F1628" s="1">
        <v>1.2832430503859401E-3</v>
      </c>
      <c r="G1628">
        <v>3.3139687688706299E-4</v>
      </c>
      <c r="H1628">
        <v>1.60459480454381E-3</v>
      </c>
      <c r="I1628" s="1">
        <v>1.97986466055854E-4</v>
      </c>
      <c r="J1628" s="1">
        <v>2.4077695147015198E-3</v>
      </c>
      <c r="K1628">
        <v>4.3096715761655803E-4</v>
      </c>
      <c r="L1628">
        <v>3.0145421966834298E-3</v>
      </c>
    </row>
    <row r="1629" spans="1:12" x14ac:dyDescent="0.25">
      <c r="A1629" s="5">
        <v>3579</v>
      </c>
      <c r="B1629" t="s">
        <v>1320</v>
      </c>
      <c r="C1629">
        <v>4.2477222384069302E-4</v>
      </c>
      <c r="D1629">
        <v>2.4307830248003199E-4</v>
      </c>
      <c r="E1629">
        <v>3.4651439770448102E-4</v>
      </c>
      <c r="F1629">
        <v>4.8153450152019298E-4</v>
      </c>
      <c r="G1629">
        <v>2.43776347881005E-4</v>
      </c>
      <c r="H1629">
        <v>1.1579524002366101E-4</v>
      </c>
      <c r="I1629">
        <v>3.2224143082036801E-4</v>
      </c>
      <c r="J1629">
        <v>2.3088141829234599E-4</v>
      </c>
      <c r="K1629">
        <v>1.7431460431659499E-4</v>
      </c>
      <c r="L1629">
        <v>1.74947376621275E-4</v>
      </c>
    </row>
    <row r="1630" spans="1:12" x14ac:dyDescent="0.25">
      <c r="A1630" s="5">
        <v>3580</v>
      </c>
      <c r="B1630" t="s">
        <v>1321</v>
      </c>
      <c r="C1630">
        <v>4.2683733839963796E-3</v>
      </c>
      <c r="D1630">
        <v>2.85420340390029E-3</v>
      </c>
      <c r="E1630">
        <v>3.7530819336782499E-3</v>
      </c>
      <c r="F1630">
        <v>3.37965691971326E-3</v>
      </c>
      <c r="G1630">
        <v>1.1008559843437001E-3</v>
      </c>
      <c r="H1630">
        <v>1.94117904547843E-3</v>
      </c>
      <c r="I1630">
        <v>1.4535979938588299E-3</v>
      </c>
      <c r="J1630">
        <v>2.4526393271529002E-3</v>
      </c>
      <c r="K1630">
        <v>1.3335760574525401E-3</v>
      </c>
      <c r="L1630">
        <v>3.3867981546763298E-3</v>
      </c>
    </row>
    <row r="1631" spans="1:12" x14ac:dyDescent="0.25">
      <c r="A1631" s="5">
        <v>3581</v>
      </c>
      <c r="B1631" t="s">
        <v>1322</v>
      </c>
      <c r="C1631">
        <v>4.3014859685914699E-3</v>
      </c>
      <c r="D1631">
        <v>3.8941697406637201E-4</v>
      </c>
      <c r="E1631">
        <v>3.7538264770205698E-3</v>
      </c>
      <c r="F1631">
        <v>6.7763522510504702E-4</v>
      </c>
      <c r="G1631">
        <v>3.2569841397465898E-3</v>
      </c>
      <c r="H1631">
        <v>3.3906152101132402E-4</v>
      </c>
      <c r="I1631">
        <v>4.4727914355179596E-3</v>
      </c>
      <c r="J1631">
        <v>4.9482208569098405E-4</v>
      </c>
      <c r="K1631">
        <v>3.8249455034572899E-3</v>
      </c>
      <c r="L1631">
        <v>7.2362340232516597E-4</v>
      </c>
    </row>
    <row r="1632" spans="1:12" x14ac:dyDescent="0.25">
      <c r="A1632" s="5">
        <v>3582</v>
      </c>
      <c r="B1632" t="s">
        <v>1323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 s="5">
        <v>3583</v>
      </c>
      <c r="B1633" t="s">
        <v>1324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25">
      <c r="A1634" s="5">
        <v>3584</v>
      </c>
      <c r="B1634" t="s">
        <v>1325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 s="5">
        <v>3585</v>
      </c>
      <c r="B1635" t="s">
        <v>1326</v>
      </c>
      <c r="C1635">
        <v>1.11285911863659E-3</v>
      </c>
      <c r="D1635">
        <v>6.63656078093839E-3</v>
      </c>
      <c r="E1635">
        <v>1.4713883137844801E-3</v>
      </c>
      <c r="F1635">
        <v>8.31525161890629E-3</v>
      </c>
      <c r="G1635">
        <v>7.2934306631522797E-4</v>
      </c>
      <c r="H1635">
        <v>5.2074696116332902E-3</v>
      </c>
      <c r="I1635">
        <v>6.30658750009093E-4</v>
      </c>
      <c r="J1635">
        <v>5.7607870769951202E-3</v>
      </c>
      <c r="K1635">
        <v>8.9330955976590399E-4</v>
      </c>
      <c r="L1635">
        <v>5.0562221999808799E-3</v>
      </c>
    </row>
    <row r="1636" spans="1:12" x14ac:dyDescent="0.25">
      <c r="A1636" s="5">
        <v>3586</v>
      </c>
      <c r="B1636" t="s">
        <v>1327</v>
      </c>
      <c r="C1636">
        <v>-1.11285911863659E-3</v>
      </c>
      <c r="D1636">
        <v>6.63656078093839E-3</v>
      </c>
      <c r="E1636">
        <v>-1.4713883137844801E-3</v>
      </c>
      <c r="F1636">
        <v>8.31525161890629E-3</v>
      </c>
      <c r="G1636">
        <v>-7.2934306631522797E-4</v>
      </c>
      <c r="H1636">
        <v>5.2074696116332902E-3</v>
      </c>
      <c r="I1636">
        <v>-6.30658750009093E-4</v>
      </c>
      <c r="J1636">
        <v>5.7607870769951202E-3</v>
      </c>
      <c r="K1636">
        <v>-8.9330955976590399E-4</v>
      </c>
      <c r="L1636">
        <v>5.0562221999808799E-3</v>
      </c>
    </row>
    <row r="1637" spans="1:12" x14ac:dyDescent="0.25">
      <c r="A1637" s="5">
        <v>3587</v>
      </c>
      <c r="B1637" t="s">
        <v>1328</v>
      </c>
      <c r="C1637">
        <v>-1.11285911863659E-3</v>
      </c>
      <c r="D1637">
        <v>6.63656078093839E-3</v>
      </c>
      <c r="E1637">
        <v>-1.4713883137844801E-3</v>
      </c>
      <c r="F1637">
        <v>8.31525161890629E-3</v>
      </c>
      <c r="G1637">
        <v>-7.2934306631522797E-4</v>
      </c>
      <c r="H1637">
        <v>5.2074696116332902E-3</v>
      </c>
      <c r="I1637">
        <v>-6.30658750009093E-4</v>
      </c>
      <c r="J1637">
        <v>5.7607870769951202E-3</v>
      </c>
      <c r="K1637">
        <v>-8.9330955976590399E-4</v>
      </c>
      <c r="L1637">
        <v>5.0562221999808799E-3</v>
      </c>
    </row>
    <row r="1638" spans="1:12" x14ac:dyDescent="0.25">
      <c r="A1638" s="5">
        <v>3596</v>
      </c>
      <c r="B1638" t="s">
        <v>1329</v>
      </c>
      <c r="C1638">
        <v>1.49160433492214E-3</v>
      </c>
      <c r="D1638">
        <v>7.2393780815357099E-3</v>
      </c>
      <c r="E1638">
        <v>1.7089271737307399E-3</v>
      </c>
      <c r="F1638">
        <v>8.4531703738679395E-3</v>
      </c>
      <c r="G1638">
        <v>9.24987230660038E-4</v>
      </c>
      <c r="H1638">
        <v>4.0549293021960604E-3</v>
      </c>
      <c r="I1638">
        <v>1.55596241536189E-3</v>
      </c>
      <c r="J1638">
        <v>7.2088426390753803E-3</v>
      </c>
      <c r="K1638">
        <v>1.1592358249270199E-3</v>
      </c>
      <c r="L1638">
        <v>5.2727916073429101E-3</v>
      </c>
    </row>
    <row r="1639" spans="1:12" x14ac:dyDescent="0.25">
      <c r="A1639" s="5">
        <v>3597</v>
      </c>
      <c r="B1639" t="s">
        <v>1330</v>
      </c>
      <c r="C1639" s="1">
        <v>4.1004071411730998E-6</v>
      </c>
      <c r="D1639" s="1">
        <v>2.4251801610933399E-5</v>
      </c>
      <c r="E1639" s="1">
        <v>3.1191685321558102E-5</v>
      </c>
      <c r="F1639" s="1">
        <v>3.2453696918464898E-4</v>
      </c>
      <c r="G1639">
        <v>1.4202319025287001E-4</v>
      </c>
      <c r="H1639" s="1">
        <v>3.8795054731197998E-5</v>
      </c>
      <c r="I1639">
        <v>1.9408740213432301E-4</v>
      </c>
      <c r="J1639" s="1">
        <v>5.0191256312193001E-5</v>
      </c>
      <c r="K1639">
        <v>1.66744209749557E-4</v>
      </c>
      <c r="L1639" s="1">
        <v>5.0095353086289801E-5</v>
      </c>
    </row>
    <row r="1640" spans="1:12" x14ac:dyDescent="0.25">
      <c r="A1640" s="5">
        <v>3598</v>
      </c>
      <c r="B1640" t="s">
        <v>1331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25">
      <c r="A1641" s="5">
        <v>3599</v>
      </c>
      <c r="B1641" t="s">
        <v>1332</v>
      </c>
      <c r="C1641">
        <v>1.6699839791411801E-4</v>
      </c>
      <c r="D1641">
        <v>3.2850355647709799E-3</v>
      </c>
      <c r="E1641">
        <v>2.9136673820485102E-4</v>
      </c>
      <c r="F1641">
        <v>4.3914570744055404E-3</v>
      </c>
      <c r="G1641" s="1">
        <v>2.4624616120717899E-4</v>
      </c>
      <c r="H1641" s="1">
        <v>3.5937431573334101E-3</v>
      </c>
      <c r="I1641" s="1">
        <v>3.7580289656130701E-5</v>
      </c>
      <c r="J1641">
        <v>1.9167301858347399E-3</v>
      </c>
      <c r="K1641" s="1">
        <v>1.5966511590465801E-5</v>
      </c>
      <c r="L1641">
        <v>4.9725498017261401E-4</v>
      </c>
    </row>
    <row r="1642" spans="1:12" x14ac:dyDescent="0.25">
      <c r="A1642" s="5">
        <v>3600</v>
      </c>
      <c r="B1642" t="s">
        <v>1333</v>
      </c>
      <c r="C1642" s="1">
        <v>3.1778224093706597E-5</v>
      </c>
      <c r="D1642">
        <v>1.37808355980026E-3</v>
      </c>
      <c r="E1642" s="1">
        <v>1.2861811943825499E-4</v>
      </c>
      <c r="F1642" s="1">
        <v>2.8800716088823301E-3</v>
      </c>
      <c r="G1642" s="1">
        <v>1.0250520328073701E-4</v>
      </c>
      <c r="H1642" s="1">
        <v>2.4610686573207502E-3</v>
      </c>
      <c r="I1642">
        <v>1.1276835166569501E-4</v>
      </c>
      <c r="J1642">
        <v>3.5646294639892898E-3</v>
      </c>
      <c r="K1642" s="1">
        <v>4.3994439973119399E-5</v>
      </c>
      <c r="L1642">
        <v>8.9704423576136296E-4</v>
      </c>
    </row>
    <row r="1643" spans="1:12" x14ac:dyDescent="0.25">
      <c r="A1643" s="5">
        <v>3601</v>
      </c>
      <c r="B1643" t="s">
        <v>1334</v>
      </c>
      <c r="C1643" s="1">
        <v>7.9507970713590194E-5</v>
      </c>
      <c r="D1643" s="1">
        <v>1.01842586804498E-3</v>
      </c>
      <c r="E1643" s="1">
        <v>4.9243413436774903E-5</v>
      </c>
      <c r="F1643" s="1">
        <v>6.8611824838753699E-4</v>
      </c>
      <c r="G1643" s="1">
        <v>8.9792211243782907E-5</v>
      </c>
      <c r="H1643" s="1">
        <v>1.10905533517482E-3</v>
      </c>
      <c r="I1643">
        <v>1.16211273446041E-4</v>
      </c>
      <c r="J1643">
        <v>1.7303475047260701E-3</v>
      </c>
      <c r="K1643" s="1">
        <v>1.04199352220013E-4</v>
      </c>
      <c r="L1643">
        <v>1.15336285941118E-3</v>
      </c>
    </row>
    <row r="1644" spans="1:12" x14ac:dyDescent="0.25">
      <c r="A1644" s="5">
        <v>3602</v>
      </c>
      <c r="B1644" t="s">
        <v>1335</v>
      </c>
      <c r="C1644" s="1">
        <v>-7.9507970713590194E-5</v>
      </c>
      <c r="D1644" s="1">
        <v>1.01842586804498E-3</v>
      </c>
      <c r="E1644" s="1">
        <v>-4.9243413436774903E-5</v>
      </c>
      <c r="F1644" s="1">
        <v>6.8611824838753699E-4</v>
      </c>
      <c r="G1644" s="1">
        <v>-8.9792211243782907E-5</v>
      </c>
      <c r="H1644" s="1">
        <v>1.10905533517482E-3</v>
      </c>
      <c r="I1644">
        <v>-1.16211273446041E-4</v>
      </c>
      <c r="J1644">
        <v>1.7303475047260701E-3</v>
      </c>
      <c r="K1644" s="1">
        <v>-1.04199352220013E-4</v>
      </c>
      <c r="L1644">
        <v>1.15336285941118E-3</v>
      </c>
    </row>
    <row r="1645" spans="1:12" x14ac:dyDescent="0.25">
      <c r="A1645" s="5">
        <v>3603</v>
      </c>
      <c r="B1645" t="s">
        <v>1336</v>
      </c>
      <c r="C1645">
        <v>-1.77834304820714E-4</v>
      </c>
      <c r="D1645">
        <v>2.0353811283682298E-3</v>
      </c>
      <c r="E1645">
        <v>-1.1341732469819899E-4</v>
      </c>
      <c r="F1645">
        <v>1.4768740278622401E-3</v>
      </c>
      <c r="G1645">
        <v>-1.4086800068877E-4</v>
      </c>
      <c r="H1645">
        <v>1.63574509385126E-3</v>
      </c>
      <c r="I1645">
        <v>-2.3347587276715799E-4</v>
      </c>
      <c r="J1645">
        <v>2.9000025420918502E-3</v>
      </c>
      <c r="K1645">
        <v>-1.7118149470611601E-4</v>
      </c>
      <c r="L1645">
        <v>1.8949935312470999E-3</v>
      </c>
    </row>
    <row r="1646" spans="1:12" x14ac:dyDescent="0.25">
      <c r="A1646" s="5">
        <v>3604</v>
      </c>
      <c r="B1646" t="s">
        <v>1337</v>
      </c>
      <c r="C1646" s="1">
        <v>1.3298369554195699E-4</v>
      </c>
      <c r="D1646" s="1">
        <v>1.89223161327204E-3</v>
      </c>
      <c r="E1646" s="1">
        <v>9.3998882899482599E-5</v>
      </c>
      <c r="F1646" s="1">
        <v>1.4027341184477799E-3</v>
      </c>
      <c r="G1646" s="1">
        <v>7.73190305992411E-5</v>
      </c>
      <c r="H1646" s="1">
        <v>1.32934397656486E-3</v>
      </c>
      <c r="I1646">
        <v>1.5435637773122301E-4</v>
      </c>
      <c r="J1646">
        <v>2.4791684369459199E-3</v>
      </c>
      <c r="K1646">
        <v>1.1365466471774599E-4</v>
      </c>
      <c r="L1646">
        <v>1.7169401106855401E-3</v>
      </c>
    </row>
    <row r="1647" spans="1:12" x14ac:dyDescent="0.25">
      <c r="A1647" s="5">
        <v>3605</v>
      </c>
      <c r="B1647" t="s">
        <v>1338</v>
      </c>
      <c r="C1647" s="1">
        <v>-3.4657361434833299E-5</v>
      </c>
      <c r="D1647" s="1">
        <v>6.8273979883621595E-4</v>
      </c>
      <c r="E1647" s="1">
        <v>-2.9824971638059E-5</v>
      </c>
      <c r="F1647" s="1">
        <v>5.04748997393294E-4</v>
      </c>
      <c r="G1647" s="1">
        <v>-2.6243241154254398E-5</v>
      </c>
      <c r="H1647" s="1">
        <v>5.6125235521444102E-4</v>
      </c>
      <c r="I1647" s="1">
        <v>-3.7091778410106102E-5</v>
      </c>
      <c r="J1647" s="1">
        <v>8.4368497559505898E-4</v>
      </c>
      <c r="K1647" s="1">
        <v>-4.6672522231643702E-5</v>
      </c>
      <c r="L1647">
        <v>8.24269775873857E-4</v>
      </c>
    </row>
    <row r="1648" spans="1:12" x14ac:dyDescent="0.25">
      <c r="A1648" s="5">
        <v>3606</v>
      </c>
      <c r="B1648" t="s">
        <v>1339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 s="5">
        <v>3607</v>
      </c>
      <c r="B1649" t="s">
        <v>1340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 s="5">
        <v>3608</v>
      </c>
      <c r="B1650" t="s">
        <v>1341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 s="5">
        <v>3609</v>
      </c>
      <c r="B1651" t="s">
        <v>1342</v>
      </c>
      <c r="C1651" s="1">
        <v>4.2878777463391299E-5</v>
      </c>
      <c r="D1651" s="1">
        <v>1.1837317494395501E-3</v>
      </c>
      <c r="E1651" s="1">
        <v>2.63339813773941E-5</v>
      </c>
      <c r="F1651" s="1">
        <v>9.3088407679255602E-4</v>
      </c>
      <c r="G1651" s="1">
        <v>3.2277287781967997E-5</v>
      </c>
      <c r="H1651" s="1">
        <v>1.0158559438234801E-3</v>
      </c>
      <c r="I1651" s="1">
        <v>5.5747854625703797E-5</v>
      </c>
      <c r="J1651" s="1">
        <v>1.6765805835720301E-3</v>
      </c>
      <c r="K1651" s="1">
        <v>2.21129812661157E-5</v>
      </c>
      <c r="L1651">
        <v>9.10429270109814E-4</v>
      </c>
    </row>
    <row r="1652" spans="1:12" x14ac:dyDescent="0.25">
      <c r="A1652" s="5">
        <v>3610</v>
      </c>
      <c r="B1652" t="s">
        <v>1343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25">
      <c r="A1653" s="5">
        <v>3611</v>
      </c>
      <c r="B1653" t="s">
        <v>1344</v>
      </c>
      <c r="C1653" s="1">
        <v>4.8965535994166297E-5</v>
      </c>
      <c r="D1653" s="1">
        <v>1.30708361819505E-3</v>
      </c>
      <c r="E1653" s="1">
        <v>2.57160520490876E-5</v>
      </c>
      <c r="F1653" s="1">
        <v>9.0948264052671997E-4</v>
      </c>
      <c r="G1653" s="1">
        <v>1.2886454985619399E-5</v>
      </c>
      <c r="H1653" s="1">
        <v>6.4425830089377895E-4</v>
      </c>
      <c r="I1653" s="1">
        <v>5.0943942461988297E-5</v>
      </c>
      <c r="J1653" s="1">
        <v>1.61727711734289E-3</v>
      </c>
      <c r="K1653" s="1">
        <v>3.86363972982279E-5</v>
      </c>
      <c r="L1653">
        <v>1.1984275963232501E-3</v>
      </c>
    </row>
    <row r="1654" spans="1:12" x14ac:dyDescent="0.25">
      <c r="A1654" s="5">
        <v>3612</v>
      </c>
      <c r="B1654" t="s">
        <v>1345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 s="5">
        <v>3613</v>
      </c>
      <c r="B1655" t="s">
        <v>1346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 s="5">
        <v>3614</v>
      </c>
      <c r="B1656" t="s">
        <v>1347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25">
      <c r="A1657" s="5">
        <v>3615</v>
      </c>
      <c r="B1657" t="s">
        <v>1348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 s="5">
        <v>3648</v>
      </c>
      <c r="B1658" t="s">
        <v>1349</v>
      </c>
      <c r="C1658">
        <v>4.5976042230253298E-4</v>
      </c>
      <c r="D1658">
        <v>7.4628161245533804E-3</v>
      </c>
      <c r="E1658">
        <v>4.4643815970536098E-4</v>
      </c>
      <c r="F1658">
        <v>7.68478561697831E-3</v>
      </c>
      <c r="G1658">
        <v>4.9114072130147302E-4</v>
      </c>
      <c r="H1658">
        <v>7.5896474915609002E-3</v>
      </c>
      <c r="I1658">
        <v>8.8329533283480202E-4</v>
      </c>
      <c r="J1658">
        <v>1.6530157820287401E-2</v>
      </c>
      <c r="K1658">
        <v>5.0306170710433501E-4</v>
      </c>
      <c r="L1658">
        <v>8.6726189468674109E-3</v>
      </c>
    </row>
    <row r="1659" spans="1:12" x14ac:dyDescent="0.25">
      <c r="A1659" s="5">
        <v>3649</v>
      </c>
      <c r="B1659" t="s">
        <v>1350</v>
      </c>
      <c r="C1659">
        <v>-4.5976042230253298E-4</v>
      </c>
      <c r="D1659">
        <v>7.4628161245533804E-3</v>
      </c>
      <c r="E1659">
        <v>-4.4643815970536098E-4</v>
      </c>
      <c r="F1659">
        <v>7.68478561697831E-3</v>
      </c>
      <c r="G1659">
        <v>-4.9114072130147302E-4</v>
      </c>
      <c r="H1659">
        <v>7.5896474915609002E-3</v>
      </c>
      <c r="I1659">
        <v>-8.8329533283480202E-4</v>
      </c>
      <c r="J1659">
        <v>1.6530157820287401E-2</v>
      </c>
      <c r="K1659">
        <v>-5.0306170710433501E-4</v>
      </c>
      <c r="L1659">
        <v>8.6726189468674109E-3</v>
      </c>
    </row>
    <row r="1660" spans="1:12" x14ac:dyDescent="0.25">
      <c r="A1660" s="5">
        <v>3650</v>
      </c>
      <c r="B1660" t="s">
        <v>1351</v>
      </c>
      <c r="C1660">
        <v>-4.5861494827863702E-4</v>
      </c>
      <c r="D1660">
        <v>7.4635333831238899E-3</v>
      </c>
      <c r="E1660">
        <v>-4.4596193697188699E-4</v>
      </c>
      <c r="F1660">
        <v>7.68522050051248E-3</v>
      </c>
      <c r="G1660">
        <v>-4.9163016902117201E-4</v>
      </c>
      <c r="H1660">
        <v>7.5901056175498999E-3</v>
      </c>
      <c r="I1660">
        <v>-8.8354661660637005E-4</v>
      </c>
      <c r="J1660">
        <v>1.6531141019117498E-2</v>
      </c>
      <c r="K1660">
        <v>-5.0333768183434698E-4</v>
      </c>
      <c r="L1660">
        <v>8.6735766578924303E-3</v>
      </c>
    </row>
    <row r="1661" spans="1:12" x14ac:dyDescent="0.25">
      <c r="A1661" s="5">
        <v>3651</v>
      </c>
      <c r="B1661" t="s">
        <v>1352</v>
      </c>
      <c r="C1661">
        <v>4.62609462416113E-4</v>
      </c>
      <c r="D1661">
        <v>7.4627237694285999E-3</v>
      </c>
      <c r="E1661">
        <v>4.48741943273227E-4</v>
      </c>
      <c r="F1661">
        <v>7.6847109233371003E-3</v>
      </c>
      <c r="G1661">
        <v>4.9427172146636496E-4</v>
      </c>
      <c r="H1661">
        <v>7.5895508114054502E-3</v>
      </c>
      <c r="I1661">
        <v>8.9080727955551998E-4</v>
      </c>
      <c r="J1661">
        <v>1.65300866757692E-2</v>
      </c>
      <c r="K1661">
        <v>5.0816901593109395E-4</v>
      </c>
      <c r="L1661">
        <v>8.6725470896464006E-3</v>
      </c>
    </row>
    <row r="1662" spans="1:12" x14ac:dyDescent="0.25">
      <c r="A1662" s="5">
        <v>3652</v>
      </c>
      <c r="B1662" t="s">
        <v>1353</v>
      </c>
      <c r="C1662">
        <v>-4.62609462416113E-4</v>
      </c>
      <c r="D1662">
        <v>7.4627237694285999E-3</v>
      </c>
      <c r="E1662">
        <v>-4.48741943273227E-4</v>
      </c>
      <c r="F1662">
        <v>7.6847109233371003E-3</v>
      </c>
      <c r="G1662">
        <v>-4.9427172146636496E-4</v>
      </c>
      <c r="H1662">
        <v>7.5895508114054502E-3</v>
      </c>
      <c r="I1662">
        <v>-8.9080727955551998E-4</v>
      </c>
      <c r="J1662">
        <v>1.65300866757692E-2</v>
      </c>
      <c r="K1662">
        <v>-5.0816901593109395E-4</v>
      </c>
      <c r="L1662">
        <v>8.6725470896464006E-3</v>
      </c>
    </row>
    <row r="1663" spans="1:12" x14ac:dyDescent="0.25">
      <c r="A1663" s="5">
        <v>3653</v>
      </c>
      <c r="B1663" t="s">
        <v>1354</v>
      </c>
      <c r="C1663" s="1">
        <v>-3.9945141374763497E-6</v>
      </c>
      <c r="D1663" s="1">
        <v>9.4081968409503802E-5</v>
      </c>
      <c r="E1663" s="1">
        <v>-2.7800063013398499E-6</v>
      </c>
      <c r="F1663" s="1">
        <v>7.3176925572178504E-5</v>
      </c>
      <c r="G1663" s="1">
        <v>-2.6415524451930202E-6</v>
      </c>
      <c r="H1663" s="1">
        <v>7.6223060469215307E-5</v>
      </c>
      <c r="I1663" s="1">
        <v>-7.2606629491505702E-6</v>
      </c>
      <c r="J1663" s="1">
        <v>1.4805267652812299E-4</v>
      </c>
      <c r="K1663" s="1">
        <v>-4.8313340967469397E-6</v>
      </c>
      <c r="L1663">
        <v>1.1378825936844599E-4</v>
      </c>
    </row>
    <row r="1664" spans="1:12" x14ac:dyDescent="0.25">
      <c r="A1664" s="5">
        <v>3662</v>
      </c>
      <c r="B1664" t="s">
        <v>1355</v>
      </c>
      <c r="C1664" s="1">
        <v>9.5080336008252707E-5</v>
      </c>
      <c r="D1664" s="1">
        <v>2.8228675486547902E-3</v>
      </c>
      <c r="E1664" s="1">
        <v>1.38537098095244E-4</v>
      </c>
      <c r="F1664" s="1">
        <v>3.6959202593497098E-3</v>
      </c>
      <c r="G1664" s="1">
        <v>9.6671357783787104E-5</v>
      </c>
      <c r="H1664">
        <v>2.5850175135446302E-3</v>
      </c>
      <c r="I1664">
        <v>3.8561854351865701E-4</v>
      </c>
      <c r="J1664">
        <v>9.2071256249363492E-3</v>
      </c>
      <c r="K1664">
        <v>2.97220960374893E-4</v>
      </c>
      <c r="L1664">
        <v>5.9217886686547304E-3</v>
      </c>
    </row>
    <row r="1665" spans="1:12" x14ac:dyDescent="0.25">
      <c r="A1665" s="5">
        <v>3663</v>
      </c>
      <c r="B1665" t="s">
        <v>1356</v>
      </c>
      <c r="C1665" s="1">
        <v>-9.5080336008252707E-5</v>
      </c>
      <c r="D1665" s="1">
        <v>2.8228675486547902E-3</v>
      </c>
      <c r="E1665" s="1">
        <v>-1.38537098095244E-4</v>
      </c>
      <c r="F1665" s="1">
        <v>3.6959202593497098E-3</v>
      </c>
      <c r="G1665" s="1">
        <v>-9.6671357783787104E-5</v>
      </c>
      <c r="H1665">
        <v>2.5850175135446302E-3</v>
      </c>
      <c r="I1665">
        <v>-3.8561854351865701E-4</v>
      </c>
      <c r="J1665">
        <v>9.2071256249363492E-3</v>
      </c>
      <c r="K1665">
        <v>-2.97220960374893E-4</v>
      </c>
      <c r="L1665">
        <v>5.9217886686547304E-3</v>
      </c>
    </row>
    <row r="1666" spans="1:12" x14ac:dyDescent="0.25">
      <c r="A1666" s="5">
        <v>3664</v>
      </c>
      <c r="B1666" t="s">
        <v>1357</v>
      </c>
      <c r="C1666" s="1">
        <v>-9.2765972817697705E-5</v>
      </c>
      <c r="D1666" s="1">
        <v>2.8236251500516401E-3</v>
      </c>
      <c r="E1666" s="1">
        <v>-1.3477827012425801E-4</v>
      </c>
      <c r="F1666" s="1">
        <v>3.6969946280062502E-3</v>
      </c>
      <c r="G1666" s="1">
        <v>-9.30131947694885E-5</v>
      </c>
      <c r="H1666">
        <v>2.58646769197231E-3</v>
      </c>
      <c r="I1666">
        <v>-3.7729668385002701E-4</v>
      </c>
      <c r="J1666">
        <v>9.2086395936139907E-3</v>
      </c>
      <c r="K1666">
        <v>-2.9145204998047997E-4</v>
      </c>
      <c r="L1666">
        <v>5.9232676808034504E-3</v>
      </c>
    </row>
    <row r="1667" spans="1:12" x14ac:dyDescent="0.25">
      <c r="A1667" s="5">
        <v>3665</v>
      </c>
      <c r="B1667" t="s">
        <v>1358</v>
      </c>
      <c r="C1667" s="1">
        <v>-1.7843610726765901E-6</v>
      </c>
      <c r="D1667" s="1">
        <v>6.3067870950907502E-5</v>
      </c>
      <c r="E1667" s="1">
        <v>-3.5396039783632202E-6</v>
      </c>
      <c r="F1667" s="1">
        <v>8.3362863612934806E-5</v>
      </c>
      <c r="G1667" s="1">
        <v>-3.1199733972780201E-6</v>
      </c>
      <c r="H1667" s="1">
        <v>8.3341939639930697E-5</v>
      </c>
      <c r="I1667" s="1">
        <v>-7.3119665216136504E-6</v>
      </c>
      <c r="J1667" s="1">
        <v>1.4909406844362699E-4</v>
      </c>
      <c r="K1667" s="1">
        <v>-5.3468461572073501E-6</v>
      </c>
      <c r="L1667">
        <v>1.19464977863227E-4</v>
      </c>
    </row>
    <row r="1668" spans="1:12" x14ac:dyDescent="0.25">
      <c r="A1668" s="5">
        <v>3666</v>
      </c>
      <c r="B1668" t="s">
        <v>1359</v>
      </c>
      <c r="C1668" s="1">
        <v>9.45503338903743E-5</v>
      </c>
      <c r="D1668" s="1">
        <v>2.8228609495137601E-3</v>
      </c>
      <c r="E1668" s="1">
        <v>1.3831787410262101E-4</v>
      </c>
      <c r="F1668" s="1">
        <v>3.6959221495597998E-3</v>
      </c>
      <c r="G1668" s="1">
        <v>9.6133168166766505E-5</v>
      </c>
      <c r="H1668">
        <v>2.5850085603072799E-3</v>
      </c>
      <c r="I1668">
        <v>3.8460865037163999E-4</v>
      </c>
      <c r="J1668">
        <v>9.2071270496044497E-3</v>
      </c>
      <c r="K1668">
        <v>2.9679889613768698E-4</v>
      </c>
      <c r="L1668">
        <v>5.9217947977399403E-3</v>
      </c>
    </row>
    <row r="1669" spans="1:12" x14ac:dyDescent="0.25">
      <c r="A1669" s="5">
        <v>3667</v>
      </c>
      <c r="B1669" t="s">
        <v>1360</v>
      </c>
      <c r="C1669" s="1">
        <v>-9.45503338903743E-5</v>
      </c>
      <c r="D1669" s="1">
        <v>2.8228609495137601E-3</v>
      </c>
      <c r="E1669" s="1">
        <v>-1.3831787410262101E-4</v>
      </c>
      <c r="F1669" s="1">
        <v>3.6959221495597998E-3</v>
      </c>
      <c r="G1669" s="1">
        <v>-9.6133168166766505E-5</v>
      </c>
      <c r="H1669">
        <v>2.5850085603072799E-3</v>
      </c>
      <c r="I1669">
        <v>-3.8460865037163999E-4</v>
      </c>
      <c r="J1669">
        <v>9.2071270496044497E-3</v>
      </c>
      <c r="K1669">
        <v>-2.9679889613768698E-4</v>
      </c>
      <c r="L1669">
        <v>5.9217947977399403E-3</v>
      </c>
    </row>
    <row r="1670" spans="1:12" x14ac:dyDescent="0.25">
      <c r="A1670" s="5">
        <v>3668</v>
      </c>
      <c r="B1670" t="s">
        <v>1361</v>
      </c>
      <c r="C1670">
        <v>8.1094450914775897E-4</v>
      </c>
      <c r="D1670">
        <v>6.5118936680146101E-3</v>
      </c>
      <c r="E1670">
        <v>1.23041067492617E-3</v>
      </c>
      <c r="F1670">
        <v>5.7774358883697502E-3</v>
      </c>
      <c r="G1670">
        <v>6.5966841224258997E-4</v>
      </c>
      <c r="H1670">
        <v>5.75315249130081E-3</v>
      </c>
      <c r="I1670">
        <v>1.6160348219424799E-3</v>
      </c>
      <c r="J1670">
        <v>1.5181917490006001E-2</v>
      </c>
      <c r="K1670">
        <v>1.0071830940022099E-3</v>
      </c>
      <c r="L1670">
        <v>8.3065095802707101E-3</v>
      </c>
    </row>
    <row r="1671" spans="1:12" x14ac:dyDescent="0.25">
      <c r="A1671" s="5">
        <v>3669</v>
      </c>
      <c r="B1671" t="s">
        <v>1362</v>
      </c>
      <c r="C1671">
        <v>-2.20850976688977E-3</v>
      </c>
      <c r="D1671">
        <v>1.14608141731467E-4</v>
      </c>
      <c r="E1671">
        <v>-1.9474228915775499E-3</v>
      </c>
      <c r="F1671">
        <v>1.11645243867909E-4</v>
      </c>
      <c r="G1671">
        <v>-2.1838920536556899E-3</v>
      </c>
      <c r="H1671">
        <v>1.1431032395587501E-4</v>
      </c>
      <c r="I1671">
        <v>-2.9973378911474198E-3</v>
      </c>
      <c r="J1671">
        <v>2.0976874804318801E-4</v>
      </c>
      <c r="K1671">
        <v>-2.6304438291016399E-3</v>
      </c>
      <c r="L1671">
        <v>1.6452066898303201E-4</v>
      </c>
    </row>
    <row r="1672" spans="1:12" x14ac:dyDescent="0.25">
      <c r="A1672" s="5">
        <v>3670</v>
      </c>
      <c r="B1672" t="s">
        <v>1363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 s="5">
        <v>3671</v>
      </c>
      <c r="B1673" t="s">
        <v>1364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 s="5">
        <v>3678</v>
      </c>
      <c r="B1674" t="s">
        <v>1365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 s="5">
        <v>3679</v>
      </c>
      <c r="B1675" t="s">
        <v>1366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 s="5">
        <v>3680</v>
      </c>
      <c r="B1676" t="s">
        <v>1367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 s="5">
        <v>3681</v>
      </c>
      <c r="B1677" t="s">
        <v>1368</v>
      </c>
      <c r="C1677" s="1">
        <v>7.0643336764627502E-6</v>
      </c>
      <c r="D1677" s="1">
        <v>1.9318392853768E-4</v>
      </c>
      <c r="E1677" s="1">
        <v>1.796026565775E-5</v>
      </c>
      <c r="F1677" s="1">
        <v>3.74695441308398E-4</v>
      </c>
      <c r="G1677" s="1">
        <v>1.1770655521314401E-5</v>
      </c>
      <c r="H1677" s="1">
        <v>1.8844879516636401E-4</v>
      </c>
      <c r="I1677" s="1">
        <v>2.4776306946518398E-5</v>
      </c>
      <c r="J1677" s="1">
        <v>3.9509089424019401E-4</v>
      </c>
      <c r="K1677" s="1">
        <v>1.05366520741362E-5</v>
      </c>
      <c r="L1677">
        <v>2.13051991632076E-4</v>
      </c>
    </row>
    <row r="1678" spans="1:12" x14ac:dyDescent="0.25">
      <c r="A1678" s="5">
        <v>3682</v>
      </c>
      <c r="B1678" t="s">
        <v>1369</v>
      </c>
      <c r="C1678" s="1">
        <v>2.0538904029155401E-5</v>
      </c>
      <c r="D1678" s="1">
        <v>3.0409505997326902E-4</v>
      </c>
      <c r="E1678" s="1">
        <v>3.4651456754709397E-5</v>
      </c>
      <c r="F1678" s="1">
        <v>3.8903796613397898E-4</v>
      </c>
      <c r="G1678" s="1">
        <v>3.7777807711097199E-6</v>
      </c>
      <c r="H1678" s="1">
        <v>1.1943526343344101E-4</v>
      </c>
      <c r="I1678" s="1">
        <v>1.1546950199108399E-6</v>
      </c>
      <c r="J1678" s="1">
        <v>8.1649267878128198E-5</v>
      </c>
      <c r="K1678" s="1">
        <v>2.2461305759457901E-5</v>
      </c>
      <c r="L1678">
        <v>3.19269315771726E-4</v>
      </c>
    </row>
    <row r="1679" spans="1:12" x14ac:dyDescent="0.25">
      <c r="A1679" s="5">
        <v>3683</v>
      </c>
      <c r="B1679" t="s">
        <v>1370</v>
      </c>
      <c r="C1679">
        <v>1.6699839791411801E-4</v>
      </c>
      <c r="D1679">
        <v>3.2850355647709799E-3</v>
      </c>
      <c r="E1679">
        <v>2.9136673820485102E-4</v>
      </c>
      <c r="F1679">
        <v>4.3914570744055404E-3</v>
      </c>
      <c r="G1679" s="1">
        <v>2.4624616120717899E-4</v>
      </c>
      <c r="H1679" s="1">
        <v>3.5937431573334101E-3</v>
      </c>
      <c r="I1679" s="1">
        <v>3.7580289656130701E-5</v>
      </c>
      <c r="J1679">
        <v>1.9167301858347399E-3</v>
      </c>
      <c r="K1679" s="1">
        <v>1.5966511590465801E-5</v>
      </c>
      <c r="L1679">
        <v>4.9725498017261401E-4</v>
      </c>
    </row>
    <row r="1680" spans="1:12" x14ac:dyDescent="0.25">
      <c r="A1680" s="5">
        <v>3684</v>
      </c>
      <c r="B1680" t="s">
        <v>1371</v>
      </c>
      <c r="C1680" s="1">
        <v>3.1778224093706597E-5</v>
      </c>
      <c r="D1680">
        <v>1.37808355980026E-3</v>
      </c>
      <c r="E1680" s="1">
        <v>1.2861811943825499E-4</v>
      </c>
      <c r="F1680" s="1">
        <v>2.8800716088823301E-3</v>
      </c>
      <c r="G1680" s="1">
        <v>1.0250520328073701E-4</v>
      </c>
      <c r="H1680" s="1">
        <v>2.4610686573207502E-3</v>
      </c>
      <c r="I1680">
        <v>1.1276835166569501E-4</v>
      </c>
      <c r="J1680">
        <v>3.5646294639892898E-3</v>
      </c>
      <c r="K1680" s="1">
        <v>4.3994439973119399E-5</v>
      </c>
      <c r="L1680">
        <v>8.9704423576136296E-4</v>
      </c>
    </row>
    <row r="1681" spans="1:12" x14ac:dyDescent="0.25">
      <c r="A1681" s="5">
        <v>3717</v>
      </c>
      <c r="B1681" t="s">
        <v>1372</v>
      </c>
      <c r="C1681" s="1">
        <v>-4.7990030548958003E-5</v>
      </c>
      <c r="D1681" s="1">
        <v>1.2824252452924799E-3</v>
      </c>
      <c r="E1681" s="1">
        <v>-5.2865385512942901E-5</v>
      </c>
      <c r="F1681" s="1">
        <v>1.32071118499801E-3</v>
      </c>
      <c r="G1681" s="1">
        <v>-6.9244292796627306E-5</v>
      </c>
      <c r="H1681" s="1">
        <v>1.47668978222792E-3</v>
      </c>
      <c r="I1681" s="1">
        <v>-1.04219803165788E-4</v>
      </c>
      <c r="J1681" s="1">
        <v>2.3355721326213099E-3</v>
      </c>
      <c r="K1681" s="1">
        <v>-5.16108026837585E-5</v>
      </c>
      <c r="L1681">
        <v>1.39253940175349E-3</v>
      </c>
    </row>
    <row r="1682" spans="1:12" x14ac:dyDescent="0.25">
      <c r="A1682" s="5">
        <v>3718</v>
      </c>
      <c r="B1682" t="s">
        <v>1373</v>
      </c>
      <c r="C1682" s="1">
        <v>-5.3409172230266598E-5</v>
      </c>
      <c r="D1682" s="1">
        <v>1.33690725816765E-3</v>
      </c>
      <c r="E1682" s="1">
        <v>-3.5771794286839297E-5</v>
      </c>
      <c r="F1682" s="1">
        <v>1.05387609335329E-3</v>
      </c>
      <c r="G1682" s="1">
        <v>-6.3342394098785606E-5</v>
      </c>
      <c r="H1682" s="1">
        <v>1.41533923440622E-3</v>
      </c>
      <c r="I1682" s="1">
        <v>-1.67807158554332E-4</v>
      </c>
      <c r="J1682" s="1">
        <v>2.9669264304559599E-3</v>
      </c>
      <c r="K1682" s="1">
        <v>-7.7411830902477297E-5</v>
      </c>
      <c r="L1682">
        <v>1.72450139082577E-3</v>
      </c>
    </row>
    <row r="1683" spans="1:12" x14ac:dyDescent="0.25">
      <c r="A1683" s="5">
        <v>3719</v>
      </c>
      <c r="B1683" t="s">
        <v>1374</v>
      </c>
      <c r="C1683" s="1">
        <v>-5.1521034699561797E-5</v>
      </c>
      <c r="D1683" s="1">
        <v>1.28638058974241E-3</v>
      </c>
      <c r="E1683" s="1">
        <v>-7.2514200641446902E-5</v>
      </c>
      <c r="F1683" s="1">
        <v>1.47993772938144E-3</v>
      </c>
      <c r="G1683" s="1">
        <v>-5.9237556100749402E-5</v>
      </c>
      <c r="H1683" s="1">
        <v>1.32848651421355E-3</v>
      </c>
      <c r="I1683" s="1">
        <v>-6.0402121709717597E-5</v>
      </c>
      <c r="J1683" s="1">
        <v>1.7441705859015299E-3</v>
      </c>
      <c r="K1683" s="1">
        <v>-5.2783111808394499E-5</v>
      </c>
      <c r="L1683">
        <v>1.4151699701861801E-3</v>
      </c>
    </row>
    <row r="1684" spans="1:12" x14ac:dyDescent="0.25">
      <c r="A1684" s="5">
        <v>3720</v>
      </c>
      <c r="B1684" t="s">
        <v>1375</v>
      </c>
      <c r="C1684" s="1">
        <v>-4.7851053976080299E-5</v>
      </c>
      <c r="D1684" s="1">
        <v>1.27987771224883E-3</v>
      </c>
      <c r="E1684" s="1">
        <v>-7.6661032866947896E-5</v>
      </c>
      <c r="F1684" s="1">
        <v>1.56951047045692E-3</v>
      </c>
      <c r="G1684" s="1">
        <v>-3.8630893578735997E-5</v>
      </c>
      <c r="H1684" s="1">
        <v>1.11441495412837E-3</v>
      </c>
      <c r="I1684" s="1">
        <v>-1.18939944791381E-4</v>
      </c>
      <c r="J1684" s="1">
        <v>2.4534032343248701E-3</v>
      </c>
      <c r="K1684" s="1">
        <v>-6.1340447137057203E-5</v>
      </c>
      <c r="L1684">
        <v>1.53830703697059E-3</v>
      </c>
    </row>
    <row r="1685" spans="1:12" x14ac:dyDescent="0.25">
      <c r="A1685" s="5">
        <v>3721</v>
      </c>
      <c r="B1685" t="s">
        <v>1376</v>
      </c>
      <c r="C1685">
        <v>1.5361486975577399E-4</v>
      </c>
      <c r="D1685">
        <v>2.1585259547868599E-3</v>
      </c>
      <c r="E1685">
        <v>1.3581525845961001E-4</v>
      </c>
      <c r="F1685">
        <v>1.9269563516627799E-3</v>
      </c>
      <c r="G1685" s="1">
        <v>9.8090664331664906E-5</v>
      </c>
      <c r="H1685">
        <v>1.6540557248067799E-3</v>
      </c>
      <c r="I1685">
        <v>1.82341509011743E-4</v>
      </c>
      <c r="J1685">
        <v>3.0192902537441099E-3</v>
      </c>
      <c r="K1685">
        <v>1.4110528415236999E-4</v>
      </c>
      <c r="L1685">
        <v>2.2911489636913002E-3</v>
      </c>
    </row>
    <row r="1686" spans="1:12" x14ac:dyDescent="0.25">
      <c r="A1686" s="5">
        <v>3722</v>
      </c>
      <c r="B1686" t="s">
        <v>1377</v>
      </c>
      <c r="C1686">
        <v>1.4022358753086801E-4</v>
      </c>
      <c r="D1686">
        <v>2.00155438608462E-3</v>
      </c>
      <c r="E1686" s="1">
        <v>9.7465621237704606E-5</v>
      </c>
      <c r="F1686">
        <v>1.5745112290209699E-3</v>
      </c>
      <c r="G1686" s="1">
        <v>1.4354761555970699E-4</v>
      </c>
      <c r="H1686" s="1">
        <v>1.9379164538884199E-3</v>
      </c>
      <c r="I1686">
        <v>2.7812117914814103E-4</v>
      </c>
      <c r="J1686">
        <v>3.6465379215337699E-3</v>
      </c>
      <c r="K1686">
        <v>2.4830450329685702E-4</v>
      </c>
      <c r="L1686">
        <v>3.0157189298272401E-3</v>
      </c>
    </row>
    <row r="1687" spans="1:12" x14ac:dyDescent="0.25">
      <c r="A1687" s="5">
        <v>3723</v>
      </c>
      <c r="B1687" t="s">
        <v>1378</v>
      </c>
      <c r="C1687" s="1">
        <v>3.4690220044759E-5</v>
      </c>
      <c r="D1687" s="1">
        <v>1.0965621026991701E-3</v>
      </c>
      <c r="E1687" s="1">
        <v>3.29957323520945E-5</v>
      </c>
      <c r="F1687" s="1">
        <v>1.04299932126862E-3</v>
      </c>
      <c r="G1687" s="1">
        <v>4.3573932954305002E-5</v>
      </c>
      <c r="H1687" s="1">
        <v>1.16631697947369E-3</v>
      </c>
      <c r="I1687" s="1">
        <v>2.1493703246804701E-5</v>
      </c>
      <c r="J1687" s="1">
        <v>1.0745776669498601E-3</v>
      </c>
      <c r="K1687" s="1">
        <v>3.0068043185890801E-5</v>
      </c>
      <c r="L1687">
        <v>1.0701239259774001E-3</v>
      </c>
    </row>
    <row r="1688" spans="1:12" x14ac:dyDescent="0.25">
      <c r="A1688" s="5">
        <v>3724</v>
      </c>
      <c r="B1688" t="s">
        <v>1379</v>
      </c>
      <c r="C1688" s="1">
        <v>1.3299810504198999E-5</v>
      </c>
      <c r="D1688" s="1">
        <v>6.6564930404798301E-4</v>
      </c>
      <c r="E1688" s="1">
        <v>1.9869653160848299E-5</v>
      </c>
      <c r="F1688" s="1">
        <v>8.1101290977717E-4</v>
      </c>
      <c r="G1688" s="1">
        <v>2.5670359842322301E-5</v>
      </c>
      <c r="H1688" s="1">
        <v>9.0694816881559505E-4</v>
      </c>
      <c r="I1688" s="1">
        <v>8.2726099918982993E-5</v>
      </c>
      <c r="J1688" s="1">
        <v>2.0745449901684401E-3</v>
      </c>
      <c r="K1688" s="1">
        <v>2.1542759497867699E-5</v>
      </c>
      <c r="L1688">
        <v>8.9179399240177501E-4</v>
      </c>
    </row>
    <row r="1689" spans="1:12" x14ac:dyDescent="0.25">
      <c r="A1689" s="5">
        <v>3725</v>
      </c>
      <c r="B1689" t="s">
        <v>1380</v>
      </c>
      <c r="C1689" s="1">
        <v>4.6486270395824697E-5</v>
      </c>
      <c r="D1689" s="1">
        <v>1.24431986901344E-3</v>
      </c>
      <c r="E1689" s="1">
        <v>3.23089217598553E-6</v>
      </c>
      <c r="F1689" s="1">
        <v>2.2845857669219301E-4</v>
      </c>
      <c r="G1689" s="1">
        <v>3.7821503023521399E-5</v>
      </c>
      <c r="H1689" s="1">
        <v>1.09154007803616E-3</v>
      </c>
      <c r="I1689" s="1">
        <v>8.5536666393005206E-5</v>
      </c>
      <c r="J1689" s="1">
        <v>2.136918944236E-3</v>
      </c>
      <c r="K1689" s="1">
        <v>3.7499939997706099E-5</v>
      </c>
      <c r="L1689">
        <v>1.1957775446354399E-3</v>
      </c>
    </row>
    <row r="1690" spans="1:12" x14ac:dyDescent="0.25">
      <c r="A1690" s="5">
        <v>3726</v>
      </c>
      <c r="B1690" t="s">
        <v>1381</v>
      </c>
      <c r="C1690" s="1">
        <v>6.9229018344418902E-6</v>
      </c>
      <c r="D1690" s="1">
        <v>4.8952308326226498E-4</v>
      </c>
      <c r="E1690" s="1">
        <v>3.25409021108537E-5</v>
      </c>
      <c r="F1690" s="1">
        <v>1.02891778740201E-3</v>
      </c>
      <c r="G1690" s="1">
        <v>2.55208910752642E-5</v>
      </c>
      <c r="H1690" s="1">
        <v>9.0202897380350802E-4</v>
      </c>
      <c r="I1690" s="1">
        <v>8.2270492161326799E-5</v>
      </c>
      <c r="J1690" s="1">
        <v>2.06162726316076E-3</v>
      </c>
      <c r="K1690" s="1">
        <v>3.99118909047713E-5</v>
      </c>
      <c r="L1690">
        <v>1.2437906160327201E-3</v>
      </c>
    </row>
    <row r="1691" spans="1:12" x14ac:dyDescent="0.25">
      <c r="A1691" s="5">
        <v>3727</v>
      </c>
      <c r="B1691" t="s">
        <v>1382</v>
      </c>
      <c r="C1691" s="1">
        <v>3.7954664975258603E-5</v>
      </c>
      <c r="D1691" s="1">
        <v>1.0935177705764501E-3</v>
      </c>
      <c r="E1691" s="1">
        <v>4.1922696963402901E-5</v>
      </c>
      <c r="F1691" s="1">
        <v>1.1351351504107199E-3</v>
      </c>
      <c r="G1691" s="1">
        <v>2.82690682100689E-5</v>
      </c>
      <c r="H1691" s="1">
        <v>9.0882357171128E-4</v>
      </c>
      <c r="I1691" s="1">
        <v>3.9488849460735299E-5</v>
      </c>
      <c r="J1691" s="1">
        <v>1.3976348877351801E-3</v>
      </c>
      <c r="K1691" s="1">
        <v>3.9105406703429898E-5</v>
      </c>
      <c r="L1691">
        <v>1.2359435136523301E-3</v>
      </c>
    </row>
    <row r="1692" spans="1:12" x14ac:dyDescent="0.25">
      <c r="A1692" s="5">
        <v>3728</v>
      </c>
      <c r="B1692" t="s">
        <v>1383</v>
      </c>
      <c r="C1692" s="1">
        <v>1.3566369724303301E-5</v>
      </c>
      <c r="D1692" s="1">
        <v>6.7825063740417104E-4</v>
      </c>
      <c r="E1692" s="1">
        <v>3.0591503678044001E-5</v>
      </c>
      <c r="F1692" s="1">
        <v>9.5092026107310395E-4</v>
      </c>
      <c r="G1692" s="1">
        <v>3.0968487890680499E-5</v>
      </c>
      <c r="H1692" s="1">
        <v>9.6988008784204397E-4</v>
      </c>
      <c r="I1692" s="1">
        <v>2.0913272248982399E-5</v>
      </c>
      <c r="J1692" s="1">
        <v>1.0442220864506E-3</v>
      </c>
      <c r="K1692" s="1">
        <v>1.3677705104964601E-5</v>
      </c>
      <c r="L1692">
        <v>6.9008668586706704E-4</v>
      </c>
    </row>
    <row r="1693" spans="1:12" x14ac:dyDescent="0.25">
      <c r="A1693" s="5">
        <v>3729</v>
      </c>
      <c r="B1693" t="s">
        <v>1384</v>
      </c>
      <c r="C1693" s="1">
        <v>2.0943867357804001E-5</v>
      </c>
      <c r="D1693" s="1">
        <v>8.54858747172759E-4</v>
      </c>
      <c r="E1693" s="1">
        <v>5.1677707678131197E-5</v>
      </c>
      <c r="F1693" s="1">
        <v>1.2947021770452101E-3</v>
      </c>
      <c r="G1693" s="1">
        <v>2.5744438593122899E-5</v>
      </c>
      <c r="H1693" s="1">
        <v>9.0967882988518696E-4</v>
      </c>
      <c r="I1693" s="1">
        <v>7.2687281365476901E-5</v>
      </c>
      <c r="J1693" s="1">
        <v>1.94389200849624E-3</v>
      </c>
      <c r="K1693" s="1">
        <v>4.5148406896156399E-5</v>
      </c>
      <c r="L1693">
        <v>1.3090786820504001E-3</v>
      </c>
    </row>
    <row r="1694" spans="1:12" x14ac:dyDescent="0.25">
      <c r="A1694" s="5">
        <v>3730</v>
      </c>
      <c r="B1694" t="s">
        <v>1385</v>
      </c>
      <c r="C1694" s="1">
        <v>2.6907186618276301E-5</v>
      </c>
      <c r="D1694" s="1">
        <v>9.5311635556727099E-4</v>
      </c>
      <c r="E1694" s="1">
        <v>2.4983325188816699E-5</v>
      </c>
      <c r="F1694" s="1">
        <v>8.8864619962945E-4</v>
      </c>
      <c r="G1694" s="1">
        <v>1.2886454985613099E-5</v>
      </c>
      <c r="H1694" s="1">
        <v>6.4425830089345803E-4</v>
      </c>
      <c r="I1694" s="1">
        <v>4.6252663425903701E-5</v>
      </c>
      <c r="J1694" s="1">
        <v>1.49906512608707E-3</v>
      </c>
      <c r="K1694" s="1">
        <v>1.6192040240900801E-5</v>
      </c>
      <c r="L1694">
        <v>8.08804009827747E-4</v>
      </c>
    </row>
    <row r="1695" spans="1:12" x14ac:dyDescent="0.25">
      <c r="A1695" s="5">
        <v>3901</v>
      </c>
      <c r="B1695" t="s">
        <v>1386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 s="5">
        <v>3902</v>
      </c>
      <c r="B1696" t="s">
        <v>1387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 s="5">
        <v>3927</v>
      </c>
      <c r="B1697" t="s">
        <v>1388</v>
      </c>
      <c r="C1697" s="1">
        <v>4.2878777463391299E-5</v>
      </c>
      <c r="D1697" s="1">
        <v>1.1837317494395501E-3</v>
      </c>
      <c r="E1697" s="1">
        <v>2.63339813773941E-5</v>
      </c>
      <c r="F1697" s="1">
        <v>9.3088407679255602E-4</v>
      </c>
      <c r="G1697" s="1">
        <v>3.2277287781967997E-5</v>
      </c>
      <c r="H1697" s="1">
        <v>1.0158559438234801E-3</v>
      </c>
      <c r="I1697" s="1">
        <v>5.5747854625703797E-5</v>
      </c>
      <c r="J1697" s="1">
        <v>1.6765805835720301E-3</v>
      </c>
      <c r="K1697" s="1">
        <v>2.21129812661157E-5</v>
      </c>
      <c r="L1697">
        <v>9.10429270109814E-4</v>
      </c>
    </row>
    <row r="1698" spans="1:12" x14ac:dyDescent="0.25">
      <c r="A1698" s="5">
        <v>3928</v>
      </c>
      <c r="B1698" t="s">
        <v>1389</v>
      </c>
      <c r="C1698" s="1">
        <v>4.8965535994166297E-5</v>
      </c>
      <c r="D1698" s="1">
        <v>1.30708361819505E-3</v>
      </c>
      <c r="E1698" s="1">
        <v>2.57160520490876E-5</v>
      </c>
      <c r="F1698" s="1">
        <v>9.0948264052671997E-4</v>
      </c>
      <c r="G1698" s="1">
        <v>1.2886454985619399E-5</v>
      </c>
      <c r="H1698" s="1">
        <v>6.4425830089377895E-4</v>
      </c>
      <c r="I1698" s="1">
        <v>5.0943942461988297E-5</v>
      </c>
      <c r="J1698" s="1">
        <v>1.61727711734289E-3</v>
      </c>
      <c r="K1698" s="1">
        <v>3.86363972982279E-5</v>
      </c>
      <c r="L1698">
        <v>1.1984275963232501E-3</v>
      </c>
    </row>
    <row r="1699" spans="1:12" x14ac:dyDescent="0.25">
      <c r="A1699" s="5">
        <v>3937</v>
      </c>
      <c r="B1699" t="s">
        <v>1390</v>
      </c>
      <c r="C1699">
        <v>-3.2477848984921199E-4</v>
      </c>
      <c r="D1699">
        <v>4.5478024805886497E-3</v>
      </c>
      <c r="E1699">
        <v>-3.4540436775691498E-4</v>
      </c>
      <c r="F1699">
        <v>4.7855292992319996E-3</v>
      </c>
      <c r="G1699">
        <v>-2.9744806283840398E-4</v>
      </c>
      <c r="H1699">
        <v>3.9773447028926302E-3</v>
      </c>
      <c r="I1699">
        <v>-4.2475726398121601E-4</v>
      </c>
      <c r="J1699">
        <v>6.5534454127378601E-3</v>
      </c>
      <c r="K1699" s="1">
        <v>-1.2373593248795299E-4</v>
      </c>
      <c r="L1699">
        <v>1.4594914496033199E-3</v>
      </c>
    </row>
    <row r="1700" spans="1:12" x14ac:dyDescent="0.25">
      <c r="A1700" s="5">
        <v>3938</v>
      </c>
      <c r="B1700" t="s">
        <v>1391</v>
      </c>
      <c r="C1700">
        <v>-1.2475318839945599E-4</v>
      </c>
      <c r="D1700">
        <v>2.8390710553080501E-3</v>
      </c>
      <c r="E1700">
        <v>-2.34775345767754E-4</v>
      </c>
      <c r="F1700">
        <v>3.9130101442283304E-3</v>
      </c>
      <c r="G1700">
        <v>-1.9578244551647601E-4</v>
      </c>
      <c r="H1700">
        <v>3.3927522446865E-3</v>
      </c>
      <c r="I1700">
        <v>-3.5390686076097402E-4</v>
      </c>
      <c r="J1700">
        <v>6.2652241178823504E-3</v>
      </c>
      <c r="K1700" s="1">
        <v>-5.8694135667366898E-5</v>
      </c>
      <c r="L1700">
        <v>1.0355515159951401E-3</v>
      </c>
    </row>
    <row r="1701" spans="1:12" x14ac:dyDescent="0.25">
      <c r="A1701" s="5">
        <v>3939</v>
      </c>
      <c r="B1701" t="s">
        <v>1392</v>
      </c>
      <c r="C1701">
        <v>0</v>
      </c>
      <c r="D1701">
        <v>0</v>
      </c>
      <c r="E1701" s="1">
        <v>1.29955651862331E-8</v>
      </c>
      <c r="F1701" s="1">
        <v>6.49725833578019E-7</v>
      </c>
      <c r="G1701">
        <v>0</v>
      </c>
      <c r="H1701">
        <v>0</v>
      </c>
      <c r="I1701" s="1">
        <v>5.3111259983112096E-7</v>
      </c>
      <c r="J1701" s="1">
        <v>3.7555332091419999E-5</v>
      </c>
      <c r="K1701" s="1">
        <v>8.7545669785959197E-9</v>
      </c>
      <c r="L1701" s="1">
        <v>6.1904136769169002E-7</v>
      </c>
    </row>
    <row r="1702" spans="1:12" x14ac:dyDescent="0.25">
      <c r="A1702" s="5">
        <v>3940</v>
      </c>
      <c r="B1702" t="s">
        <v>1393</v>
      </c>
      <c r="C1702" s="1">
        <v>3.0202392450767999E-5</v>
      </c>
      <c r="D1702" s="1">
        <v>4.5464326813346299E-4</v>
      </c>
      <c r="E1702" s="1">
        <v>2.8864438711528301E-5</v>
      </c>
      <c r="F1702" s="1">
        <v>4.4485184866783101E-4</v>
      </c>
      <c r="G1702" s="1">
        <v>1.47391356904088E-5</v>
      </c>
      <c r="H1702" s="1">
        <v>2.4551427727692398E-4</v>
      </c>
      <c r="I1702" s="1">
        <v>1.8476721960196101E-5</v>
      </c>
      <c r="J1702" s="1">
        <v>2.9959522130856901E-4</v>
      </c>
      <c r="K1702" s="1">
        <v>3.8449014235795001E-5</v>
      </c>
      <c r="L1702">
        <v>4.79837170177512E-4</v>
      </c>
    </row>
    <row r="1703" spans="1:12" x14ac:dyDescent="0.25">
      <c r="A1703" s="5">
        <v>3957</v>
      </c>
      <c r="B1703" t="s">
        <v>1394</v>
      </c>
      <c r="C1703">
        <v>1.84133567199489E-3</v>
      </c>
      <c r="D1703">
        <v>3.2604792958975202E-3</v>
      </c>
      <c r="E1703">
        <v>1.3660093299989399E-3</v>
      </c>
      <c r="F1703">
        <v>2.8910368658635701E-3</v>
      </c>
      <c r="G1703">
        <v>1.8919299268127499E-3</v>
      </c>
      <c r="H1703">
        <v>2.8790792863933202E-3</v>
      </c>
      <c r="I1703">
        <v>2.2414142519767101E-3</v>
      </c>
      <c r="J1703">
        <v>7.5955452012510102E-3</v>
      </c>
      <c r="K1703">
        <v>2.1725242755024801E-3</v>
      </c>
      <c r="L1703">
        <v>4.1565215542427201E-3</v>
      </c>
    </row>
    <row r="1704" spans="1:12" x14ac:dyDescent="0.25">
      <c r="A1704" s="5">
        <v>3958</v>
      </c>
      <c r="B1704" t="s">
        <v>1395</v>
      </c>
      <c r="C1704" s="1">
        <v>7.6596319357992901E-5</v>
      </c>
      <c r="D1704" s="1">
        <v>7.0827190361979899E-7</v>
      </c>
      <c r="E1704" s="1">
        <v>6.7583551768921101E-5</v>
      </c>
      <c r="F1704" s="1">
        <v>5.7653216109090304E-7</v>
      </c>
      <c r="G1704" s="1">
        <v>7.5744158556737101E-5</v>
      </c>
      <c r="H1704" s="1">
        <v>8.72416038970289E-7</v>
      </c>
      <c r="I1704">
        <v>1.0418754360103599E-4</v>
      </c>
      <c r="J1704" s="1">
        <v>8.9518666028321999E-7</v>
      </c>
      <c r="K1704" s="1">
        <v>9.1343986803955603E-5</v>
      </c>
      <c r="L1704" s="1">
        <v>9.01905817513511E-7</v>
      </c>
    </row>
    <row r="1705" spans="1:12" x14ac:dyDescent="0.25">
      <c r="A1705" s="5">
        <v>3959</v>
      </c>
      <c r="B1705" t="s">
        <v>1396</v>
      </c>
      <c r="C1705">
        <v>-5.2036673361086495E-4</v>
      </c>
      <c r="D1705">
        <v>3.2557854123891998E-3</v>
      </c>
      <c r="E1705">
        <v>-7.1658066511647099E-4</v>
      </c>
      <c r="F1705">
        <v>2.8886449864472499E-3</v>
      </c>
      <c r="G1705">
        <v>-4.43450443956397E-4</v>
      </c>
      <c r="H1705">
        <v>2.8765350289187501E-3</v>
      </c>
      <c r="I1705">
        <v>-9.6429872637278998E-4</v>
      </c>
      <c r="J1705">
        <v>7.59079873574271E-3</v>
      </c>
      <c r="K1705">
        <v>-6.4060752720704404E-4</v>
      </c>
      <c r="L1705">
        <v>4.1532001236838203E-3</v>
      </c>
    </row>
    <row r="1706" spans="1:12" x14ac:dyDescent="0.25">
      <c r="A1706" s="5">
        <v>3960</v>
      </c>
      <c r="B1706" t="s">
        <v>1397</v>
      </c>
      <c r="C1706">
        <v>5.2036673361086495E-4</v>
      </c>
      <c r="D1706">
        <v>3.2557854123891998E-3</v>
      </c>
      <c r="E1706">
        <v>7.1658066511647099E-4</v>
      </c>
      <c r="F1706">
        <v>2.8886449864472499E-3</v>
      </c>
      <c r="G1706">
        <v>4.43450443956397E-4</v>
      </c>
      <c r="H1706">
        <v>2.8765350289187501E-3</v>
      </c>
      <c r="I1706">
        <v>9.6429872637278998E-4</v>
      </c>
      <c r="J1706">
        <v>7.59079873574271E-3</v>
      </c>
      <c r="K1706">
        <v>6.4060752720704404E-4</v>
      </c>
      <c r="L1706">
        <v>4.1532001236838203E-3</v>
      </c>
    </row>
    <row r="1707" spans="1:12" x14ac:dyDescent="0.25">
      <c r="A1707" s="5">
        <v>3961</v>
      </c>
      <c r="B1707" t="s">
        <v>1398</v>
      </c>
      <c r="C1707">
        <v>-4.4377041425287301E-4</v>
      </c>
      <c r="D1707">
        <v>3.2558929891719499E-3</v>
      </c>
      <c r="E1707">
        <v>-6.4899711334754403E-4</v>
      </c>
      <c r="F1707">
        <v>2.8886935963773298E-3</v>
      </c>
      <c r="G1707">
        <v>-3.67706285399662E-4</v>
      </c>
      <c r="H1707">
        <v>2.8765624406579598E-3</v>
      </c>
      <c r="I1707">
        <v>-8.6011118277175996E-4</v>
      </c>
      <c r="J1707">
        <v>7.5909053825655602E-3</v>
      </c>
      <c r="K1707">
        <v>-5.4926354040308104E-4</v>
      </c>
      <c r="L1707">
        <v>4.1532365191009396E-3</v>
      </c>
    </row>
    <row r="1708" spans="1:12" x14ac:dyDescent="0.25">
      <c r="A1708" s="5">
        <v>3962</v>
      </c>
      <c r="B1708" t="s">
        <v>1399</v>
      </c>
      <c r="C1708">
        <v>-5.2036673361086495E-4</v>
      </c>
      <c r="D1708">
        <v>3.2557854123891998E-3</v>
      </c>
      <c r="E1708">
        <v>-7.1658066511647099E-4</v>
      </c>
      <c r="F1708">
        <v>2.8886449864472499E-3</v>
      </c>
      <c r="G1708">
        <v>-4.43450443956397E-4</v>
      </c>
      <c r="H1708">
        <v>2.8765350289187501E-3</v>
      </c>
      <c r="I1708">
        <v>-9.6429872637278998E-4</v>
      </c>
      <c r="J1708">
        <v>7.59079873574271E-3</v>
      </c>
      <c r="K1708">
        <v>-6.4060752720704404E-4</v>
      </c>
      <c r="L1708">
        <v>4.1532001236838203E-3</v>
      </c>
    </row>
    <row r="1709" spans="1:12" x14ac:dyDescent="0.25">
      <c r="A1709" s="5">
        <v>3987</v>
      </c>
      <c r="B1709" t="s">
        <v>1400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25">
      <c r="A1710" s="5">
        <v>3996</v>
      </c>
      <c r="B1710" t="s">
        <v>1401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25">
      <c r="A1711" s="5">
        <v>4005</v>
      </c>
      <c r="B1711" t="s">
        <v>1402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 s="5">
        <v>4038</v>
      </c>
      <c r="B1712" t="s">
        <v>1403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 s="5">
        <v>4039</v>
      </c>
      <c r="B1713" t="s">
        <v>1404</v>
      </c>
      <c r="C1713" s="1">
        <v>5.6926838269114899E-5</v>
      </c>
      <c r="D1713" s="1">
        <v>4.7024942092001402E-4</v>
      </c>
      <c r="E1713" s="1">
        <v>8.7121437283470604E-5</v>
      </c>
      <c r="F1713" s="1">
        <v>7.5884945627302698E-4</v>
      </c>
      <c r="G1713" s="1">
        <v>5.0926648713683899E-5</v>
      </c>
      <c r="H1713" s="1">
        <v>4.3573245222123001E-4</v>
      </c>
      <c r="I1713">
        <v>1.78609754528118E-4</v>
      </c>
      <c r="J1713">
        <v>1.16718516284633E-3</v>
      </c>
      <c r="K1713" s="1">
        <v>1.3952486722934899E-4</v>
      </c>
      <c r="L1713">
        <v>1.2991935830393201E-3</v>
      </c>
    </row>
    <row r="1714" spans="1:12" x14ac:dyDescent="0.25">
      <c r="A1714" s="5">
        <v>4040</v>
      </c>
      <c r="B1714" t="s">
        <v>1405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 s="5">
        <v>4042</v>
      </c>
      <c r="B1715" t="s">
        <v>1406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 s="5">
        <v>4043</v>
      </c>
      <c r="B1716" t="s">
        <v>1407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 s="5">
        <v>4044</v>
      </c>
      <c r="B1717" t="s">
        <v>1408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 s="5">
        <v>4045</v>
      </c>
      <c r="B1718" t="s">
        <v>1409</v>
      </c>
      <c r="C1718">
        <v>1.8584443905473501E-4</v>
      </c>
      <c r="D1718">
        <v>3.4654266982133198E-3</v>
      </c>
      <c r="E1718" s="1">
        <v>8.7133185841212706E-5</v>
      </c>
      <c r="F1718">
        <v>2.4128757719160299E-3</v>
      </c>
      <c r="G1718">
        <v>1.3884078701469001E-4</v>
      </c>
      <c r="H1718">
        <v>2.8962057002667099E-3</v>
      </c>
      <c r="I1718">
        <v>3.1254495444322502E-4</v>
      </c>
      <c r="J1718">
        <v>5.7688461301958803E-3</v>
      </c>
      <c r="K1718">
        <v>1.7155729405909299E-4</v>
      </c>
      <c r="L1718">
        <v>3.1752645370312399E-3</v>
      </c>
    </row>
    <row r="1719" spans="1:12" x14ac:dyDescent="0.25">
      <c r="A1719" s="5" t="s">
        <v>1628</v>
      </c>
      <c r="B1719" t="s">
        <v>1410</v>
      </c>
      <c r="C1719" s="1">
        <v>1.0125984093234399E-3</v>
      </c>
      <c r="D1719" s="1">
        <v>6.1361252242511004E-3</v>
      </c>
      <c r="E1719" s="1">
        <v>1.19775364942607E-3</v>
      </c>
      <c r="F1719" s="1">
        <v>7.6506037255551001E-3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 s="5" t="s">
        <v>1629</v>
      </c>
      <c r="B1720" t="s">
        <v>1411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25">
      <c r="A1721" s="5" t="s">
        <v>1630</v>
      </c>
      <c r="B1721" t="s">
        <v>1411</v>
      </c>
      <c r="C1721" s="1">
        <v>6.2631357509964602E-5</v>
      </c>
      <c r="D1721" s="1">
        <v>9.8215100494058994E-4</v>
      </c>
      <c r="E1721" s="1">
        <v>3.1375197383732599E-5</v>
      </c>
      <c r="F1721" s="1">
        <v>6.4259333732225401E-4</v>
      </c>
      <c r="G1721" s="1">
        <v>7.2788794109334397E-5</v>
      </c>
      <c r="H1721" s="1">
        <v>1.08228012033232E-3</v>
      </c>
      <c r="I1721" s="1">
        <v>9.5741871256806003E-5</v>
      </c>
      <c r="J1721">
        <v>1.69909867364578E-3</v>
      </c>
      <c r="K1721" s="1">
        <v>7.5705621338431601E-5</v>
      </c>
      <c r="L1721">
        <v>1.0940158723880299E-3</v>
      </c>
    </row>
    <row r="1722" spans="1:12" x14ac:dyDescent="0.25">
      <c r="A1722" s="5" t="s">
        <v>1631</v>
      </c>
      <c r="B1722" t="s">
        <v>1412</v>
      </c>
      <c r="C1722" s="1">
        <v>7.1160245189133704E-6</v>
      </c>
      <c r="D1722" s="1">
        <v>1.7777712592467201E-4</v>
      </c>
      <c r="E1722" s="1">
        <v>1.0892128654995499E-5</v>
      </c>
      <c r="F1722" s="1">
        <v>1.8659105917791599E-4</v>
      </c>
      <c r="G1722" s="1">
        <v>9.0910977392285994E-6</v>
      </c>
      <c r="H1722" s="1">
        <v>1.76424105190874E-4</v>
      </c>
      <c r="I1722" s="1">
        <v>1.0395802770208199E-5</v>
      </c>
      <c r="J1722" s="1">
        <v>2.3348047942839699E-4</v>
      </c>
      <c r="K1722" s="1">
        <v>1.55355139712401E-5</v>
      </c>
      <c r="L1722">
        <v>2.6130864048492202E-4</v>
      </c>
    </row>
    <row r="1723" spans="1:12" x14ac:dyDescent="0.25">
      <c r="A1723" s="5" t="s">
        <v>1632</v>
      </c>
      <c r="B1723" t="s">
        <v>1413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25">
      <c r="A1724" s="5" t="s">
        <v>1633</v>
      </c>
      <c r="B1724" t="s">
        <v>1414</v>
      </c>
      <c r="C1724">
        <v>6.6725450891717895E-4</v>
      </c>
      <c r="D1724">
        <v>7.27151025917591E-3</v>
      </c>
      <c r="E1724">
        <v>5.1548364263245101E-4</v>
      </c>
      <c r="F1724">
        <v>6.2758054225540904E-3</v>
      </c>
      <c r="G1724">
        <v>5.4368384035051801E-4</v>
      </c>
      <c r="H1724">
        <v>6.0520224474068197E-3</v>
      </c>
      <c r="I1724">
        <v>1.34272582002544E-3</v>
      </c>
      <c r="J1724">
        <v>1.55892024622573E-2</v>
      </c>
      <c r="K1724">
        <v>1.0178266138527901E-3</v>
      </c>
      <c r="L1724">
        <v>9.8732230963843298E-3</v>
      </c>
    </row>
    <row r="1725" spans="1:12" x14ac:dyDescent="0.25">
      <c r="A1725" s="5" t="s">
        <v>1634</v>
      </c>
      <c r="B1725" t="s">
        <v>1415</v>
      </c>
      <c r="C1725" s="1">
        <v>7.6596319357992901E-5</v>
      </c>
      <c r="D1725" s="1">
        <v>7.08271903619801E-7</v>
      </c>
      <c r="E1725" s="1">
        <v>6.7583551768921101E-5</v>
      </c>
      <c r="F1725" s="1">
        <v>5.7653216109090103E-7</v>
      </c>
      <c r="G1725" s="1">
        <v>7.5744158556737007E-5</v>
      </c>
      <c r="H1725" s="1">
        <v>8.7241603897029101E-7</v>
      </c>
      <c r="I1725">
        <v>1.0418754360103599E-4</v>
      </c>
      <c r="J1725" s="1">
        <v>8.9518666028321004E-7</v>
      </c>
      <c r="K1725" s="1">
        <v>9.1343986803955603E-5</v>
      </c>
      <c r="L1725" s="1">
        <v>9.0190581751350899E-7</v>
      </c>
    </row>
    <row r="1726" spans="1:12" x14ac:dyDescent="0.25">
      <c r="A1726" s="5" t="s">
        <v>1635</v>
      </c>
      <c r="B1726" t="s">
        <v>1416</v>
      </c>
      <c r="C1726">
        <v>4.4377041425287301E-4</v>
      </c>
      <c r="D1726">
        <v>3.2558929891719499E-3</v>
      </c>
      <c r="E1726">
        <v>6.4899711334754403E-4</v>
      </c>
      <c r="F1726">
        <v>2.8886935963773298E-3</v>
      </c>
      <c r="G1726">
        <v>3.67706285399662E-4</v>
      </c>
      <c r="H1726">
        <v>2.8765624406579598E-3</v>
      </c>
      <c r="I1726">
        <v>8.6011118277175996E-4</v>
      </c>
      <c r="J1726">
        <v>7.5909053825655602E-3</v>
      </c>
      <c r="K1726">
        <v>5.4926354040308104E-4</v>
      </c>
      <c r="L1726">
        <v>4.1532365191009396E-3</v>
      </c>
    </row>
    <row r="1727" spans="1:12" x14ac:dyDescent="0.25">
      <c r="A1727" s="5" t="s">
        <v>1636</v>
      </c>
      <c r="B1727" t="s">
        <v>1417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25">
      <c r="A1728" s="5" t="s">
        <v>1637</v>
      </c>
      <c r="B1728" t="s">
        <v>1418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25">
      <c r="A1729" s="5" t="s">
        <v>1638</v>
      </c>
      <c r="B1729" t="s">
        <v>1419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 s="5" t="s">
        <v>1639</v>
      </c>
      <c r="B1730" t="s">
        <v>1420</v>
      </c>
      <c r="C1730" s="1">
        <v>7.5406806024114998E-6</v>
      </c>
      <c r="D1730" s="1">
        <v>1.38615776368657E-4</v>
      </c>
      <c r="E1730" s="1">
        <v>2.41948260414694E-5</v>
      </c>
      <c r="F1730" s="1">
        <v>2.5531892483141499E-4</v>
      </c>
      <c r="G1730" s="1">
        <v>9.3227759852841892E-6</v>
      </c>
      <c r="H1730" s="1">
        <v>1.12295046205568E-4</v>
      </c>
      <c r="I1730" s="1">
        <v>1.5009600613116901E-5</v>
      </c>
      <c r="J1730" s="1">
        <v>1.7877533828811E-4</v>
      </c>
      <c r="K1730" s="1">
        <v>9.3166018143757894E-6</v>
      </c>
      <c r="L1730">
        <v>1.2888517356326299E-4</v>
      </c>
    </row>
    <row r="1731" spans="1:12" x14ac:dyDescent="0.25">
      <c r="A1731" s="5" t="s">
        <v>1640</v>
      </c>
      <c r="B1731" t="s">
        <v>1421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 s="5" t="s">
        <v>1641</v>
      </c>
      <c r="B1732" t="s">
        <v>1422</v>
      </c>
      <c r="C1732" s="1">
        <v>1.17969511415212E-4</v>
      </c>
      <c r="D1732" s="1">
        <v>2.71999574885496E-3</v>
      </c>
      <c r="E1732" s="1">
        <v>1.91209887884682E-4</v>
      </c>
      <c r="F1732" s="1">
        <v>3.5393595952072998E-3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25">
      <c r="A1733" s="5" t="s">
        <v>1642</v>
      </c>
      <c r="B1733" t="s">
        <v>1423</v>
      </c>
      <c r="C1733" s="1">
        <v>-1.02498503870768E-8</v>
      </c>
      <c r="D1733" s="1">
        <v>3.6170423381124201E-7</v>
      </c>
      <c r="E1733" s="1">
        <v>-8.9541815141631803E-9</v>
      </c>
      <c r="F1733" s="1">
        <v>4.2427606009246401E-7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 s="5" t="s">
        <v>1643</v>
      </c>
      <c r="B1734" t="s">
        <v>1424</v>
      </c>
      <c r="C1734" s="1">
        <v>1.3991031888938899E-7</v>
      </c>
      <c r="D1734" s="1">
        <v>5.7108600478746897E-6</v>
      </c>
      <c r="E1734" s="1">
        <v>1.88149438119787E-6</v>
      </c>
      <c r="F1734" s="1">
        <v>5.2895009685004698E-5</v>
      </c>
      <c r="G1734" s="1">
        <v>1.49036255285912E-6</v>
      </c>
      <c r="H1734" s="1">
        <v>1.7949699217670401E-5</v>
      </c>
      <c r="I1734" s="1">
        <v>1.43094905489196E-6</v>
      </c>
      <c r="J1734" s="1">
        <v>2.2442315854507601E-5</v>
      </c>
      <c r="K1734" s="1">
        <v>9.0769080805488002E-7</v>
      </c>
      <c r="L1734" s="1">
        <v>1.8144182896060999E-5</v>
      </c>
    </row>
    <row r="1735" spans="1:12" x14ac:dyDescent="0.25">
      <c r="A1735" s="5" t="s">
        <v>1644</v>
      </c>
      <c r="B1735" t="s">
        <v>1425</v>
      </c>
      <c r="C1735" s="1">
        <v>1.0586599528454701E-6</v>
      </c>
      <c r="D1735" s="1">
        <v>1.5300524904985199E-5</v>
      </c>
      <c r="E1735" s="1">
        <v>1.20709482065275E-5</v>
      </c>
      <c r="F1735" s="1">
        <v>1.3540423118695499E-4</v>
      </c>
      <c r="G1735" s="1">
        <v>3.41072930788488E-6</v>
      </c>
      <c r="H1735" s="1">
        <v>3.0321734681432999E-5</v>
      </c>
      <c r="I1735" s="1">
        <v>4.4367983796921197E-6</v>
      </c>
      <c r="J1735" s="1">
        <v>4.2129204643234402E-5</v>
      </c>
      <c r="K1735" s="1">
        <v>3.0838378926169202E-6</v>
      </c>
      <c r="L1735" s="1">
        <v>3.3580287125603601E-5</v>
      </c>
    </row>
    <row r="1736" spans="1:12" x14ac:dyDescent="0.25">
      <c r="A1736" s="5" t="s">
        <v>1645</v>
      </c>
      <c r="B1736" t="s">
        <v>1424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25">
      <c r="A1737" s="5" t="s">
        <v>1646</v>
      </c>
      <c r="B1737" t="s">
        <v>1425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25">
      <c r="A1738" s="5" t="s">
        <v>1647</v>
      </c>
      <c r="B1738" t="s">
        <v>1426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25">
      <c r="A1739" s="5" t="s">
        <v>1648</v>
      </c>
      <c r="B1739" t="s">
        <v>1427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25">
      <c r="A1740" s="5" t="s">
        <v>1649</v>
      </c>
      <c r="B1740" t="s">
        <v>1428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25">
      <c r="A1741" s="5" t="s">
        <v>1650</v>
      </c>
      <c r="B1741" t="s">
        <v>1429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25">
      <c r="A1742" s="5" t="s">
        <v>1651</v>
      </c>
      <c r="B1742" t="s">
        <v>1430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 s="5" t="s">
        <v>1652</v>
      </c>
      <c r="B1743" t="s">
        <v>1431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25">
      <c r="A1744" s="5" t="s">
        <v>1653</v>
      </c>
      <c r="B1744" t="s">
        <v>1432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25">
      <c r="A1745" s="5" t="s">
        <v>1654</v>
      </c>
      <c r="B1745" t="s">
        <v>1432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 s="5" t="s">
        <v>1655</v>
      </c>
      <c r="B1746" t="s">
        <v>1433</v>
      </c>
      <c r="C1746">
        <v>3.6717409489487999E-4</v>
      </c>
      <c r="D1746">
        <v>3.2560007164695098E-3</v>
      </c>
      <c r="E1746">
        <v>5.8141356157862705E-4</v>
      </c>
      <c r="F1746">
        <v>2.8887423205531302E-3</v>
      </c>
      <c r="G1746">
        <v>2.9196212684292602E-4</v>
      </c>
      <c r="H1746">
        <v>2.8765901167234699E-3</v>
      </c>
      <c r="I1746">
        <v>7.5592363917072495E-4</v>
      </c>
      <c r="J1746">
        <v>7.5910121334569003E-3</v>
      </c>
      <c r="K1746">
        <v>4.5791955359913099E-4</v>
      </c>
      <c r="L1746">
        <v>4.1532731100528504E-3</v>
      </c>
    </row>
    <row r="1747" spans="1:12" x14ac:dyDescent="0.25">
      <c r="A1747" s="5" t="s">
        <v>1656</v>
      </c>
      <c r="B1747" t="s">
        <v>1434</v>
      </c>
      <c r="C1747" s="1">
        <v>7.6148137331067699E-7</v>
      </c>
      <c r="D1747" s="1">
        <v>4.1301763988044197E-5</v>
      </c>
      <c r="E1747" s="1">
        <v>1.7220337154664401E-6</v>
      </c>
      <c r="F1747" s="1">
        <v>6.0864931526562103E-5</v>
      </c>
      <c r="G1747" s="1">
        <v>1.5460115686929301E-6</v>
      </c>
      <c r="H1747" s="1">
        <v>4.8869839815479497E-5</v>
      </c>
      <c r="I1747" s="1">
        <v>3.7974207463339702E-6</v>
      </c>
      <c r="J1747" s="1">
        <v>9.4869488247937498E-5</v>
      </c>
      <c r="K1747" s="1">
        <v>1.19548192164736E-6</v>
      </c>
      <c r="L1747" s="1">
        <v>4.8795581080985503E-5</v>
      </c>
    </row>
    <row r="1748" spans="1:12" x14ac:dyDescent="0.25">
      <c r="A1748" s="5" t="s">
        <v>1657</v>
      </c>
      <c r="B1748" t="s">
        <v>1435</v>
      </c>
      <c r="C1748" s="1">
        <v>5.2412160151387996E-7</v>
      </c>
      <c r="D1748" s="1">
        <v>1.1705453084561499E-5</v>
      </c>
      <c r="E1748" s="1">
        <v>5.2048583343007505E-7</v>
      </c>
      <c r="F1748" s="1">
        <v>1.0613089535672701E-5</v>
      </c>
      <c r="G1748" s="1">
        <v>6.0270613979886197E-7</v>
      </c>
      <c r="H1748" s="1">
        <v>1.34615174433539E-5</v>
      </c>
      <c r="I1748" s="1">
        <v>2.2232553795932898E-6</v>
      </c>
      <c r="J1748" s="1">
        <v>4.35392616719569E-5</v>
      </c>
      <c r="K1748" s="1">
        <v>9.2840598615112898E-7</v>
      </c>
      <c r="L1748" s="1">
        <v>1.9767767806285801E-5</v>
      </c>
    </row>
    <row r="1749" spans="1:12" x14ac:dyDescent="0.25">
      <c r="A1749" s="5" t="s">
        <v>1658</v>
      </c>
      <c r="B1749" t="s">
        <v>1435</v>
      </c>
      <c r="C1749" s="1">
        <v>4.7749287085323498E-7</v>
      </c>
      <c r="D1749" s="1">
        <v>1.12456413020795E-5</v>
      </c>
      <c r="E1749" s="1">
        <v>4.35138030828221E-7</v>
      </c>
      <c r="F1749" s="1">
        <v>9.7214652979891107E-6</v>
      </c>
      <c r="G1749" s="1">
        <v>5.4274586358789903E-7</v>
      </c>
      <c r="H1749" s="1">
        <v>1.27825125674679E-5</v>
      </c>
      <c r="I1749" s="1">
        <v>5.1397337322173104E-7</v>
      </c>
      <c r="J1749" s="1">
        <v>2.09786788691129E-5</v>
      </c>
      <c r="K1749" s="1">
        <v>1.18214059217686E-6</v>
      </c>
      <c r="L1749" s="1">
        <v>2.2311310538614199E-5</v>
      </c>
    </row>
    <row r="1750" spans="1:12" x14ac:dyDescent="0.25">
      <c r="A1750" s="5" t="s">
        <v>1659</v>
      </c>
      <c r="B1750" t="s">
        <v>1435</v>
      </c>
      <c r="C1750" s="1">
        <v>3.1580905096755098E-7</v>
      </c>
      <c r="D1750" s="1">
        <v>9.1128233486147102E-6</v>
      </c>
      <c r="E1750" s="1">
        <v>1.7331184672615201E-7</v>
      </c>
      <c r="F1750" s="1">
        <v>6.1259442419914698E-6</v>
      </c>
      <c r="G1750" s="1">
        <v>3.0190654109744599E-7</v>
      </c>
      <c r="H1750" s="1">
        <v>9.5433355824287192E-6</v>
      </c>
      <c r="I1750" s="1">
        <v>1.0275960680704399E-6</v>
      </c>
      <c r="J1750" s="1">
        <v>2.9649312377729302E-5</v>
      </c>
      <c r="K1750" s="1">
        <v>4.6415143289712398E-7</v>
      </c>
      <c r="L1750" s="1">
        <v>1.3328885812028001E-5</v>
      </c>
    </row>
    <row r="1751" spans="1:12" x14ac:dyDescent="0.25">
      <c r="A1751" s="5" t="s">
        <v>1660</v>
      </c>
      <c r="B1751" t="s">
        <v>1435</v>
      </c>
      <c r="C1751" s="1">
        <v>5.3000211787831298E-7</v>
      </c>
      <c r="D1751" s="1">
        <v>1.05157302799101E-5</v>
      </c>
      <c r="E1751" s="1">
        <v>2.1922399262337999E-7</v>
      </c>
      <c r="F1751" s="1">
        <v>6.8326561071805899E-6</v>
      </c>
      <c r="G1751" s="1">
        <v>5.3818961702059298E-7</v>
      </c>
      <c r="H1751" s="1">
        <v>1.2079245721496701E-5</v>
      </c>
      <c r="I1751" s="1">
        <v>1.0098931470171701E-6</v>
      </c>
      <c r="J1751" s="1">
        <v>2.7064657564673001E-5</v>
      </c>
      <c r="K1751" s="1">
        <v>4.22064237206221E-7</v>
      </c>
      <c r="L1751" s="1">
        <v>1.3341521098937201E-5</v>
      </c>
    </row>
    <row r="1752" spans="1:12" x14ac:dyDescent="0.25">
      <c r="A1752" s="5" t="s">
        <v>1661</v>
      </c>
      <c r="B1752" t="s">
        <v>1436</v>
      </c>
      <c r="C1752" s="1">
        <v>2.20669866954834E-5</v>
      </c>
      <c r="D1752" s="1">
        <v>6.4059534079509396E-4</v>
      </c>
      <c r="E1752" s="1">
        <v>1.8331751209287502E-5</v>
      </c>
      <c r="F1752" s="1">
        <v>4.5965231421222E-4</v>
      </c>
      <c r="G1752" s="1">
        <v>1.2468896266044899E-5</v>
      </c>
      <c r="H1752" s="1">
        <v>5.0894149115741103E-4</v>
      </c>
      <c r="I1752" s="1">
        <v>1.9101224155467099E-5</v>
      </c>
      <c r="J1752" s="1">
        <v>7.8256723101775101E-4</v>
      </c>
      <c r="K1752" s="1">
        <v>2.6457775044431999E-5</v>
      </c>
      <c r="L1752">
        <v>7.5570149152734E-4</v>
      </c>
    </row>
    <row r="1753" spans="1:12" x14ac:dyDescent="0.25">
      <c r="A1753" s="5" t="s">
        <v>1662</v>
      </c>
      <c r="B1753" t="s">
        <v>1436</v>
      </c>
      <c r="C1753" s="1">
        <v>1.3521825482148701E-5</v>
      </c>
      <c r="D1753" s="1">
        <v>5.0214193389587296E-4</v>
      </c>
      <c r="E1753" s="1">
        <v>1.6016930555984601E-5</v>
      </c>
      <c r="F1753" s="1">
        <v>5.0959924978616301E-4</v>
      </c>
      <c r="G1753" s="1">
        <v>1.8889080284558801E-5</v>
      </c>
      <c r="H1753" s="1">
        <v>6.0648830156898796E-4</v>
      </c>
      <c r="I1753" s="1">
        <v>1.9101224155465201E-5</v>
      </c>
      <c r="J1753" s="1">
        <v>7.8256723101768596E-4</v>
      </c>
      <c r="K1753" s="1">
        <v>1.7269267692948802E-5</v>
      </c>
      <c r="L1753">
        <v>6.1041965809741799E-4</v>
      </c>
    </row>
    <row r="1754" spans="1:12" x14ac:dyDescent="0.25">
      <c r="A1754" s="5" t="s">
        <v>1663</v>
      </c>
      <c r="B1754" t="s">
        <v>1436</v>
      </c>
      <c r="C1754" s="1">
        <v>3.2059609728298401E-5</v>
      </c>
      <c r="D1754" s="1">
        <v>6.3600925947365197E-4</v>
      </c>
      <c r="E1754" s="1">
        <v>8.4490406282374194E-6</v>
      </c>
      <c r="F1754" s="1">
        <v>2.3641009149449801E-4</v>
      </c>
      <c r="G1754" s="1">
        <v>5.3430287696308103E-5</v>
      </c>
      <c r="H1754" s="1">
        <v>8.5959618844098505E-4</v>
      </c>
      <c r="I1754" s="1">
        <v>7.5054717218907206E-5</v>
      </c>
      <c r="J1754" s="1">
        <v>1.39786741199274E-3</v>
      </c>
      <c r="K1754" s="1">
        <v>5.3093011616094298E-5</v>
      </c>
      <c r="L1754">
        <v>7.4851433712827705E-4</v>
      </c>
    </row>
    <row r="1755" spans="1:12" x14ac:dyDescent="0.25">
      <c r="A1755" s="5" t="s">
        <v>1664</v>
      </c>
      <c r="B1755" t="s">
        <v>1436</v>
      </c>
      <c r="C1755" s="1">
        <v>2.6589589240747499E-5</v>
      </c>
      <c r="D1755" s="1">
        <v>5.2497290267788097E-4</v>
      </c>
      <c r="E1755" s="1">
        <v>1.7256745396778401E-5</v>
      </c>
      <c r="F1755" s="1">
        <v>4.5153598284267799E-4</v>
      </c>
      <c r="G1755" s="1">
        <v>3.5292684773874601E-5</v>
      </c>
      <c r="H1755" s="1">
        <v>7.0553914844308598E-4</v>
      </c>
      <c r="I1755" s="1">
        <v>4.16615173346187E-5</v>
      </c>
      <c r="J1755" s="1">
        <v>9.4419463987277898E-4</v>
      </c>
      <c r="K1755" s="1">
        <v>3.3353191023662197E-5</v>
      </c>
      <c r="L1755">
        <v>6.6181054844897903E-4</v>
      </c>
    </row>
    <row r="1756" spans="1:12" x14ac:dyDescent="0.25">
      <c r="A1756" s="5" t="s">
        <v>1665</v>
      </c>
      <c r="B1756" t="s">
        <v>1437</v>
      </c>
      <c r="C1756" s="1">
        <v>1.02847102862261E-5</v>
      </c>
      <c r="D1756" s="1">
        <v>2.1374946993102899E-4</v>
      </c>
      <c r="E1756" s="1">
        <v>7.4965732314768799E-6</v>
      </c>
      <c r="F1756" s="1">
        <v>1.61923619821773E-4</v>
      </c>
      <c r="G1756" s="1">
        <v>8.5150255350186701E-6</v>
      </c>
      <c r="H1756" s="1">
        <v>1.8461379404130599E-4</v>
      </c>
      <c r="I1756" s="1">
        <v>1.22968547986199E-5</v>
      </c>
      <c r="J1756" s="1">
        <v>2.5798000045092E-4</v>
      </c>
      <c r="K1756" s="1">
        <v>1.3886622896492801E-5</v>
      </c>
      <c r="L1756">
        <v>2.7336922521688603E-4</v>
      </c>
    </row>
    <row r="1757" spans="1:12" x14ac:dyDescent="0.25">
      <c r="A1757" s="5" t="s">
        <v>1666</v>
      </c>
      <c r="B1757" t="s">
        <v>1437</v>
      </c>
      <c r="C1757" s="1">
        <v>4.7749287085323498E-7</v>
      </c>
      <c r="D1757" s="1">
        <v>1.12456413020795E-5</v>
      </c>
      <c r="E1757" s="1">
        <v>4.35138030828221E-7</v>
      </c>
      <c r="F1757" s="1">
        <v>9.7214652979891107E-6</v>
      </c>
      <c r="G1757" s="1">
        <v>5.4274586358789903E-7</v>
      </c>
      <c r="H1757" s="1">
        <v>1.27825125674679E-5</v>
      </c>
      <c r="I1757" s="1">
        <v>5.1397337322173104E-7</v>
      </c>
      <c r="J1757" s="1">
        <v>2.09786788691129E-5</v>
      </c>
      <c r="K1757" s="1">
        <v>1.18214059217686E-6</v>
      </c>
      <c r="L1757" s="1">
        <v>2.2311310538614199E-5</v>
      </c>
    </row>
    <row r="1758" spans="1:12" x14ac:dyDescent="0.25">
      <c r="A1758" s="5" t="s">
        <v>1667</v>
      </c>
      <c r="B1758" t="s">
        <v>1438</v>
      </c>
      <c r="C1758" s="1">
        <v>1.7815428516098399E-6</v>
      </c>
      <c r="D1758" s="1">
        <v>8.9068232638724997E-5</v>
      </c>
      <c r="E1758" s="1">
        <v>3.4761613638645199E-6</v>
      </c>
      <c r="F1758" s="1">
        <v>1.0988328674291999E-4</v>
      </c>
      <c r="G1758" s="1">
        <v>4.6566132133919602E-6</v>
      </c>
      <c r="H1758" s="1">
        <v>1.3435793024768901E-4</v>
      </c>
      <c r="I1758" s="1">
        <v>3.4704440764258399E-6</v>
      </c>
      <c r="J1758" s="1">
        <v>1.4165194841502801E-4</v>
      </c>
      <c r="K1758" s="1">
        <v>5.3997183045677701E-6</v>
      </c>
      <c r="L1758">
        <v>1.7068575918227901E-4</v>
      </c>
    </row>
    <row r="1759" spans="1:12" x14ac:dyDescent="0.25">
      <c r="A1759" s="5" t="s">
        <v>1668</v>
      </c>
      <c r="B1759" t="s">
        <v>1438</v>
      </c>
      <c r="C1759" s="1">
        <v>8.8120107889593102E-7</v>
      </c>
      <c r="D1759" s="1">
        <v>6.2310325847619806E-5</v>
      </c>
      <c r="E1759" s="1">
        <v>4.1813719740849799E-6</v>
      </c>
      <c r="F1759" s="1">
        <v>1.20646506764536E-4</v>
      </c>
      <c r="G1759" s="1">
        <v>5.4342041338037496E-6</v>
      </c>
      <c r="H1759" s="1">
        <v>1.4514808982167999E-4</v>
      </c>
      <c r="I1759" s="1">
        <v>5.7843363644888897E-6</v>
      </c>
      <c r="J1759" s="1">
        <v>1.82843583987459E-4</v>
      </c>
      <c r="K1759" s="1">
        <v>1.11952602284297E-5</v>
      </c>
      <c r="L1759">
        <v>2.4285273813566801E-4</v>
      </c>
    </row>
    <row r="1760" spans="1:12" x14ac:dyDescent="0.25">
      <c r="A1760" s="5" t="s">
        <v>1669</v>
      </c>
      <c r="B1760" t="s">
        <v>1438</v>
      </c>
      <c r="C1760" s="1">
        <v>9.4703449843735308E-6</v>
      </c>
      <c r="D1760" s="1">
        <v>1.70266927833481E-4</v>
      </c>
      <c r="E1760" s="1">
        <v>1.4657120326822999E-5</v>
      </c>
      <c r="F1760" s="1">
        <v>2.03549567062423E-4</v>
      </c>
      <c r="G1760" s="1">
        <v>1.0999750529610201E-5</v>
      </c>
      <c r="H1760" s="1">
        <v>1.8175817527117501E-4</v>
      </c>
      <c r="I1760" s="1">
        <v>1.8656316602326901E-5</v>
      </c>
      <c r="J1760" s="1">
        <v>2.9113553138754799E-4</v>
      </c>
      <c r="K1760" s="1">
        <v>2.0054968453286201E-5</v>
      </c>
      <c r="L1760">
        <v>2.6775148317873399E-4</v>
      </c>
    </row>
    <row r="1761" spans="1:12" x14ac:dyDescent="0.25">
      <c r="A1761" s="5" t="s">
        <v>1670</v>
      </c>
      <c r="B1761" t="s">
        <v>1437</v>
      </c>
      <c r="C1761">
        <v>3.01083680756294E-4</v>
      </c>
      <c r="D1761">
        <v>6.1494062521900601E-3</v>
      </c>
      <c r="E1761">
        <v>3.0789811768262197E-4</v>
      </c>
      <c r="F1761">
        <v>6.5698405178759604E-3</v>
      </c>
      <c r="G1761">
        <v>3.0091758979912902E-4</v>
      </c>
      <c r="H1761">
        <v>6.1356936772661297E-3</v>
      </c>
      <c r="I1761">
        <v>5.6312876796460302E-4</v>
      </c>
      <c r="J1761">
        <v>1.40801892788516E-2</v>
      </c>
      <c r="K1761">
        <v>3.7917514822877901E-4</v>
      </c>
      <c r="L1761">
        <v>7.7382483295314799E-3</v>
      </c>
    </row>
    <row r="1762" spans="1:12" x14ac:dyDescent="0.25">
      <c r="A1762" s="5" t="s">
        <v>1671</v>
      </c>
      <c r="B1762" t="s">
        <v>1439</v>
      </c>
      <c r="C1762">
        <v>1.58676741546239E-4</v>
      </c>
      <c r="D1762">
        <v>4.2395750167939002E-3</v>
      </c>
      <c r="E1762" s="1">
        <v>1.3854004202273901E-4</v>
      </c>
      <c r="F1762" s="1">
        <v>3.9973059741303298E-3</v>
      </c>
      <c r="G1762">
        <v>1.9022313150234501E-4</v>
      </c>
      <c r="H1762">
        <v>4.4800131716993498E-3</v>
      </c>
      <c r="I1762">
        <v>3.2016656487020002E-4</v>
      </c>
      <c r="J1762">
        <v>8.6807286315252006E-3</v>
      </c>
      <c r="K1762" s="1">
        <v>1.2388655887555499E-4</v>
      </c>
      <c r="L1762">
        <v>3.9278238746612102E-3</v>
      </c>
    </row>
    <row r="1763" spans="1:12" x14ac:dyDescent="0.25">
      <c r="A1763" s="5" t="s">
        <v>1672</v>
      </c>
      <c r="B1763" t="s">
        <v>1439</v>
      </c>
      <c r="C1763" s="1">
        <v>6.7960744649626798E-5</v>
      </c>
      <c r="D1763" s="1">
        <v>2.7742678694165001E-3</v>
      </c>
      <c r="E1763" s="1">
        <v>1.21061128705842E-4</v>
      </c>
      <c r="F1763" s="1">
        <v>3.6688056462249301E-3</v>
      </c>
      <c r="G1763" s="1">
        <v>6.0840483392891897E-5</v>
      </c>
      <c r="H1763">
        <v>2.48772568301677E-3</v>
      </c>
      <c r="I1763">
        <v>3.4294713303702201E-4</v>
      </c>
      <c r="J1763">
        <v>9.1601455284111098E-3</v>
      </c>
      <c r="K1763">
        <v>2.6344570511402501E-4</v>
      </c>
      <c r="L1763">
        <v>5.8861904020988303E-3</v>
      </c>
    </row>
    <row r="1764" spans="1:12" x14ac:dyDescent="0.25">
      <c r="A1764" s="5" t="s">
        <v>1673</v>
      </c>
      <c r="B1764" t="s">
        <v>1440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 s="5" t="s">
        <v>1674</v>
      </c>
      <c r="B1765" t="s">
        <v>1441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25">
      <c r="A1766" s="5" t="s">
        <v>1675</v>
      </c>
      <c r="B1766" t="s">
        <v>1442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 s="5" t="s">
        <v>1676</v>
      </c>
      <c r="B1767" t="s">
        <v>1443</v>
      </c>
      <c r="C1767" s="1">
        <v>4.1004071411730998E-6</v>
      </c>
      <c r="D1767" s="1">
        <v>2.4251801610933399E-5</v>
      </c>
      <c r="E1767" s="1">
        <v>3.1191685321558102E-5</v>
      </c>
      <c r="F1767" s="1">
        <v>3.2453696918464898E-4</v>
      </c>
      <c r="G1767">
        <v>1.4202319025287001E-4</v>
      </c>
      <c r="H1767" s="1">
        <v>3.8795054731197998E-5</v>
      </c>
      <c r="I1767">
        <v>1.9408740213432301E-4</v>
      </c>
      <c r="J1767" s="1">
        <v>5.0191256312193001E-5</v>
      </c>
      <c r="K1767">
        <v>1.66744209749557E-4</v>
      </c>
      <c r="L1767" s="1">
        <v>5.0095353086289801E-5</v>
      </c>
    </row>
    <row r="1768" spans="1:12" x14ac:dyDescent="0.25">
      <c r="A1768" s="5" t="s">
        <v>1677</v>
      </c>
      <c r="B1768" t="s">
        <v>1444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 s="5" t="s">
        <v>1678</v>
      </c>
      <c r="B1769" t="s">
        <v>1445</v>
      </c>
      <c r="C1769" s="1">
        <v>4.1004071411730998E-6</v>
      </c>
      <c r="D1769" s="1">
        <v>2.4251801610933399E-5</v>
      </c>
      <c r="E1769" s="1">
        <v>3.1191685321558102E-5</v>
      </c>
      <c r="F1769" s="1">
        <v>3.2453696918464898E-4</v>
      </c>
      <c r="G1769">
        <v>1.4202319025287001E-4</v>
      </c>
      <c r="H1769" s="1">
        <v>3.8795054731197998E-5</v>
      </c>
      <c r="I1769">
        <v>1.9408740213432301E-4</v>
      </c>
      <c r="J1769" s="1">
        <v>5.0191256312193001E-5</v>
      </c>
      <c r="K1769">
        <v>1.66744209749557E-4</v>
      </c>
      <c r="L1769" s="1">
        <v>5.0095353086289801E-5</v>
      </c>
    </row>
    <row r="1770" spans="1:12" x14ac:dyDescent="0.25">
      <c r="A1770" s="5" t="s">
        <v>1679</v>
      </c>
      <c r="B1770" t="s">
        <v>1446</v>
      </c>
      <c r="C1770">
        <v>1.3007852206969899E-4</v>
      </c>
      <c r="D1770">
        <v>2.76505043630746E-3</v>
      </c>
      <c r="E1770" s="1">
        <v>1.91215866426322E-4</v>
      </c>
      <c r="F1770" s="1">
        <v>3.5393592658403599E-3</v>
      </c>
      <c r="G1770">
        <v>2.0335989711820699E-4</v>
      </c>
      <c r="H1770">
        <v>1.72684663082735E-3</v>
      </c>
      <c r="I1770">
        <v>3.03064099605302E-4</v>
      </c>
      <c r="J1770">
        <v>2.68038534580398E-3</v>
      </c>
      <c r="K1770">
        <v>2.3495160463410299E-4</v>
      </c>
      <c r="L1770">
        <v>2.13621699175429E-3</v>
      </c>
    </row>
    <row r="1771" spans="1:12" x14ac:dyDescent="0.25">
      <c r="A1771" s="5" t="s">
        <v>1680</v>
      </c>
      <c r="B1771" t="s">
        <v>1447</v>
      </c>
      <c r="C1771" s="1">
        <v>9.2899948434315904E-7</v>
      </c>
      <c r="D1771" s="1">
        <v>1.43484612158069E-5</v>
      </c>
      <c r="E1771" s="1">
        <v>1.01984080068438E-5</v>
      </c>
      <c r="F1771" s="1">
        <v>1.2422473324639799E-4</v>
      </c>
      <c r="G1771" s="1">
        <v>1.9203667550257702E-6</v>
      </c>
      <c r="H1771" s="1">
        <v>2.43324686939073E-5</v>
      </c>
      <c r="I1771" s="1">
        <v>3.00584932480015E-6</v>
      </c>
      <c r="J1771" s="1">
        <v>3.5399262902670802E-5</v>
      </c>
      <c r="K1771" s="1">
        <v>2.1761470845620402E-6</v>
      </c>
      <c r="L1771" s="1">
        <v>2.80529944118262E-5</v>
      </c>
    </row>
    <row r="1772" spans="1:12" x14ac:dyDescent="0.25">
      <c r="A1772" s="5" t="s">
        <v>1681</v>
      </c>
      <c r="B1772" t="s">
        <v>1448</v>
      </c>
      <c r="C1772" s="1">
        <v>1.21090106544864E-5</v>
      </c>
      <c r="D1772" s="1">
        <v>4.9998466522301901E-4</v>
      </c>
      <c r="E1772" s="1">
        <v>5.9785416402211796E-9</v>
      </c>
      <c r="F1772" s="1">
        <v>2.1131621035691301E-7</v>
      </c>
      <c r="G1772">
        <v>2.0335989711820699E-4</v>
      </c>
      <c r="H1772">
        <v>1.72684663082735E-3</v>
      </c>
      <c r="I1772">
        <v>3.03064099605302E-4</v>
      </c>
      <c r="J1772">
        <v>2.68038534580398E-3</v>
      </c>
      <c r="K1772">
        <v>2.3495160463410299E-4</v>
      </c>
      <c r="L1772">
        <v>2.13621699175429E-3</v>
      </c>
    </row>
    <row r="1773" spans="1:12" x14ac:dyDescent="0.25">
      <c r="A1773" s="5" t="s">
        <v>1682</v>
      </c>
      <c r="B1773" t="s">
        <v>1449</v>
      </c>
      <c r="C1773" s="1">
        <v>6.7960744649626798E-5</v>
      </c>
      <c r="D1773" s="1">
        <v>2.7742678694165001E-3</v>
      </c>
      <c r="E1773" s="1">
        <v>1.21061128705842E-4</v>
      </c>
      <c r="F1773" s="1">
        <v>3.6688056462249301E-3</v>
      </c>
      <c r="G1773" s="1">
        <v>6.0840483392891897E-5</v>
      </c>
      <c r="H1773">
        <v>2.48772568301677E-3</v>
      </c>
      <c r="I1773">
        <v>3.4294713303702201E-4</v>
      </c>
      <c r="J1773">
        <v>9.1601455284111098E-3</v>
      </c>
      <c r="K1773">
        <v>2.6344570511402501E-4</v>
      </c>
      <c r="L1773">
        <v>5.8861904020988303E-3</v>
      </c>
    </row>
    <row r="1774" spans="1:12" x14ac:dyDescent="0.25">
      <c r="A1774" s="5" t="s">
        <v>1683</v>
      </c>
      <c r="B1774" t="s">
        <v>1450</v>
      </c>
      <c r="C1774">
        <v>1.58676741546239E-4</v>
      </c>
      <c r="D1774">
        <v>4.2395750167939002E-3</v>
      </c>
      <c r="E1774" s="1">
        <v>1.3854004202273901E-4</v>
      </c>
      <c r="F1774" s="1">
        <v>3.9973059741303298E-3</v>
      </c>
      <c r="G1774">
        <v>1.9022313150234501E-4</v>
      </c>
      <c r="H1774">
        <v>4.4800131716993498E-3</v>
      </c>
      <c r="I1774">
        <v>3.2016656487020002E-4</v>
      </c>
      <c r="J1774">
        <v>8.6807286315252006E-3</v>
      </c>
      <c r="K1774" s="1">
        <v>1.2388655887555499E-4</v>
      </c>
      <c r="L1774">
        <v>3.9278238746612102E-3</v>
      </c>
    </row>
    <row r="1775" spans="1:12" x14ac:dyDescent="0.25">
      <c r="A1775" s="5" t="s">
        <v>1684</v>
      </c>
      <c r="B1775" t="s">
        <v>1451</v>
      </c>
      <c r="C1775">
        <v>1.47225612791589E-4</v>
      </c>
      <c r="D1775">
        <v>2.4421422321916301E-3</v>
      </c>
      <c r="E1775">
        <v>1.7648511936195401E-4</v>
      </c>
      <c r="F1775">
        <v>2.6865092159442001E-3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25">
      <c r="A1776" s="5" t="s">
        <v>1685</v>
      </c>
      <c r="B1776" t="s">
        <v>1451</v>
      </c>
      <c r="C1776">
        <v>1.89884832698206E-3</v>
      </c>
      <c r="D1776">
        <v>5.0296047879643899E-3</v>
      </c>
      <c r="E1776">
        <v>1.84436353099082E-3</v>
      </c>
      <c r="F1776">
        <v>6.2245864609631702E-3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 s="5" t="s">
        <v>1686</v>
      </c>
      <c r="B1777" t="s">
        <v>1452</v>
      </c>
      <c r="C1777">
        <v>1.4631562937809199E-3</v>
      </c>
      <c r="D1777">
        <v>6.5814192282167101E-3</v>
      </c>
      <c r="E1777">
        <v>1.0037525270467299E-3</v>
      </c>
      <c r="F1777">
        <v>5.6461346176342802E-3</v>
      </c>
      <c r="G1777">
        <v>4.0306767974574202E-4</v>
      </c>
      <c r="H1777">
        <v>5.34623127140239E-3</v>
      </c>
      <c r="I1777">
        <v>7.9589918360215299E-4</v>
      </c>
      <c r="J1777">
        <v>1.36527086791953E-2</v>
      </c>
      <c r="K1777">
        <v>7.3596787181759004E-4</v>
      </c>
      <c r="L1777">
        <v>8.9949919268993792E-3</v>
      </c>
    </row>
    <row r="1778" spans="1:12" x14ac:dyDescent="0.25">
      <c r="A1778" s="5" t="s">
        <v>1687</v>
      </c>
      <c r="B1778" t="s">
        <v>1452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25">
      <c r="A1779" s="5" t="s">
        <v>1688</v>
      </c>
      <c r="B1779" t="s">
        <v>1452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 s="5" t="s">
        <v>1689</v>
      </c>
      <c r="B1780" t="s">
        <v>1453</v>
      </c>
      <c r="C1780">
        <v>1.22844648428556E-3</v>
      </c>
      <c r="D1780">
        <v>6.5221050565138199E-3</v>
      </c>
      <c r="E1780">
        <v>1.5714904063211801E-3</v>
      </c>
      <c r="F1780">
        <v>7.6345917897979202E-3</v>
      </c>
      <c r="G1780">
        <v>1.4993893659005699E-4</v>
      </c>
      <c r="H1780">
        <v>2.87694507400062E-3</v>
      </c>
      <c r="I1780">
        <v>5.6183623703640398E-4</v>
      </c>
      <c r="J1780">
        <v>7.5914903367206603E-3</v>
      </c>
      <c r="K1780">
        <v>2.9117534384957399E-4</v>
      </c>
      <c r="L1780">
        <v>4.15318723740183E-3</v>
      </c>
    </row>
    <row r="1781" spans="1:12" x14ac:dyDescent="0.25">
      <c r="A1781" s="5" t="s">
        <v>1690</v>
      </c>
      <c r="B1781" t="s">
        <v>1454</v>
      </c>
      <c r="C1781" s="1">
        <v>1.39993183530019E-5</v>
      </c>
      <c r="D1781" s="1">
        <v>5.0225498553154097E-4</v>
      </c>
      <c r="E1781" s="1">
        <v>1.64520685868129E-5</v>
      </c>
      <c r="F1781" s="1">
        <v>5.0967829101358796E-4</v>
      </c>
      <c r="G1781" s="1">
        <v>1.94318261481467E-5</v>
      </c>
      <c r="H1781" s="1">
        <v>6.0660608678580097E-4</v>
      </c>
      <c r="I1781" s="1">
        <v>1.96151975286869E-5</v>
      </c>
      <c r="J1781" s="1">
        <v>7.8283583021011795E-4</v>
      </c>
      <c r="K1781" s="1">
        <v>1.8451408285125699E-5</v>
      </c>
      <c r="L1781">
        <v>6.1079384083136503E-4</v>
      </c>
    </row>
    <row r="1782" spans="1:12" x14ac:dyDescent="0.25">
      <c r="A1782" s="5" t="s">
        <v>1691</v>
      </c>
      <c r="B1782" t="s">
        <v>1455</v>
      </c>
      <c r="C1782">
        <v>-8.6127238939067699E-4</v>
      </c>
      <c r="D1782">
        <v>5.6814006498924303E-3</v>
      </c>
      <c r="E1782">
        <v>-9.9007684474255097E-4</v>
      </c>
      <c r="F1782">
        <v>7.1257078931829601E-3</v>
      </c>
      <c r="G1782">
        <v>1.4202319025287001E-4</v>
      </c>
      <c r="H1782" s="1">
        <v>3.8795054731197998E-5</v>
      </c>
      <c r="I1782">
        <v>1.9408740213432301E-4</v>
      </c>
      <c r="J1782" s="1">
        <v>5.0191256312193001E-5</v>
      </c>
      <c r="K1782">
        <v>1.66744209749557E-4</v>
      </c>
      <c r="L1782" s="1">
        <v>5.0095353086289801E-5</v>
      </c>
    </row>
    <row r="1783" spans="1:12" x14ac:dyDescent="0.25">
      <c r="A1783" s="5" t="s">
        <v>1692</v>
      </c>
      <c r="B1783" t="s">
        <v>1456</v>
      </c>
      <c r="C1783" s="1">
        <v>-4.13586331707E-6</v>
      </c>
      <c r="D1783" s="1">
        <v>1.1450371267511501E-4</v>
      </c>
      <c r="E1783" s="1">
        <v>-7.2411530356919999E-6</v>
      </c>
      <c r="F1783" s="1">
        <v>1.8703782409401501E-4</v>
      </c>
      <c r="G1783" s="1">
        <v>-6.5652660037736097E-6</v>
      </c>
      <c r="H1783" s="1">
        <v>1.7427259452847799E-4</v>
      </c>
      <c r="I1783" s="1">
        <v>-1.1730957908544599E-5</v>
      </c>
      <c r="J1783" s="1">
        <v>2.5266498715739602E-4</v>
      </c>
      <c r="K1783" s="1">
        <v>-9.9191727866138397E-6</v>
      </c>
      <c r="L1783">
        <v>2.8446983369698702E-4</v>
      </c>
    </row>
    <row r="1784" spans="1:12" x14ac:dyDescent="0.25">
      <c r="A1784" s="5" t="s">
        <v>1693</v>
      </c>
      <c r="B1784" t="s">
        <v>1457</v>
      </c>
      <c r="C1784" s="1">
        <v>1.2640624403252801E-5</v>
      </c>
      <c r="D1784" s="1">
        <v>5.0601673306863203E-4</v>
      </c>
      <c r="E1784" s="1">
        <v>1.1835558581899701E-5</v>
      </c>
      <c r="F1784" s="1">
        <v>5.2381384790843599E-4</v>
      </c>
      <c r="G1784" s="1">
        <v>1.3454876150755E-5</v>
      </c>
      <c r="H1784" s="1">
        <v>6.2377989966198096E-4</v>
      </c>
      <c r="I1784" s="1">
        <v>1.3316887790976301E-5</v>
      </c>
      <c r="J1784" s="1">
        <v>8.0378123098456399E-4</v>
      </c>
      <c r="K1784" s="1">
        <v>6.0740074645191302E-6</v>
      </c>
      <c r="L1784">
        <v>6.5724908265615801E-4</v>
      </c>
    </row>
    <row r="1785" spans="1:12" x14ac:dyDescent="0.25">
      <c r="A1785" s="5" t="s">
        <v>1694</v>
      </c>
      <c r="B1785" t="s">
        <v>1458</v>
      </c>
      <c r="C1785" s="1">
        <v>5.0170643959659296E-6</v>
      </c>
      <c r="D1785" s="1">
        <v>9.6019162958552404E-5</v>
      </c>
      <c r="E1785" s="1">
        <v>1.1422525009776999E-5</v>
      </c>
      <c r="F1785" s="1">
        <v>1.6544297782557701E-4</v>
      </c>
      <c r="G1785" s="1">
        <v>1.1999470137577401E-5</v>
      </c>
      <c r="H1785" s="1">
        <v>1.81230915368289E-4</v>
      </c>
      <c r="I1785" s="1">
        <v>1.75152942730335E-5</v>
      </c>
      <c r="J1785" s="1">
        <v>2.7010239210179302E-4</v>
      </c>
      <c r="K1785" s="1">
        <v>2.1114433015043599E-5</v>
      </c>
      <c r="L1785">
        <v>2.5166542011036401E-4</v>
      </c>
    </row>
    <row r="1786" spans="1:12" x14ac:dyDescent="0.25">
      <c r="A1786" s="5" t="s">
        <v>1695</v>
      </c>
      <c r="B1786" t="s">
        <v>1459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25">
      <c r="A1787" s="5" t="s">
        <v>1696</v>
      </c>
      <c r="B1787" t="s">
        <v>1460</v>
      </c>
      <c r="C1787" s="1">
        <v>4.7749287085323498E-7</v>
      </c>
      <c r="D1787" s="1">
        <v>1.12456413020795E-5</v>
      </c>
      <c r="E1787" s="1">
        <v>4.35138030828221E-7</v>
      </c>
      <c r="F1787" s="1">
        <v>9.7214652979891107E-6</v>
      </c>
      <c r="G1787" s="1">
        <v>5.4274586358789903E-7</v>
      </c>
      <c r="H1787" s="1">
        <v>1.27825125674679E-5</v>
      </c>
      <c r="I1787" s="1">
        <v>5.1397337322173104E-7</v>
      </c>
      <c r="J1787" s="1">
        <v>2.09786788691129E-5</v>
      </c>
      <c r="K1787" s="1">
        <v>1.18214059217686E-6</v>
      </c>
      <c r="L1787" s="1">
        <v>2.2311310538614199E-5</v>
      </c>
    </row>
    <row r="1788" spans="1:12" x14ac:dyDescent="0.25">
      <c r="A1788" s="5" t="s">
        <v>1697</v>
      </c>
      <c r="B1788" t="s">
        <v>1461</v>
      </c>
      <c r="C1788">
        <v>3.6717409489487999E-4</v>
      </c>
      <c r="D1788">
        <v>3.2560007164695098E-3</v>
      </c>
      <c r="E1788">
        <v>5.8141356157862705E-4</v>
      </c>
      <c r="F1788">
        <v>2.8887423205531302E-3</v>
      </c>
      <c r="G1788">
        <v>2.9196212684292602E-4</v>
      </c>
      <c r="H1788">
        <v>2.8765901167234699E-3</v>
      </c>
      <c r="I1788">
        <v>7.5592363917072495E-4</v>
      </c>
      <c r="J1788">
        <v>7.5910121334569003E-3</v>
      </c>
      <c r="K1788">
        <v>4.5791955359913099E-4</v>
      </c>
      <c r="L1788">
        <v>4.1532731100528504E-3</v>
      </c>
    </row>
    <row r="1789" spans="1:12" x14ac:dyDescent="0.25">
      <c r="A1789" s="5" t="s">
        <v>1698</v>
      </c>
      <c r="B1789" t="s">
        <v>1462</v>
      </c>
      <c r="C1789" s="1">
        <v>2.0168075885468799E-3</v>
      </c>
      <c r="D1789" s="1">
        <v>5.6786779666149001E-3</v>
      </c>
      <c r="E1789" s="1">
        <v>2.03556446469398E-3</v>
      </c>
      <c r="F1789" s="1">
        <v>7.1110708500558596E-3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25">
      <c r="A1790" s="5" t="s">
        <v>1699</v>
      </c>
      <c r="B1790" t="s">
        <v>1463</v>
      </c>
      <c r="C1790">
        <v>1.29633473360953E-3</v>
      </c>
      <c r="D1790" s="1">
        <v>1.8903850044043799E-5</v>
      </c>
      <c r="E1790">
        <v>1.15317908181249E-3</v>
      </c>
      <c r="F1790">
        <v>1.24544831974655E-4</v>
      </c>
      <c r="G1790">
        <v>1.28292554189742E-3</v>
      </c>
      <c r="H1790" s="1">
        <v>2.84387721140073E-5</v>
      </c>
      <c r="I1790">
        <v>1.76505301560949E-3</v>
      </c>
      <c r="J1790" s="1">
        <v>3.7881903720553E-5</v>
      </c>
      <c r="K1790">
        <v>1.54700976954226E-3</v>
      </c>
      <c r="L1790" s="1">
        <v>3.1742014506499797E-5</v>
      </c>
    </row>
    <row r="1791" spans="1:12" x14ac:dyDescent="0.25">
      <c r="A1791" s="5" t="s">
        <v>1700</v>
      </c>
      <c r="B1791" t="s">
        <v>1464</v>
      </c>
      <c r="C1791">
        <v>8.0091339655953499E-4</v>
      </c>
      <c r="D1791">
        <v>2.7205206104651599E-3</v>
      </c>
      <c r="E1791">
        <v>6.1955194016693896E-4</v>
      </c>
      <c r="F1791">
        <v>3.53996482911782E-3</v>
      </c>
      <c r="G1791">
        <v>9.0864840435575999E-4</v>
      </c>
      <c r="H1791" s="1">
        <v>1.04657501891837E-5</v>
      </c>
      <c r="I1791">
        <v>1.24986335433349E-3</v>
      </c>
      <c r="J1791" s="1">
        <v>1.07389133413167E-5</v>
      </c>
      <c r="K1791">
        <v>1.09578838689787E-3</v>
      </c>
      <c r="L1791" s="1">
        <v>1.08195181257855E-5</v>
      </c>
    </row>
    <row r="1792" spans="1:12" x14ac:dyDescent="0.25">
      <c r="A1792" s="5" t="s">
        <v>1701</v>
      </c>
      <c r="B1792" t="s">
        <v>1465</v>
      </c>
      <c r="C1792" s="1">
        <v>-9.2899948434315904E-7</v>
      </c>
      <c r="D1792" s="1">
        <v>1.43484612158069E-5</v>
      </c>
      <c r="E1792" s="1">
        <v>-1.01984080068438E-5</v>
      </c>
      <c r="F1792" s="1">
        <v>1.2422473324639799E-4</v>
      </c>
      <c r="G1792" s="1">
        <v>-1.9203667550257702E-6</v>
      </c>
      <c r="H1792" s="1">
        <v>2.43324686939073E-5</v>
      </c>
      <c r="I1792" s="1">
        <v>-3.00584932480015E-6</v>
      </c>
      <c r="J1792" s="1">
        <v>3.5399262902670802E-5</v>
      </c>
      <c r="K1792" s="1">
        <v>-2.1761470845620402E-6</v>
      </c>
      <c r="L1792" s="1">
        <v>2.80529944118262E-5</v>
      </c>
    </row>
    <row r="1793" spans="1:12" x14ac:dyDescent="0.25">
      <c r="A1793" s="5" t="s">
        <v>1702</v>
      </c>
      <c r="B1793" t="s">
        <v>1466</v>
      </c>
      <c r="C1793" s="1">
        <v>1.17969511415212E-4</v>
      </c>
      <c r="D1793" s="1">
        <v>2.71999574885496E-3</v>
      </c>
      <c r="E1793" s="1">
        <v>1.91209887884682E-4</v>
      </c>
      <c r="F1793" s="1">
        <v>3.5393595952072998E-3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25">
      <c r="A1794" s="5" t="s">
        <v>1703</v>
      </c>
      <c r="B1794" t="s">
        <v>1467</v>
      </c>
      <c r="C1794">
        <v>3.9922806351525997E-3</v>
      </c>
      <c r="D1794">
        <v>3.8919916223280099E-4</v>
      </c>
      <c r="E1794">
        <v>3.4810040444435099E-3</v>
      </c>
      <c r="F1794">
        <v>6.77536088887315E-4</v>
      </c>
      <c r="G1794">
        <v>2.95122325609159E-3</v>
      </c>
      <c r="H1794">
        <v>3.3870916633462698E-4</v>
      </c>
      <c r="I1794">
        <v>4.0522114656296997E-3</v>
      </c>
      <c r="J1794">
        <v>4.9451657084694097E-4</v>
      </c>
      <c r="K1794">
        <v>3.4562118499068301E-3</v>
      </c>
      <c r="L1794">
        <v>7.2327727033357598E-4</v>
      </c>
    </row>
    <row r="1795" spans="1:12" x14ac:dyDescent="0.25">
      <c r="A1795" s="5" t="s">
        <v>1704</v>
      </c>
      <c r="B1795" t="s">
        <v>1468</v>
      </c>
      <c r="C1795">
        <v>5.2036673361086495E-4</v>
      </c>
      <c r="D1795">
        <v>3.2557854123891998E-3</v>
      </c>
      <c r="E1795">
        <v>7.1658066511647099E-4</v>
      </c>
      <c r="F1795">
        <v>2.8886449864472499E-3</v>
      </c>
      <c r="G1795">
        <v>4.43450443956397E-4</v>
      </c>
      <c r="H1795">
        <v>2.8765350289187501E-3</v>
      </c>
      <c r="I1795">
        <v>9.6429872637278998E-4</v>
      </c>
      <c r="J1795">
        <v>7.59079873574271E-3</v>
      </c>
      <c r="K1795">
        <v>6.4060752720704404E-4</v>
      </c>
      <c r="L1795">
        <v>4.1532001236838203E-3</v>
      </c>
    </row>
    <row r="1796" spans="1:12" x14ac:dyDescent="0.25">
      <c r="A1796" s="5" t="s">
        <v>1705</v>
      </c>
      <c r="B1796" t="s">
        <v>1469</v>
      </c>
      <c r="C1796">
        <v>2.20850976688977E-3</v>
      </c>
      <c r="D1796">
        <v>1.14608141731467E-4</v>
      </c>
      <c r="E1796">
        <v>1.9474228915775499E-3</v>
      </c>
      <c r="F1796">
        <v>1.11645243867909E-4</v>
      </c>
      <c r="G1796">
        <v>2.1838920536556899E-3</v>
      </c>
      <c r="H1796">
        <v>1.1431032395587501E-4</v>
      </c>
      <c r="I1796">
        <v>2.9973378911474198E-3</v>
      </c>
      <c r="J1796">
        <v>2.0976874804318801E-4</v>
      </c>
      <c r="K1796">
        <v>2.6304438291016399E-3</v>
      </c>
      <c r="L1796">
        <v>1.6452066898303201E-4</v>
      </c>
    </row>
    <row r="1797" spans="1:12" x14ac:dyDescent="0.25">
      <c r="A1797" s="5" t="s">
        <v>1706</v>
      </c>
      <c r="B1797" t="s">
        <v>1470</v>
      </c>
      <c r="C1797">
        <v>2.20850976688977E-3</v>
      </c>
      <c r="D1797">
        <v>1.14608141731467E-4</v>
      </c>
      <c r="E1797">
        <v>1.9474228915775499E-3</v>
      </c>
      <c r="F1797">
        <v>1.11645243867909E-4</v>
      </c>
      <c r="G1797">
        <v>2.1838920536556899E-3</v>
      </c>
      <c r="H1797">
        <v>1.1431032395587501E-4</v>
      </c>
      <c r="I1797">
        <v>2.9973378911474198E-3</v>
      </c>
      <c r="J1797">
        <v>2.0976874804318801E-4</v>
      </c>
      <c r="K1797">
        <v>2.6304438291016399E-3</v>
      </c>
      <c r="L1797">
        <v>1.6452066898303201E-4</v>
      </c>
    </row>
    <row r="1798" spans="1:12" x14ac:dyDescent="0.25">
      <c r="A1798" s="5" t="s">
        <v>1707</v>
      </c>
      <c r="B1798" t="s">
        <v>1471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25">
      <c r="A1799" s="5" t="s">
        <v>1708</v>
      </c>
      <c r="B1799" t="s">
        <v>1472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 s="5" t="s">
        <v>1709</v>
      </c>
      <c r="B1800" t="s">
        <v>1473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25">
      <c r="A1801" s="5" t="s">
        <v>1710</v>
      </c>
      <c r="B1801" t="s">
        <v>1474</v>
      </c>
      <c r="C1801" s="1">
        <v>-5.3000211787831298E-7</v>
      </c>
      <c r="D1801" s="1">
        <v>1.05157302799101E-5</v>
      </c>
      <c r="E1801" s="1">
        <v>-2.1922399262337999E-7</v>
      </c>
      <c r="F1801" s="1">
        <v>6.8326561071805899E-6</v>
      </c>
      <c r="G1801" s="1">
        <v>-5.3818961702059298E-7</v>
      </c>
      <c r="H1801" s="1">
        <v>1.2079245721496701E-5</v>
      </c>
      <c r="I1801" s="1">
        <v>-1.0098931470171701E-6</v>
      </c>
      <c r="J1801" s="1">
        <v>2.7064657564673001E-5</v>
      </c>
      <c r="K1801" s="1">
        <v>-4.22064237206221E-7</v>
      </c>
      <c r="L1801" s="1">
        <v>1.3341521098937201E-5</v>
      </c>
    </row>
    <row r="1802" spans="1:12" x14ac:dyDescent="0.25">
      <c r="A1802" s="5" t="s">
        <v>1711</v>
      </c>
      <c r="B1802" t="s">
        <v>1475</v>
      </c>
      <c r="C1802" s="1">
        <v>1.7843610726765901E-6</v>
      </c>
      <c r="D1802" s="1">
        <v>6.3067870950907502E-5</v>
      </c>
      <c r="E1802" s="1">
        <v>3.5396039783632202E-6</v>
      </c>
      <c r="F1802" s="1">
        <v>8.3362863612934806E-5</v>
      </c>
      <c r="G1802" s="1">
        <v>3.1199733972780201E-6</v>
      </c>
      <c r="H1802" s="1">
        <v>8.3341939639930697E-5</v>
      </c>
      <c r="I1802" s="1">
        <v>7.3119665216136504E-6</v>
      </c>
      <c r="J1802" s="1">
        <v>1.4909406844362699E-4</v>
      </c>
      <c r="K1802" s="1">
        <v>5.3468461572073501E-6</v>
      </c>
      <c r="L1802">
        <v>1.19464977863227E-4</v>
      </c>
    </row>
    <row r="1803" spans="1:12" x14ac:dyDescent="0.25">
      <c r="A1803" s="5" t="s">
        <v>1712</v>
      </c>
      <c r="B1803" t="s">
        <v>1476</v>
      </c>
      <c r="C1803" s="1">
        <v>1.7843610726765901E-6</v>
      </c>
      <c r="D1803" s="1">
        <v>6.3067870950907502E-5</v>
      </c>
      <c r="E1803" s="1">
        <v>3.5396039783632202E-6</v>
      </c>
      <c r="F1803" s="1">
        <v>8.3362863612934806E-5</v>
      </c>
      <c r="G1803" s="1">
        <v>3.1199733972780201E-6</v>
      </c>
      <c r="H1803" s="1">
        <v>8.3341939639930697E-5</v>
      </c>
      <c r="I1803" s="1">
        <v>7.3119665216136504E-6</v>
      </c>
      <c r="J1803" s="1">
        <v>1.4909406844362699E-4</v>
      </c>
      <c r="K1803" s="1">
        <v>5.3468461572073501E-6</v>
      </c>
      <c r="L1803">
        <v>1.19464977863227E-4</v>
      </c>
    </row>
    <row r="1804" spans="1:12" x14ac:dyDescent="0.25">
      <c r="A1804" s="5" t="s">
        <v>1713</v>
      </c>
      <c r="B1804" t="s">
        <v>1477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 s="5" t="s">
        <v>1714</v>
      </c>
      <c r="B1805" t="s">
        <v>1478</v>
      </c>
      <c r="C1805" s="1">
        <v>1.8474256412129799E-6</v>
      </c>
      <c r="D1805" s="1">
        <v>2.1320789522906501E-5</v>
      </c>
      <c r="E1805" s="1">
        <v>1.3481597036078299E-6</v>
      </c>
      <c r="F1805" s="1">
        <v>1.7031661564740202E-5</v>
      </c>
      <c r="G1805" s="1">
        <v>1.9855481615047999E-6</v>
      </c>
      <c r="H1805" s="1">
        <v>2.40558548313653E-5</v>
      </c>
      <c r="I1805" s="1">
        <v>4.7747179679026303E-6</v>
      </c>
      <c r="J1805" s="1">
        <v>6.2704318218529694E-5</v>
      </c>
      <c r="K1805" s="1">
        <v>2.99676224843133E-6</v>
      </c>
      <c r="L1805" s="1">
        <v>3.5183600203719298E-5</v>
      </c>
    </row>
    <row r="1806" spans="1:12" x14ac:dyDescent="0.25">
      <c r="A1806" s="5" t="s">
        <v>1715</v>
      </c>
      <c r="B1806" t="s">
        <v>1479</v>
      </c>
      <c r="C1806" s="1">
        <v>3.9945141374763497E-6</v>
      </c>
      <c r="D1806" s="1">
        <v>9.4081968409503802E-5</v>
      </c>
      <c r="E1806" s="1">
        <v>2.7800063013398499E-6</v>
      </c>
      <c r="F1806" s="1">
        <v>7.3176925572178504E-5</v>
      </c>
      <c r="G1806" s="1">
        <v>2.6415524451930202E-6</v>
      </c>
      <c r="H1806" s="1">
        <v>7.6223060469215307E-5</v>
      </c>
      <c r="I1806" s="1">
        <v>7.2606629491505702E-6</v>
      </c>
      <c r="J1806" s="1">
        <v>1.4805267652812299E-4</v>
      </c>
      <c r="K1806" s="1">
        <v>4.8313340967469397E-6</v>
      </c>
      <c r="L1806">
        <v>1.1378825936844599E-4</v>
      </c>
    </row>
    <row r="1807" spans="1:12" x14ac:dyDescent="0.25">
      <c r="A1807" s="5" t="s">
        <v>1716</v>
      </c>
      <c r="B1807" t="s">
        <v>1480</v>
      </c>
      <c r="C1807" s="1">
        <v>3.9945141374763497E-6</v>
      </c>
      <c r="D1807" s="1">
        <v>9.4081968409503802E-5</v>
      </c>
      <c r="E1807" s="1">
        <v>2.7800063013398499E-6</v>
      </c>
      <c r="F1807" s="1">
        <v>7.3176925572178504E-5</v>
      </c>
      <c r="G1807" s="1">
        <v>2.6415524451930202E-6</v>
      </c>
      <c r="H1807" s="1">
        <v>7.6223060469215307E-5</v>
      </c>
      <c r="I1807" s="1">
        <v>7.2606629491505702E-6</v>
      </c>
      <c r="J1807" s="1">
        <v>1.4805267652812299E-4</v>
      </c>
      <c r="K1807" s="1">
        <v>4.8313340967469397E-6</v>
      </c>
      <c r="L1807">
        <v>1.1378825936844599E-4</v>
      </c>
    </row>
    <row r="1808" spans="1:12" x14ac:dyDescent="0.25">
      <c r="A1808" s="5" t="s">
        <v>1717</v>
      </c>
      <c r="B1808" t="s">
        <v>1481</v>
      </c>
      <c r="C1808" s="1">
        <v>3.1580905096755098E-7</v>
      </c>
      <c r="D1808" s="1">
        <v>9.1128233486147102E-6</v>
      </c>
      <c r="E1808" s="1">
        <v>1.7331184672615201E-7</v>
      </c>
      <c r="F1808" s="1">
        <v>6.1259442419914698E-6</v>
      </c>
      <c r="G1808" s="1">
        <v>3.0190654109744599E-7</v>
      </c>
      <c r="H1808" s="1">
        <v>9.5433355824287192E-6</v>
      </c>
      <c r="I1808" s="1">
        <v>1.0275960680704399E-6</v>
      </c>
      <c r="J1808" s="1">
        <v>2.9649312377729302E-5</v>
      </c>
      <c r="K1808" s="1">
        <v>4.6415143289712398E-7</v>
      </c>
      <c r="L1808" s="1">
        <v>1.3328885812028001E-5</v>
      </c>
    </row>
    <row r="1809" spans="1:12" x14ac:dyDescent="0.25">
      <c r="A1809" s="5" t="s">
        <v>1718</v>
      </c>
      <c r="B1809" t="s">
        <v>1482</v>
      </c>
      <c r="C1809" s="1">
        <v>4.0040249212967302E-5</v>
      </c>
      <c r="D1809" s="1">
        <v>7.6970379704024603E-4</v>
      </c>
      <c r="E1809" s="1">
        <v>1.2522960341014999E-5</v>
      </c>
      <c r="F1809" s="1">
        <v>5.2650494362144402E-4</v>
      </c>
      <c r="G1809" s="1">
        <v>5.9717191703490699E-5</v>
      </c>
      <c r="H1809" s="1">
        <v>9.7051476013607497E-4</v>
      </c>
      <c r="I1809" s="1">
        <v>7.4417391721745606E-5</v>
      </c>
      <c r="J1809" s="1">
        <v>1.51259410040895E-3</v>
      </c>
      <c r="K1809" s="1">
        <v>4.8319440307848398E-5</v>
      </c>
      <c r="L1809">
        <v>8.7239185293052301E-4</v>
      </c>
    </row>
    <row r="1810" spans="1:12" x14ac:dyDescent="0.25">
      <c r="A1810" s="5" t="s">
        <v>1719</v>
      </c>
      <c r="B1810" t="s">
        <v>1483</v>
      </c>
      <c r="C1810" s="1">
        <v>6.4820206495660304E-6</v>
      </c>
      <c r="D1810" s="1">
        <v>1.3009670427790101E-4</v>
      </c>
      <c r="E1810" s="1">
        <v>1.2123877834941901E-5</v>
      </c>
      <c r="F1810" s="1">
        <v>1.6010429952780501E-4</v>
      </c>
      <c r="G1810" s="1">
        <v>5.9120466773992999E-6</v>
      </c>
      <c r="H1810" s="1">
        <v>9.5742586580028303E-5</v>
      </c>
      <c r="I1810" s="1">
        <v>1.0572802233424799E-5</v>
      </c>
      <c r="J1810" s="1">
        <v>1.5685215816861099E-4</v>
      </c>
      <c r="K1810" s="1">
        <v>6.2327639217588701E-6</v>
      </c>
      <c r="L1810">
        <v>1.0987593366078301E-4</v>
      </c>
    </row>
    <row r="1811" spans="1:12" x14ac:dyDescent="0.25">
      <c r="A1811" s="5" t="s">
        <v>1720</v>
      </c>
      <c r="B1811" t="s">
        <v>1484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 s="5" t="s">
        <v>1721</v>
      </c>
      <c r="B1812" t="s">
        <v>1485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 s="5" t="s">
        <v>1722</v>
      </c>
      <c r="B1813" t="s">
        <v>1486</v>
      </c>
      <c r="C1813" s="1">
        <v>6.4820206495660304E-6</v>
      </c>
      <c r="D1813" s="1">
        <v>1.3009670427790101E-4</v>
      </c>
      <c r="E1813" s="1">
        <v>1.2123877834941901E-5</v>
      </c>
      <c r="F1813" s="1">
        <v>1.6010429952780501E-4</v>
      </c>
      <c r="G1813" s="1">
        <v>5.9120466773992999E-6</v>
      </c>
      <c r="H1813" s="1">
        <v>9.5742586580028303E-5</v>
      </c>
      <c r="I1813" s="1">
        <v>1.0572802233424799E-5</v>
      </c>
      <c r="J1813" s="1">
        <v>1.5685215816861099E-4</v>
      </c>
      <c r="K1813" s="1">
        <v>6.2327639217588701E-6</v>
      </c>
      <c r="L1813">
        <v>1.0987593366078301E-4</v>
      </c>
    </row>
    <row r="1814" spans="1:12" x14ac:dyDescent="0.25">
      <c r="A1814" s="5" t="s">
        <v>1723</v>
      </c>
      <c r="B1814" t="s">
        <v>1487</v>
      </c>
      <c r="C1814" s="1">
        <v>2.2589264743924899E-5</v>
      </c>
      <c r="D1814" s="1">
        <v>6.2077078998697003E-4</v>
      </c>
      <c r="E1814" s="1">
        <v>-6.2080796985856104E-6</v>
      </c>
      <c r="F1814" s="1">
        <v>2.9152888169616897E-4</v>
      </c>
      <c r="G1814" s="1">
        <v>4.2430537166697901E-5</v>
      </c>
      <c r="H1814" s="1">
        <v>7.9383096525052202E-4</v>
      </c>
      <c r="I1814" s="1">
        <v>5.6398400616580197E-5</v>
      </c>
      <c r="J1814" s="1">
        <v>1.3184807461504499E-3</v>
      </c>
      <c r="K1814" s="1">
        <v>3.3038043162808103E-5</v>
      </c>
      <c r="L1814">
        <v>7.10173011601928E-4</v>
      </c>
    </row>
    <row r="1815" spans="1:12" x14ac:dyDescent="0.25">
      <c r="A1815" s="5" t="s">
        <v>1724</v>
      </c>
      <c r="B1815" t="s">
        <v>1488</v>
      </c>
      <c r="C1815" s="1">
        <v>9.4703449843735308E-6</v>
      </c>
      <c r="D1815" s="1">
        <v>1.70266927833481E-4</v>
      </c>
      <c r="E1815" s="1">
        <v>1.4657120326822999E-5</v>
      </c>
      <c r="F1815" s="1">
        <v>2.03549567062423E-4</v>
      </c>
      <c r="G1815" s="1">
        <v>1.0999750529610201E-5</v>
      </c>
      <c r="H1815" s="1">
        <v>1.8175817527117501E-4</v>
      </c>
      <c r="I1815" s="1">
        <v>1.8656316602326901E-5</v>
      </c>
      <c r="J1815" s="1">
        <v>2.9113553138754799E-4</v>
      </c>
      <c r="K1815" s="1">
        <v>2.0054968453286201E-5</v>
      </c>
      <c r="L1815">
        <v>2.6775148317873399E-4</v>
      </c>
    </row>
    <row r="1816" spans="1:12" x14ac:dyDescent="0.25">
      <c r="A1816" s="5" t="s">
        <v>1725</v>
      </c>
      <c r="B1816" t="s">
        <v>1489</v>
      </c>
      <c r="C1816" s="1">
        <v>5.0170643959659296E-6</v>
      </c>
      <c r="D1816" s="1">
        <v>9.6019162958552404E-5</v>
      </c>
      <c r="E1816" s="1">
        <v>1.1422525009776999E-5</v>
      </c>
      <c r="F1816" s="1">
        <v>1.6544297782557701E-4</v>
      </c>
      <c r="G1816" s="1">
        <v>1.1999470137577401E-5</v>
      </c>
      <c r="H1816" s="1">
        <v>1.81230915368289E-4</v>
      </c>
      <c r="I1816" s="1">
        <v>1.75152942730335E-5</v>
      </c>
      <c r="J1816" s="1">
        <v>2.7010239210179302E-4</v>
      </c>
      <c r="K1816" s="1">
        <v>2.1114433015043599E-5</v>
      </c>
      <c r="L1816">
        <v>2.5166542011036401E-4</v>
      </c>
    </row>
    <row r="1817" spans="1:12" x14ac:dyDescent="0.25">
      <c r="A1817" s="5" t="s">
        <v>1726</v>
      </c>
      <c r="B1817" t="s">
        <v>1490</v>
      </c>
      <c r="C1817" s="1">
        <v>5.3000211787831298E-7</v>
      </c>
      <c r="D1817" s="1">
        <v>1.05157302799101E-5</v>
      </c>
      <c r="E1817" s="1">
        <v>2.1922399262337999E-7</v>
      </c>
      <c r="F1817" s="1">
        <v>6.8326561071805899E-6</v>
      </c>
      <c r="G1817" s="1">
        <v>5.3818961702059298E-7</v>
      </c>
      <c r="H1817" s="1">
        <v>1.2079245721496701E-5</v>
      </c>
      <c r="I1817" s="1">
        <v>1.0098931470171701E-6</v>
      </c>
      <c r="J1817" s="1">
        <v>2.7064657564673001E-5</v>
      </c>
      <c r="K1817" s="1">
        <v>4.22064237206221E-7</v>
      </c>
      <c r="L1817" s="1">
        <v>1.3341521098937201E-5</v>
      </c>
    </row>
    <row r="1818" spans="1:12" x14ac:dyDescent="0.25">
      <c r="A1818" s="5" t="s">
        <v>1727</v>
      </c>
      <c r="B1818" t="s">
        <v>1491</v>
      </c>
      <c r="C1818" s="1">
        <v>5.2412160151387996E-7</v>
      </c>
      <c r="D1818" s="1">
        <v>1.1705453084561499E-5</v>
      </c>
      <c r="E1818" s="1">
        <v>5.2048583343007505E-7</v>
      </c>
      <c r="F1818" s="1">
        <v>1.0613089535672701E-5</v>
      </c>
      <c r="G1818" s="1">
        <v>6.0270613979886197E-7</v>
      </c>
      <c r="H1818" s="1">
        <v>1.34615174433539E-5</v>
      </c>
      <c r="I1818" s="1">
        <v>2.2232553795932898E-6</v>
      </c>
      <c r="J1818" s="1">
        <v>4.35392616719569E-5</v>
      </c>
      <c r="K1818" s="1">
        <v>9.2840598615112898E-7</v>
      </c>
      <c r="L1818" s="1">
        <v>1.9767767806285801E-5</v>
      </c>
    </row>
    <row r="1819" spans="1:12" x14ac:dyDescent="0.25">
      <c r="A1819" s="5" t="s">
        <v>1728</v>
      </c>
      <c r="B1819" t="s">
        <v>1492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 s="5" t="s">
        <v>1729</v>
      </c>
      <c r="B1820" t="s">
        <v>1492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 s="5" t="s">
        <v>1730</v>
      </c>
      <c r="B1821" t="s">
        <v>1492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25">
      <c r="A1822" s="5" t="s">
        <v>1731</v>
      </c>
      <c r="B1822" t="s">
        <v>1492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 s="5" t="s">
        <v>1732</v>
      </c>
      <c r="B1823" t="s">
        <v>1492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25">
      <c r="A1824" s="5" t="s">
        <v>1733</v>
      </c>
      <c r="B1824" t="s">
        <v>1492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 s="5" t="s">
        <v>1734</v>
      </c>
      <c r="B1825" t="s">
        <v>1492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25">
      <c r="A1826" s="5" t="s">
        <v>1735</v>
      </c>
      <c r="B1826" t="s">
        <v>1492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 s="5" t="s">
        <v>1736</v>
      </c>
      <c r="B1827" t="s">
        <v>1492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 s="5" t="s">
        <v>1737</v>
      </c>
      <c r="B1828" t="s">
        <v>1492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 s="5" t="s">
        <v>1738</v>
      </c>
      <c r="B1829" t="s">
        <v>1493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 s="5" t="s">
        <v>1739</v>
      </c>
      <c r="B1830" t="s">
        <v>1493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 s="5" t="s">
        <v>1740</v>
      </c>
      <c r="B1831" t="s">
        <v>1493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 s="5" t="s">
        <v>1741</v>
      </c>
      <c r="B1832" t="s">
        <v>1493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 s="5" t="s">
        <v>1742</v>
      </c>
      <c r="B1833" t="s">
        <v>1493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 s="5" t="s">
        <v>1743</v>
      </c>
      <c r="B1834" t="s">
        <v>1493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 s="5" t="s">
        <v>1744</v>
      </c>
      <c r="B1835" t="s">
        <v>1493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 s="5" t="s">
        <v>1745</v>
      </c>
      <c r="B1836" t="s">
        <v>1493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25">
      <c r="A1837" s="5" t="s">
        <v>1746</v>
      </c>
      <c r="B1837" t="s">
        <v>1493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25">
      <c r="A1838" s="5" t="s">
        <v>1747</v>
      </c>
      <c r="B1838" t="s">
        <v>1493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 s="5" t="s">
        <v>1748</v>
      </c>
      <c r="B1839" t="s">
        <v>1494</v>
      </c>
      <c r="C1839">
        <v>1.29540573412519E-3</v>
      </c>
      <c r="D1839" s="1">
        <v>1.19783756316107E-5</v>
      </c>
      <c r="E1839">
        <v>1.14298067380565E-3</v>
      </c>
      <c r="F1839" s="1">
        <v>9.7503771362506192E-6</v>
      </c>
      <c r="G1839">
        <v>1.2810051751423899E-3</v>
      </c>
      <c r="H1839" s="1">
        <v>1.47545300138365E-5</v>
      </c>
      <c r="I1839">
        <v>1.7620471662846901E-3</v>
      </c>
      <c r="J1839" s="1">
        <v>1.5139632469770801E-5</v>
      </c>
      <c r="K1839">
        <v>1.5448336224577E-3</v>
      </c>
      <c r="L1839" s="1">
        <v>1.5253269316735699E-5</v>
      </c>
    </row>
    <row r="1840" spans="1:12" x14ac:dyDescent="0.25">
      <c r="A1840" s="5" t="s">
        <v>1749</v>
      </c>
      <c r="B1840" t="s">
        <v>1495</v>
      </c>
      <c r="C1840">
        <v>4.4377041425287301E-4</v>
      </c>
      <c r="D1840">
        <v>3.2558929891719499E-3</v>
      </c>
      <c r="E1840">
        <v>6.4899711334754403E-4</v>
      </c>
      <c r="F1840">
        <v>2.8886935963773298E-3</v>
      </c>
      <c r="G1840">
        <v>3.67706285399662E-4</v>
      </c>
      <c r="H1840">
        <v>2.8765624406579598E-3</v>
      </c>
      <c r="I1840">
        <v>8.6011118277175996E-4</v>
      </c>
      <c r="J1840">
        <v>7.5909053825655602E-3</v>
      </c>
      <c r="K1840">
        <v>5.4926354040308104E-4</v>
      </c>
      <c r="L1840">
        <v>4.1532365191009396E-3</v>
      </c>
    </row>
    <row r="1841" spans="1:12" x14ac:dyDescent="0.25">
      <c r="A1841" s="5" t="s">
        <v>1750</v>
      </c>
      <c r="B1841" t="s">
        <v>1411</v>
      </c>
      <c r="C1841" s="1">
        <v>2.6589589240747499E-5</v>
      </c>
      <c r="D1841" s="1">
        <v>5.2497290267788097E-4</v>
      </c>
      <c r="E1841" s="1">
        <v>1.7256745396778401E-5</v>
      </c>
      <c r="F1841" s="1">
        <v>4.5153598284267799E-4</v>
      </c>
      <c r="G1841" s="1">
        <v>3.5292684773874601E-5</v>
      </c>
      <c r="H1841" s="1">
        <v>7.0553914844308598E-4</v>
      </c>
      <c r="I1841" s="1">
        <v>4.16615173346187E-5</v>
      </c>
      <c r="J1841" s="1">
        <v>9.4419463987277898E-4</v>
      </c>
      <c r="K1841" s="1">
        <v>3.3353191023662197E-5</v>
      </c>
      <c r="L1841">
        <v>6.6181054844897903E-4</v>
      </c>
    </row>
    <row r="1842" spans="1:12" x14ac:dyDescent="0.25">
      <c r="A1842" s="5" t="s">
        <v>1751</v>
      </c>
      <c r="B1842" t="s">
        <v>1411</v>
      </c>
      <c r="C1842" s="1">
        <v>5.0170643959659296E-6</v>
      </c>
      <c r="D1842" s="1">
        <v>9.6019162958552404E-5</v>
      </c>
      <c r="E1842" s="1">
        <v>1.1422525009776999E-5</v>
      </c>
      <c r="F1842" s="1">
        <v>1.6544297782557701E-4</v>
      </c>
      <c r="G1842" s="1">
        <v>1.1999470137577401E-5</v>
      </c>
      <c r="H1842" s="1">
        <v>1.81230915368289E-4</v>
      </c>
      <c r="I1842" s="1">
        <v>1.75152942730335E-5</v>
      </c>
      <c r="J1842" s="1">
        <v>2.7010239210179302E-4</v>
      </c>
      <c r="K1842" s="1">
        <v>2.1114433015043599E-5</v>
      </c>
      <c r="L1842">
        <v>2.5166542011036401E-4</v>
      </c>
    </row>
    <row r="1843" spans="1:12" x14ac:dyDescent="0.25">
      <c r="A1843" s="5" t="s">
        <v>1752</v>
      </c>
      <c r="B1843" t="s">
        <v>1496</v>
      </c>
      <c r="C1843">
        <v>3.2749020533282003E-4</v>
      </c>
      <c r="D1843" s="1">
        <v>3.0282409532477202E-6</v>
      </c>
      <c r="E1843">
        <v>2.8895579549552798E-4</v>
      </c>
      <c r="F1843" s="1">
        <v>2.46498304508149E-6</v>
      </c>
      <c r="G1843">
        <v>3.2384330115664301E-4</v>
      </c>
      <c r="H1843" s="1">
        <v>3.7300049987420898E-6</v>
      </c>
      <c r="I1843">
        <v>4.4545264471192002E-4</v>
      </c>
      <c r="J1843" s="1">
        <v>3.8273602731337001E-6</v>
      </c>
      <c r="K1843">
        <v>3.9054021663114698E-4</v>
      </c>
      <c r="L1843" s="1">
        <v>3.8560884594250699E-6</v>
      </c>
    </row>
    <row r="1844" spans="1:12" x14ac:dyDescent="0.25">
      <c r="A1844" s="5" t="s">
        <v>1753</v>
      </c>
      <c r="B1844" t="s">
        <v>1412</v>
      </c>
      <c r="C1844" s="1">
        <v>5.0170643959659296E-6</v>
      </c>
      <c r="D1844" s="1">
        <v>9.6019162958552404E-5</v>
      </c>
      <c r="E1844" s="1">
        <v>1.1422525009776999E-5</v>
      </c>
      <c r="F1844" s="1">
        <v>1.6544297782557701E-4</v>
      </c>
      <c r="G1844" s="1">
        <v>1.1999470137577401E-5</v>
      </c>
      <c r="H1844" s="1">
        <v>1.81230915368289E-4</v>
      </c>
      <c r="I1844" s="1">
        <v>1.75152942730335E-5</v>
      </c>
      <c r="J1844" s="1">
        <v>2.7010239210179302E-4</v>
      </c>
      <c r="K1844" s="1">
        <v>2.1114433015043599E-5</v>
      </c>
      <c r="L1844">
        <v>2.5166542011036401E-4</v>
      </c>
    </row>
    <row r="1845" spans="1:12" x14ac:dyDescent="0.25">
      <c r="A1845" s="5" t="s">
        <v>1754</v>
      </c>
      <c r="B1845" t="s">
        <v>1497</v>
      </c>
      <c r="C1845">
        <v>2.3932256506244399E-3</v>
      </c>
      <c r="D1845" s="1">
        <v>2.2129711996176001E-5</v>
      </c>
      <c r="E1845">
        <v>2.1116247438466001E-3</v>
      </c>
      <c r="F1845" s="1">
        <v>1.8013548343026599E-5</v>
      </c>
      <c r="G1845">
        <v>2.36659800091295E-3</v>
      </c>
      <c r="H1845" s="1">
        <v>2.72583139496485E-5</v>
      </c>
      <c r="I1845">
        <v>3.2553009615981401E-3</v>
      </c>
      <c r="J1845" s="1">
        <v>2.7969773499879401E-5</v>
      </c>
      <c r="K1845">
        <v>2.85400888431622E-3</v>
      </c>
      <c r="L1845" s="1">
        <v>2.81797117255734E-5</v>
      </c>
    </row>
    <row r="1846" spans="1:12" x14ac:dyDescent="0.25">
      <c r="A1846" s="5" t="s">
        <v>1755</v>
      </c>
      <c r="B1846" t="s">
        <v>1498</v>
      </c>
      <c r="C1846" s="1">
        <v>5.7205392762553502E-6</v>
      </c>
      <c r="D1846" s="1">
        <v>1.23401907061593E-4</v>
      </c>
      <c r="E1846" s="1">
        <v>1.04018441194754E-5</v>
      </c>
      <c r="F1846" s="1">
        <v>1.4820485368729499E-4</v>
      </c>
      <c r="G1846" s="1">
        <v>4.3660351087063798E-6</v>
      </c>
      <c r="H1846" s="1">
        <v>8.2412888697915899E-5</v>
      </c>
      <c r="I1846" s="1">
        <v>6.7753814870908399E-6</v>
      </c>
      <c r="J1846" s="1">
        <v>1.2511533864327301E-4</v>
      </c>
      <c r="K1846" s="1">
        <v>5.0372820001115102E-6</v>
      </c>
      <c r="L1846" s="1">
        <v>9.8507656723740897E-5</v>
      </c>
    </row>
    <row r="1847" spans="1:12" x14ac:dyDescent="0.25">
      <c r="A1847" s="5" t="s">
        <v>1756</v>
      </c>
      <c r="B1847" t="s">
        <v>1499</v>
      </c>
      <c r="C1847" s="1">
        <v>3.8221718629702199E-5</v>
      </c>
      <c r="D1847" s="1">
        <v>3.9090386749359899E-4</v>
      </c>
      <c r="E1847" s="1">
        <v>1.1230216659443901E-4</v>
      </c>
      <c r="F1847" s="1">
        <v>6.7384306995891001E-4</v>
      </c>
      <c r="G1847" s="1">
        <v>3.6140282652238098E-5</v>
      </c>
      <c r="H1847" s="1">
        <v>3.3892369002416501E-4</v>
      </c>
      <c r="I1847" s="1">
        <v>5.54414283964442E-5</v>
      </c>
      <c r="J1847" s="1">
        <v>4.9613567368893101E-4</v>
      </c>
      <c r="K1847" s="1">
        <v>1.4085327229061101E-4</v>
      </c>
      <c r="L1847">
        <v>7.2344387548068203E-4</v>
      </c>
    </row>
    <row r="1848" spans="1:12" x14ac:dyDescent="0.25">
      <c r="A1848" s="5" t="s">
        <v>1757</v>
      </c>
      <c r="B1848" t="s">
        <v>1500</v>
      </c>
      <c r="C1848">
        <v>1.29540573412519E-3</v>
      </c>
      <c r="D1848" s="1">
        <v>1.19783756316107E-5</v>
      </c>
      <c r="E1848">
        <v>1.14298067380565E-3</v>
      </c>
      <c r="F1848" s="1">
        <v>9.7503771362506192E-6</v>
      </c>
      <c r="G1848">
        <v>1.2810051751423899E-3</v>
      </c>
      <c r="H1848" s="1">
        <v>1.47545300138365E-5</v>
      </c>
      <c r="I1848">
        <v>1.7620471662846901E-3</v>
      </c>
      <c r="J1848" s="1">
        <v>1.5139632469770801E-5</v>
      </c>
      <c r="K1848">
        <v>1.5448336224577E-3</v>
      </c>
      <c r="L1848" s="1">
        <v>1.5253269316735699E-5</v>
      </c>
    </row>
    <row r="1849" spans="1:12" x14ac:dyDescent="0.25">
      <c r="A1849" s="5" t="s">
        <v>1758</v>
      </c>
      <c r="B1849" t="s">
        <v>1500</v>
      </c>
      <c r="C1849">
        <v>1.29540573412519E-3</v>
      </c>
      <c r="D1849" s="1">
        <v>1.19783756316107E-5</v>
      </c>
      <c r="E1849">
        <v>1.14298067380565E-3</v>
      </c>
      <c r="F1849" s="1">
        <v>9.7503771362506192E-6</v>
      </c>
      <c r="G1849">
        <v>1.2810051751423899E-3</v>
      </c>
      <c r="H1849" s="1">
        <v>1.47545300138365E-5</v>
      </c>
      <c r="I1849">
        <v>1.7620471662846901E-3</v>
      </c>
      <c r="J1849" s="1">
        <v>1.5139632469770801E-5</v>
      </c>
      <c r="K1849">
        <v>1.5448336224577E-3</v>
      </c>
      <c r="L1849" s="1">
        <v>1.5253269316735699E-5</v>
      </c>
    </row>
    <row r="1850" spans="1:12" x14ac:dyDescent="0.25">
      <c r="A1850" s="5" t="s">
        <v>1759</v>
      </c>
      <c r="B1850" t="s">
        <v>1499</v>
      </c>
      <c r="C1850">
        <v>4.3014859685914699E-3</v>
      </c>
      <c r="D1850">
        <v>3.8941697406637201E-4</v>
      </c>
      <c r="E1850">
        <v>3.7538264770205698E-3</v>
      </c>
      <c r="F1850">
        <v>6.7763522510504702E-4</v>
      </c>
      <c r="G1850">
        <v>3.2569841397465898E-3</v>
      </c>
      <c r="H1850">
        <v>3.3906152101132402E-4</v>
      </c>
      <c r="I1850">
        <v>4.4727914355179596E-3</v>
      </c>
      <c r="J1850">
        <v>4.9482208569098405E-4</v>
      </c>
      <c r="K1850">
        <v>3.8249455034572899E-3</v>
      </c>
      <c r="L1850">
        <v>7.2362340232516597E-4</v>
      </c>
    </row>
    <row r="1851" spans="1:12" x14ac:dyDescent="0.25">
      <c r="A1851" s="5" t="s">
        <v>1760</v>
      </c>
      <c r="B1851" t="s">
        <v>1501</v>
      </c>
      <c r="C1851">
        <v>6.1384637291540402E-2</v>
      </c>
      <c r="D1851">
        <v>5.6761231181735004E-4</v>
      </c>
      <c r="E1851">
        <v>4.72798214146017E-2</v>
      </c>
      <c r="F1851">
        <v>4.0332798295882402E-4</v>
      </c>
      <c r="G1851">
        <v>0.140128198895761</v>
      </c>
      <c r="H1851">
        <v>1.61398701309896E-3</v>
      </c>
      <c r="I1851">
        <v>0.21118588684609399</v>
      </c>
      <c r="J1851">
        <v>1.8145239076624599E-3</v>
      </c>
      <c r="K1851">
        <v>0.153921774500764</v>
      </c>
      <c r="L1851">
        <v>1.5197819661866101E-3</v>
      </c>
    </row>
    <row r="1852" spans="1:12" x14ac:dyDescent="0.25">
      <c r="A1852" s="5" t="s">
        <v>1761</v>
      </c>
      <c r="B1852" t="s">
        <v>1502</v>
      </c>
      <c r="C1852">
        <v>0.19549474150308099</v>
      </c>
      <c r="D1852">
        <v>1.80770347547516E-3</v>
      </c>
      <c r="E1852">
        <v>0.15754301009751201</v>
      </c>
      <c r="F1852">
        <v>1.3439455266695899E-3</v>
      </c>
      <c r="G1852">
        <v>9.6516470443646196E-2</v>
      </c>
      <c r="H1852">
        <v>1.11167010690027E-3</v>
      </c>
      <c r="I1852">
        <v>0.12643331475542</v>
      </c>
      <c r="J1852">
        <v>1.0863238816517799E-3</v>
      </c>
      <c r="K1852">
        <v>0.124326896078581</v>
      </c>
      <c r="L1852">
        <v>1.2275701419441E-3</v>
      </c>
    </row>
    <row r="1853" spans="1:12" x14ac:dyDescent="0.25">
      <c r="A1853" s="5" t="s">
        <v>1762</v>
      </c>
      <c r="B1853" t="s">
        <v>1503</v>
      </c>
      <c r="C1853">
        <v>4.3150723684225998</v>
      </c>
      <c r="D1853">
        <v>4.2097702075490302E-2</v>
      </c>
      <c r="E1853">
        <v>4.8333475563894197</v>
      </c>
      <c r="F1853">
        <v>4.29236588603744E-2</v>
      </c>
      <c r="G1853">
        <v>5.3055487704992901</v>
      </c>
      <c r="H1853">
        <v>4.2841818640066497E-2</v>
      </c>
      <c r="I1853">
        <v>5.0129262894537696</v>
      </c>
      <c r="J1853">
        <v>4.52952553415309E-2</v>
      </c>
      <c r="K1853">
        <v>5.6629919111292599</v>
      </c>
      <c r="L1853">
        <v>2.83359645315471E-2</v>
      </c>
    </row>
    <row r="1854" spans="1:12" x14ac:dyDescent="0.25">
      <c r="A1854" s="5" t="s">
        <v>1763</v>
      </c>
      <c r="B1854" t="s">
        <v>1504</v>
      </c>
      <c r="C1854">
        <v>1.9752917642414602E-3</v>
      </c>
      <c r="D1854">
        <v>5.0834261900460902E-3</v>
      </c>
      <c r="E1854">
        <v>2.0689678641796902E-3</v>
      </c>
      <c r="F1854">
        <v>6.34262716812003E-3</v>
      </c>
      <c r="G1854" s="1">
        <v>7.2280565304476304E-5</v>
      </c>
      <c r="H1854">
        <v>6.77847380048331E-4</v>
      </c>
      <c r="I1854">
        <v>1.1088285679288799E-4</v>
      </c>
      <c r="J1854">
        <v>9.9227134737786202E-4</v>
      </c>
      <c r="K1854" s="1">
        <v>2.8170654458122203E-4</v>
      </c>
      <c r="L1854">
        <v>1.4468877509613599E-3</v>
      </c>
    </row>
    <row r="1855" spans="1:12" x14ac:dyDescent="0.25">
      <c r="A1855" s="5" t="s">
        <v>1764</v>
      </c>
      <c r="B1855" t="s">
        <v>1504</v>
      </c>
      <c r="C1855">
        <v>8.8802760720442207E-3</v>
      </c>
      <c r="D1855">
        <v>3.7595736913129001E-3</v>
      </c>
      <c r="E1855">
        <v>7.8753539398294208E-3</v>
      </c>
      <c r="F1855">
        <v>4.6389269155090703E-3</v>
      </c>
      <c r="G1855">
        <v>6.7173281766113799E-3</v>
      </c>
      <c r="H1855">
        <v>1.8877910517159399E-3</v>
      </c>
      <c r="I1855">
        <v>9.2486469706412108E-3</v>
      </c>
      <c r="J1855">
        <v>2.8943023759746798E-3</v>
      </c>
      <c r="K1855">
        <v>7.8848426115486793E-3</v>
      </c>
      <c r="L1855">
        <v>2.6304476159040701E-3</v>
      </c>
    </row>
    <row r="1856" spans="1:12" x14ac:dyDescent="0.25">
      <c r="A1856" s="5" t="s">
        <v>1765</v>
      </c>
      <c r="B1856" t="s">
        <v>1504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 s="5" t="s">
        <v>1766</v>
      </c>
      <c r="B1857" t="s">
        <v>1505</v>
      </c>
      <c r="C1857" s="1">
        <v>-1.1985702717348601E-6</v>
      </c>
      <c r="D1857" s="1">
        <v>1.8163484155396301E-5</v>
      </c>
      <c r="E1857" s="1">
        <v>-1.39524425877254E-5</v>
      </c>
      <c r="F1857" s="1">
        <v>1.6382023160745499E-4</v>
      </c>
      <c r="G1857" s="1">
        <v>-4.9010918607439999E-6</v>
      </c>
      <c r="H1857" s="1">
        <v>4.3487119466022997E-5</v>
      </c>
      <c r="I1857" s="1">
        <v>-5.8677474345840797E-6</v>
      </c>
      <c r="J1857" s="1">
        <v>5.7479970733443501E-5</v>
      </c>
      <c r="K1857" s="1">
        <v>-3.9915287006717998E-6</v>
      </c>
      <c r="L1857" s="1">
        <v>4.6116413751911303E-5</v>
      </c>
    </row>
    <row r="1858" spans="1:12" x14ac:dyDescent="0.25">
      <c r="A1858" s="5" t="s">
        <v>1767</v>
      </c>
      <c r="B1858" t="s">
        <v>1505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 s="5" t="s">
        <v>1768</v>
      </c>
      <c r="B1859" t="s">
        <v>1505</v>
      </c>
      <c r="C1859">
        <v>-7.4710136405910395E-4</v>
      </c>
      <c r="D1859">
        <v>6.1542508387796404E-3</v>
      </c>
      <c r="E1859">
        <v>-1.0173445503540001E-3</v>
      </c>
      <c r="F1859">
        <v>7.6688107933321498E-3</v>
      </c>
      <c r="G1859">
        <v>-2.05784781104569E-4</v>
      </c>
      <c r="H1859">
        <v>1.75874217128236E-3</v>
      </c>
      <c r="I1859">
        <v>-3.04227473713217E-4</v>
      </c>
      <c r="J1859">
        <v>2.7116014554507098E-3</v>
      </c>
      <c r="K1859">
        <v>-2.28677653561885E-4</v>
      </c>
      <c r="L1859">
        <v>2.1716924877486E-3</v>
      </c>
    </row>
    <row r="1860" spans="1:12" x14ac:dyDescent="0.25">
      <c r="A1860" s="5" t="s">
        <v>1769</v>
      </c>
      <c r="B1860" t="s">
        <v>1505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25">
      <c r="A1861" s="5" t="s">
        <v>1770</v>
      </c>
      <c r="B1861" t="s">
        <v>1505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25">
      <c r="A1862" s="5" t="s">
        <v>1771</v>
      </c>
      <c r="B1862" t="s">
        <v>1506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 s="5" t="s">
        <v>1772</v>
      </c>
      <c r="B1863" t="s">
        <v>1507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 s="5" t="s">
        <v>1773</v>
      </c>
      <c r="B1864" t="s">
        <v>1508</v>
      </c>
      <c r="C1864" s="1">
        <v>2.77555756156289E-21</v>
      </c>
      <c r="D1864" s="1">
        <v>6.9340340046339998E-20</v>
      </c>
      <c r="E1864" s="1">
        <v>2.0816681711721698E-21</v>
      </c>
      <c r="F1864" s="1">
        <v>6.0062524128712305E-20</v>
      </c>
      <c r="G1864" s="1">
        <v>-1.3877787807814501E-21</v>
      </c>
      <c r="H1864" s="1">
        <v>4.9050664563066801E-20</v>
      </c>
      <c r="I1864" s="1">
        <v>6.9388939039072297E-22</v>
      </c>
      <c r="J1864" s="1">
        <v>8.4989413746982694E-20</v>
      </c>
      <c r="K1864" s="1">
        <v>-6.9388939039072297E-22</v>
      </c>
      <c r="L1864" s="1">
        <v>3.4690999204997E-20</v>
      </c>
    </row>
    <row r="1865" spans="1:12" x14ac:dyDescent="0.25">
      <c r="A1865" s="5" t="s">
        <v>1774</v>
      </c>
      <c r="B1865" t="s">
        <v>1509</v>
      </c>
      <c r="C1865" s="1">
        <v>-8.3889364623061097E-5</v>
      </c>
      <c r="D1865" s="1">
        <v>1.1501223930566499E-3</v>
      </c>
      <c r="E1865" s="1">
        <v>-5.5183227814160999E-5</v>
      </c>
      <c r="F1865" s="1">
        <v>9.7639307619244297E-4</v>
      </c>
      <c r="G1865" s="1">
        <v>-5.27517599390876E-5</v>
      </c>
      <c r="H1865" s="1">
        <v>9.0078861872630296E-4</v>
      </c>
      <c r="I1865" s="1">
        <v>-1.07746936461954E-4</v>
      </c>
      <c r="J1865" s="1">
        <v>1.3987280244347399E-3</v>
      </c>
      <c r="K1865" s="1">
        <v>-7.4460130844155296E-5</v>
      </c>
      <c r="L1865">
        <v>1.12102122529772E-3</v>
      </c>
    </row>
    <row r="1866" spans="1:12" x14ac:dyDescent="0.25">
      <c r="A1866" s="5" t="s">
        <v>1775</v>
      </c>
      <c r="B1866" t="s">
        <v>1510</v>
      </c>
      <c r="C1866">
        <v>0</v>
      </c>
      <c r="D1866">
        <v>0</v>
      </c>
      <c r="E1866" s="1">
        <v>-3.9785882921528099E-18</v>
      </c>
      <c r="F1866" s="1">
        <v>2.813164075594E-16</v>
      </c>
      <c r="G1866" s="1">
        <v>-1.3877787807814501E-21</v>
      </c>
      <c r="H1866" s="1">
        <v>4.9050664563066602E-20</v>
      </c>
      <c r="I1866" s="1">
        <v>0</v>
      </c>
      <c r="J1866" s="1">
        <v>0</v>
      </c>
      <c r="K1866" s="1">
        <v>-1.82145964977565E-21</v>
      </c>
      <c r="L1866" s="1">
        <v>8.5634302009249696E-20</v>
      </c>
    </row>
    <row r="1867" spans="1:12" x14ac:dyDescent="0.25">
      <c r="A1867" s="5" t="s">
        <v>1776</v>
      </c>
      <c r="B1867" t="s">
        <v>1511</v>
      </c>
      <c r="C1867" s="1">
        <v>-7.3210968669873899E-5</v>
      </c>
      <c r="D1867" s="1">
        <v>8.9515785888756604E-4</v>
      </c>
      <c r="E1867">
        <v>-1.06682337646236E-4</v>
      </c>
      <c r="F1867">
        <v>1.4847231674042899E-3</v>
      </c>
      <c r="G1867">
        <v>-1.4615852589706E-4</v>
      </c>
      <c r="H1867">
        <v>1.9450522866474799E-3</v>
      </c>
      <c r="I1867" s="1">
        <v>-1.10085579296689E-4</v>
      </c>
      <c r="J1867" s="1">
        <v>1.89189799979279E-3</v>
      </c>
      <c r="K1867" s="1">
        <v>-4.8395160301454097E-5</v>
      </c>
      <c r="L1867">
        <v>9.3968329667307995E-4</v>
      </c>
    </row>
    <row r="1868" spans="1:12" x14ac:dyDescent="0.25">
      <c r="A1868" s="5" t="s">
        <v>1777</v>
      </c>
      <c r="B1868" t="s">
        <v>1512</v>
      </c>
      <c r="C1868" s="1">
        <v>2.2551405187698499E-21</v>
      </c>
      <c r="D1868" s="1">
        <v>8.5843396527300696E-20</v>
      </c>
      <c r="E1868" s="1">
        <v>9.1940344226770807E-21</v>
      </c>
      <c r="F1868" s="1">
        <v>3.3695393065636998E-19</v>
      </c>
      <c r="G1868" s="1">
        <v>0</v>
      </c>
      <c r="H1868" s="1">
        <v>8.9729569226368896E-20</v>
      </c>
      <c r="I1868" s="1">
        <v>4.0939474033052598E-20</v>
      </c>
      <c r="J1868" s="1">
        <v>8.8248641346511392E-19</v>
      </c>
      <c r="K1868">
        <v>0</v>
      </c>
      <c r="L1868">
        <v>0</v>
      </c>
    </row>
    <row r="1869" spans="1:12" x14ac:dyDescent="0.25">
      <c r="A1869" s="5" t="s">
        <v>1778</v>
      </c>
      <c r="B1869" t="s">
        <v>1513</v>
      </c>
      <c r="C1869" s="1">
        <v>-1.9447022045965499E-5</v>
      </c>
      <c r="D1869" s="1">
        <v>4.4455661996789601E-4</v>
      </c>
      <c r="E1869" s="1">
        <v>-4.7403833552425197E-5</v>
      </c>
      <c r="F1869" s="1">
        <v>1.0115891322471E-3</v>
      </c>
      <c r="G1869" s="1">
        <v>-7.7272172097708102E-5</v>
      </c>
      <c r="H1869" s="1">
        <v>1.4554170054819999E-3</v>
      </c>
      <c r="I1869">
        <v>-1.83730400265546E-4</v>
      </c>
      <c r="J1869">
        <v>2.5526132374535499E-3</v>
      </c>
      <c r="K1869">
        <v>-1.08450159929776E-4</v>
      </c>
      <c r="L1869">
        <v>1.4750929797629801E-3</v>
      </c>
    </row>
    <row r="1870" spans="1:12" x14ac:dyDescent="0.25">
      <c r="A1870" s="5" t="s">
        <v>1779</v>
      </c>
      <c r="B1870" t="s">
        <v>1514</v>
      </c>
      <c r="C1870">
        <v>2.5652245935161599E-3</v>
      </c>
      <c r="D1870" s="1">
        <v>4.1266796733605002E-5</v>
      </c>
      <c r="E1870">
        <v>2.08832171323308E-3</v>
      </c>
      <c r="F1870" s="1">
        <v>5.12819358517412E-5</v>
      </c>
      <c r="G1870">
        <v>3.4190662149935699E-3</v>
      </c>
      <c r="H1870" s="1">
        <v>3.9380570873033299E-5</v>
      </c>
      <c r="I1870">
        <v>5.1907556901658403E-3</v>
      </c>
      <c r="J1870" s="1">
        <v>4.4599335870890397E-5</v>
      </c>
      <c r="K1870">
        <v>4.1922621781914299E-3</v>
      </c>
      <c r="L1870" s="1">
        <v>4.1393262757051301E-5</v>
      </c>
    </row>
    <row r="1871" spans="1:12" x14ac:dyDescent="0.25">
      <c r="A1871" s="5" t="s">
        <v>1780</v>
      </c>
      <c r="B1871" t="s">
        <v>1515</v>
      </c>
      <c r="C1871" s="1">
        <v>3.0419713496630801E-7</v>
      </c>
      <c r="D1871" s="1">
        <v>4.6098922786394801E-6</v>
      </c>
      <c r="E1871" s="1">
        <v>3.2690572983040502E-6</v>
      </c>
      <c r="F1871" s="1">
        <v>3.8383080265626897E-5</v>
      </c>
      <c r="G1871" s="1">
        <v>2.54709744002866E-6</v>
      </c>
      <c r="H1871" s="1">
        <v>2.2600255986492099E-5</v>
      </c>
      <c r="I1871" s="1">
        <v>3.3657399284774299E-6</v>
      </c>
      <c r="J1871" s="1">
        <v>3.2970511212703399E-5</v>
      </c>
      <c r="K1871" s="1">
        <v>2.1091237654349802E-6</v>
      </c>
      <c r="L1871" s="1">
        <v>2.436791302651E-5</v>
      </c>
    </row>
    <row r="1872" spans="1:12" x14ac:dyDescent="0.25">
      <c r="A1872" s="5" t="s">
        <v>1781</v>
      </c>
      <c r="B1872" t="s">
        <v>1516</v>
      </c>
      <c r="C1872">
        <v>1.98935717342026E-4</v>
      </c>
      <c r="D1872">
        <v>1.60145253548195E-3</v>
      </c>
      <c r="E1872">
        <v>2.42668907090026E-4</v>
      </c>
      <c r="F1872">
        <v>1.80128993470884E-3</v>
      </c>
      <c r="G1872">
        <v>1.13814724313765E-4</v>
      </c>
      <c r="H1872">
        <v>9.4282210100977103E-4</v>
      </c>
      <c r="I1872">
        <v>1.9313087937386901E-4</v>
      </c>
      <c r="J1872">
        <v>1.6490238754155E-3</v>
      </c>
      <c r="K1872">
        <v>1.3501417482771901E-4</v>
      </c>
      <c r="L1872">
        <v>1.21230591046087E-3</v>
      </c>
    </row>
    <row r="1873" spans="1:12" x14ac:dyDescent="0.25">
      <c r="A1873" s="5" t="s">
        <v>1782</v>
      </c>
      <c r="B1873" t="s">
        <v>1517</v>
      </c>
      <c r="C1873" s="1">
        <v>1.5458038081056598E-5</v>
      </c>
      <c r="D1873" s="1">
        <v>2.7463558054503399E-4</v>
      </c>
      <c r="E1873" s="1">
        <v>1.00462758717595E-5</v>
      </c>
      <c r="F1873" s="1">
        <v>2.0554100279247901E-4</v>
      </c>
      <c r="G1873" s="1">
        <v>1.04985202749679E-5</v>
      </c>
      <c r="H1873" s="1">
        <v>2.0430183695105801E-4</v>
      </c>
      <c r="I1873" s="1">
        <v>1.3964954440854899E-5</v>
      </c>
      <c r="J1873" s="1">
        <v>3.05655544104151E-4</v>
      </c>
      <c r="K1873" s="1">
        <v>1.3171330217075301E-5</v>
      </c>
      <c r="L1873">
        <v>2.3466603070603599E-4</v>
      </c>
    </row>
    <row r="1874" spans="1:12" x14ac:dyDescent="0.25">
      <c r="A1874" s="5" t="s">
        <v>1783</v>
      </c>
      <c r="B1874" t="s">
        <v>1518</v>
      </c>
      <c r="C1874" s="1">
        <v>2.4779429224882299E-5</v>
      </c>
      <c r="D1874" s="1">
        <v>3.4419542867442999E-4</v>
      </c>
      <c r="E1874" s="1">
        <v>1.43513548138421E-5</v>
      </c>
      <c r="F1874" s="1">
        <v>2.4569138550740202E-4</v>
      </c>
      <c r="G1874" s="1">
        <v>1.7366893848688201E-5</v>
      </c>
      <c r="H1874" s="1">
        <v>2.6529187500428801E-4</v>
      </c>
      <c r="I1874" s="1">
        <v>3.2590954892823299E-5</v>
      </c>
      <c r="J1874" s="1">
        <v>4.7417198750870801E-4</v>
      </c>
      <c r="K1874" s="1">
        <v>2.7352232902694199E-5</v>
      </c>
      <c r="L1874">
        <v>3.31720664388754E-4</v>
      </c>
    </row>
    <row r="1875" spans="1:12" x14ac:dyDescent="0.25">
      <c r="A1875" s="5" t="s">
        <v>1784</v>
      </c>
      <c r="B1875" t="s">
        <v>1519</v>
      </c>
      <c r="C1875" s="1">
        <v>9.3213911438257004E-6</v>
      </c>
      <c r="D1875" s="1">
        <v>2.0816827209087799E-4</v>
      </c>
      <c r="E1875" s="1">
        <v>4.30507894208261E-6</v>
      </c>
      <c r="F1875" s="1">
        <v>1.3492097838541399E-4</v>
      </c>
      <c r="G1875" s="1">
        <v>6.8683735737202803E-6</v>
      </c>
      <c r="H1875" s="1">
        <v>1.64948049022612E-4</v>
      </c>
      <c r="I1875" s="1">
        <v>1.8626000451968301E-5</v>
      </c>
      <c r="J1875" s="1">
        <v>3.61446202542663E-4</v>
      </c>
      <c r="K1875" s="1">
        <v>1.41809026856189E-5</v>
      </c>
      <c r="L1875">
        <v>2.2895090950718301E-4</v>
      </c>
    </row>
    <row r="1876" spans="1:12" x14ac:dyDescent="0.25">
      <c r="A1876" s="5" t="s">
        <v>1785</v>
      </c>
      <c r="B1876" t="s">
        <v>1520</v>
      </c>
      <c r="C1876">
        <v>-5.0064012081621097E-2</v>
      </c>
      <c r="D1876">
        <v>7.6342753237467397E-3</v>
      </c>
      <c r="E1876">
        <v>-0.15643557113556</v>
      </c>
      <c r="F1876">
        <v>1.24237651642135E-2</v>
      </c>
      <c r="G1876">
        <v>-5.4915447598614102E-2</v>
      </c>
      <c r="H1876">
        <v>1.4873797347925599E-2</v>
      </c>
      <c r="I1876" s="1">
        <v>-1.3073664047937801E-4</v>
      </c>
      <c r="J1876" s="1">
        <v>1.51085815329821E-3</v>
      </c>
      <c r="K1876">
        <v>-0.15312741785289599</v>
      </c>
      <c r="L1876">
        <v>1.8856398578202802E-2</v>
      </c>
    </row>
    <row r="1877" spans="1:12" x14ac:dyDescent="0.25">
      <c r="A1877" s="5" t="s">
        <v>1786</v>
      </c>
      <c r="B1877" t="s">
        <v>1140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25">
      <c r="A1878" s="5" t="s">
        <v>1787</v>
      </c>
      <c r="B1878" t="s">
        <v>1179</v>
      </c>
      <c r="C1878" s="1">
        <v>-9.3213911438257004E-6</v>
      </c>
      <c r="D1878" s="1">
        <v>2.0816827209087799E-4</v>
      </c>
      <c r="E1878" s="1">
        <v>-4.30507894208261E-6</v>
      </c>
      <c r="F1878" s="1">
        <v>1.3492097838541399E-4</v>
      </c>
      <c r="G1878" s="1">
        <v>-6.8683735737202803E-6</v>
      </c>
      <c r="H1878" s="1">
        <v>1.64948049022612E-4</v>
      </c>
      <c r="I1878" s="1">
        <v>-1.8626000451968301E-5</v>
      </c>
      <c r="J1878" s="1">
        <v>3.61446202542663E-4</v>
      </c>
      <c r="K1878" s="1">
        <v>-1.41809026856189E-5</v>
      </c>
      <c r="L1878">
        <v>2.2895090950718301E-4</v>
      </c>
    </row>
    <row r="1879" spans="1:12" x14ac:dyDescent="0.25">
      <c r="A1879" s="5" t="s">
        <v>1788</v>
      </c>
      <c r="B1879" t="s">
        <v>1521</v>
      </c>
      <c r="C1879">
        <v>-2.0641997408866199E-3</v>
      </c>
      <c r="D1879">
        <v>1.29381860031787E-3</v>
      </c>
      <c r="E1879">
        <v>-1.6068315999540901E-3</v>
      </c>
      <c r="F1879">
        <v>1.490843014966E-3</v>
      </c>
      <c r="G1879">
        <v>-3.3840491026448601E-3</v>
      </c>
      <c r="H1879">
        <v>3.5273455436509598E-4</v>
      </c>
      <c r="I1879">
        <v>-5.1305190234379201E-3</v>
      </c>
      <c r="J1879">
        <v>5.6903574437024498E-4</v>
      </c>
      <c r="K1879">
        <v>-4.0455175638001396E-3</v>
      </c>
      <c r="L1879">
        <v>7.68015878592948E-4</v>
      </c>
    </row>
    <row r="1880" spans="1:12" x14ac:dyDescent="0.25">
      <c r="A1880" s="5" t="s">
        <v>1789</v>
      </c>
      <c r="B1880" t="s">
        <v>1522</v>
      </c>
      <c r="C1880">
        <v>2.0548783497427899E-3</v>
      </c>
      <c r="D1880">
        <v>1.3416678793576099E-3</v>
      </c>
      <c r="E1880">
        <v>1.60252652101201E-3</v>
      </c>
      <c r="F1880">
        <v>1.4964442116644999E-3</v>
      </c>
      <c r="G1880">
        <v>3.3771807290711399E-3</v>
      </c>
      <c r="H1880">
        <v>3.9118730070030697E-4</v>
      </c>
      <c r="I1880">
        <v>5.1118930229859501E-3</v>
      </c>
      <c r="J1880">
        <v>6.7360402266173605E-4</v>
      </c>
      <c r="K1880">
        <v>4.0313366611145303E-3</v>
      </c>
      <c r="L1880">
        <v>8.0360279397483601E-4</v>
      </c>
    </row>
    <row r="1881" spans="1:12" x14ac:dyDescent="0.25">
      <c r="A1881" s="5" t="s">
        <v>1790</v>
      </c>
      <c r="B1881" t="s">
        <v>1523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 s="5" t="s">
        <v>1791</v>
      </c>
      <c r="B1882" t="s">
        <v>1524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 s="5" t="s">
        <v>1792</v>
      </c>
      <c r="B1883" t="s">
        <v>1525</v>
      </c>
      <c r="C1883" s="1">
        <v>8.3889364623061097E-5</v>
      </c>
      <c r="D1883" s="1">
        <v>1.1501223930566499E-3</v>
      </c>
      <c r="E1883" s="1">
        <v>5.5183227814160999E-5</v>
      </c>
      <c r="F1883" s="1">
        <v>9.7639307619244297E-4</v>
      </c>
      <c r="G1883" s="1">
        <v>5.27517599390876E-5</v>
      </c>
      <c r="H1883" s="1">
        <v>9.0078861872630296E-4</v>
      </c>
      <c r="I1883" s="1">
        <v>1.07746936461954E-4</v>
      </c>
      <c r="J1883" s="1">
        <v>1.3987280244347399E-3</v>
      </c>
      <c r="K1883" s="1">
        <v>7.4460130844155296E-5</v>
      </c>
      <c r="L1883">
        <v>1.12102122529772E-3</v>
      </c>
    </row>
    <row r="1884" spans="1:12" x14ac:dyDescent="0.25">
      <c r="A1884" s="5" t="s">
        <v>1793</v>
      </c>
      <c r="B1884" t="s">
        <v>1526</v>
      </c>
      <c r="C1884" s="1">
        <v>7.3210968669873899E-5</v>
      </c>
      <c r="D1884" s="1">
        <v>8.9515785888756604E-4</v>
      </c>
      <c r="E1884">
        <v>1.06682337646236E-4</v>
      </c>
      <c r="F1884">
        <v>1.4847231674042899E-3</v>
      </c>
      <c r="G1884">
        <v>1.4615852589706E-4</v>
      </c>
      <c r="H1884">
        <v>1.9450522866474799E-3</v>
      </c>
      <c r="I1884" s="1">
        <v>1.10085579296689E-4</v>
      </c>
      <c r="J1884" s="1">
        <v>1.89189799979279E-3</v>
      </c>
      <c r="K1884" s="1">
        <v>4.8395160301454097E-5</v>
      </c>
      <c r="L1884">
        <v>9.3968329667307995E-4</v>
      </c>
    </row>
    <row r="1885" spans="1:12" x14ac:dyDescent="0.25">
      <c r="A1885" s="5" t="s">
        <v>1794</v>
      </c>
      <c r="B1885" t="s">
        <v>1527</v>
      </c>
      <c r="C1885" s="1">
        <v>1.9447022045965499E-5</v>
      </c>
      <c r="D1885" s="1">
        <v>4.4455661996789698E-4</v>
      </c>
      <c r="E1885" s="1">
        <v>4.7403833552425197E-5</v>
      </c>
      <c r="F1885" s="1">
        <v>1.0115891322471E-3</v>
      </c>
      <c r="G1885" s="1">
        <v>7.7272172097708102E-5</v>
      </c>
      <c r="H1885" s="1">
        <v>1.4554170054819999E-3</v>
      </c>
      <c r="I1885">
        <v>1.83730400265546E-4</v>
      </c>
      <c r="J1885">
        <v>2.5526132374535499E-3</v>
      </c>
      <c r="K1885">
        <v>1.08450159929776E-4</v>
      </c>
      <c r="L1885">
        <v>1.4750929797629801E-3</v>
      </c>
    </row>
    <row r="1886" spans="1:12" x14ac:dyDescent="0.25">
      <c r="A1886" s="5" t="s">
        <v>1795</v>
      </c>
      <c r="B1886" t="s">
        <v>1528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 s="5" t="s">
        <v>1796</v>
      </c>
      <c r="B1887" t="s">
        <v>1529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 s="5" t="s">
        <v>1797</v>
      </c>
      <c r="B1888" t="s">
        <v>1530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 s="5" t="s">
        <v>1798</v>
      </c>
      <c r="B1889" t="s">
        <v>1140</v>
      </c>
      <c r="C1889" s="1">
        <v>9.3213911438257004E-6</v>
      </c>
      <c r="D1889" s="1">
        <v>2.0816827209087799E-4</v>
      </c>
      <c r="E1889" s="1">
        <v>4.30507894208261E-6</v>
      </c>
      <c r="F1889" s="1">
        <v>1.3492097838541399E-4</v>
      </c>
      <c r="G1889" s="1">
        <v>6.8683735737202803E-6</v>
      </c>
      <c r="H1889" s="1">
        <v>1.64948049022612E-4</v>
      </c>
      <c r="I1889" s="1">
        <v>1.8626000451968301E-5</v>
      </c>
      <c r="J1889" s="1">
        <v>3.61446202542663E-4</v>
      </c>
      <c r="K1889" s="1">
        <v>1.41809026856189E-5</v>
      </c>
      <c r="L1889">
        <v>2.2895090950718301E-4</v>
      </c>
    </row>
    <row r="1890" spans="1:12" x14ac:dyDescent="0.25">
      <c r="A1890" s="5" t="s">
        <v>1799</v>
      </c>
      <c r="B1890" t="s">
        <v>1531</v>
      </c>
      <c r="C1890">
        <v>3.7179192747507002</v>
      </c>
      <c r="D1890">
        <v>2.91923248483912E-2</v>
      </c>
      <c r="E1890">
        <v>3.7633641459320599</v>
      </c>
      <c r="F1890">
        <v>2.6223305216831399E-2</v>
      </c>
      <c r="G1890">
        <v>3.8897332409475198</v>
      </c>
      <c r="H1890">
        <v>5.29362048187621E-2</v>
      </c>
      <c r="I1890">
        <v>4.3901742483182202</v>
      </c>
      <c r="J1890">
        <v>4.5942083494164801E-2</v>
      </c>
      <c r="K1890">
        <v>4.26215820816053</v>
      </c>
      <c r="L1890">
        <v>3.87253966023339E-2</v>
      </c>
    </row>
    <row r="1891" spans="1:12" x14ac:dyDescent="0.25">
      <c r="A1891" s="5" t="s">
        <v>1800</v>
      </c>
      <c r="B1891" t="s">
        <v>1532</v>
      </c>
      <c r="C1891">
        <v>1.7698116256147901E-2</v>
      </c>
      <c r="D1891">
        <v>1.6365118580490199E-4</v>
      </c>
      <c r="E1891">
        <v>1.56156529852649E-2</v>
      </c>
      <c r="F1891">
        <v>1.3321179379892299E-4</v>
      </c>
      <c r="G1891">
        <v>1.1905013880030501E-2</v>
      </c>
      <c r="H1891">
        <v>1.37121135820959E-4</v>
      </c>
      <c r="I1891">
        <v>1.6375574518236201E-2</v>
      </c>
      <c r="J1891">
        <v>1.40700081377607E-4</v>
      </c>
      <c r="K1891">
        <v>1.43569018816636E-2</v>
      </c>
      <c r="L1891">
        <v>1.41756165694117E-4</v>
      </c>
    </row>
    <row r="1892" spans="1:12" x14ac:dyDescent="0.25">
      <c r="A1892" s="5" t="s">
        <v>1801</v>
      </c>
      <c r="B1892" t="s">
        <v>1533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 s="5" t="s">
        <v>1802</v>
      </c>
      <c r="B1893" t="s">
        <v>1534</v>
      </c>
      <c r="C1893">
        <v>1.0976785475347899E-2</v>
      </c>
      <c r="D1893">
        <v>1.8869319519968001E-3</v>
      </c>
      <c r="E1893">
        <v>5.7566811536384098E-3</v>
      </c>
      <c r="F1893">
        <v>1.28425639363385E-3</v>
      </c>
      <c r="G1893">
        <v>7.37720642501571E-3</v>
      </c>
      <c r="H1893">
        <v>1.29234989706092E-3</v>
      </c>
      <c r="I1893">
        <v>8.1857931286644803E-3</v>
      </c>
      <c r="J1893">
        <v>1.50110544268993E-3</v>
      </c>
      <c r="K1893">
        <v>1.0067124655807501E-3</v>
      </c>
      <c r="L1893">
        <v>6.6524121931058999E-4</v>
      </c>
    </row>
    <row r="1894" spans="1:12" x14ac:dyDescent="0.25">
      <c r="A1894" s="5" t="s">
        <v>1803</v>
      </c>
      <c r="B1894" t="s">
        <v>1535</v>
      </c>
      <c r="C1894" s="1">
        <v>3.4694469519536101E-22</v>
      </c>
      <c r="D1894" s="1">
        <v>2.45326946669337E-20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 s="5" t="s">
        <v>1804</v>
      </c>
      <c r="B1895" t="s">
        <v>1536</v>
      </c>
      <c r="C1895">
        <v>0.180130596875023</v>
      </c>
      <c r="D1895">
        <v>9.5601932443124503E-3</v>
      </c>
      <c r="E1895">
        <v>0.15095731162311399</v>
      </c>
      <c r="F1895">
        <v>6.8795010641608803E-3</v>
      </c>
      <c r="G1895">
        <v>0.16153861799798599</v>
      </c>
      <c r="H1895">
        <v>1.1872436235645101E-2</v>
      </c>
      <c r="I1895">
        <v>0.195290921046993</v>
      </c>
      <c r="J1895">
        <v>2.3129019129459E-2</v>
      </c>
      <c r="K1895">
        <v>0.13695148928589301</v>
      </c>
      <c r="L1895">
        <v>1.0484300133030399E-2</v>
      </c>
    </row>
    <row r="1896" spans="1:12" x14ac:dyDescent="0.25">
      <c r="A1896" s="5" t="s">
        <v>1805</v>
      </c>
      <c r="B1896" t="s">
        <v>1537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 s="5" t="s">
        <v>1806</v>
      </c>
      <c r="B1897" t="s">
        <v>1538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25">
      <c r="A1898" s="5" t="s">
        <v>1807</v>
      </c>
      <c r="B1898" t="s">
        <v>1539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 s="5" t="s">
        <v>1808</v>
      </c>
      <c r="B1899" t="s">
        <v>1540</v>
      </c>
      <c r="C1899" s="1">
        <v>2.39759208915805E-5</v>
      </c>
      <c r="D1899" s="1">
        <v>4.8888152145849697E-4</v>
      </c>
      <c r="E1899" s="1">
        <v>3.7334113550426601E-5</v>
      </c>
      <c r="F1899" s="1">
        <v>6.8068346994953205E-4</v>
      </c>
      <c r="G1899" s="1">
        <v>2.40996540974437E-5</v>
      </c>
      <c r="H1899" s="1">
        <v>3.9024460688610998E-4</v>
      </c>
      <c r="I1899" s="1">
        <v>1.60838754833033E-5</v>
      </c>
      <c r="J1899" s="1">
        <v>4.2960909672104102E-4</v>
      </c>
      <c r="K1899" s="1">
        <v>1.6334310914222299E-5</v>
      </c>
      <c r="L1899">
        <v>3.64917360157267E-4</v>
      </c>
    </row>
    <row r="1900" spans="1:12" x14ac:dyDescent="0.25">
      <c r="A1900" s="5" t="s">
        <v>1809</v>
      </c>
      <c r="B1900" t="s">
        <v>1541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 s="5" t="s">
        <v>1810</v>
      </c>
      <c r="B1901" t="s">
        <v>1542</v>
      </c>
      <c r="C1901">
        <v>5.0064012081621097E-2</v>
      </c>
      <c r="D1901">
        <v>7.6342753237467397E-3</v>
      </c>
      <c r="E1901">
        <v>0.15643557113556</v>
      </c>
      <c r="F1901">
        <v>1.24237651642135E-2</v>
      </c>
      <c r="G1901">
        <v>5.4915447598614102E-2</v>
      </c>
      <c r="H1901">
        <v>1.4873797347925599E-2</v>
      </c>
      <c r="I1901" s="1">
        <v>1.3073664047937801E-4</v>
      </c>
      <c r="J1901" s="1">
        <v>1.51085815329821E-3</v>
      </c>
      <c r="K1901">
        <v>0.15312741785289599</v>
      </c>
      <c r="L1901">
        <v>1.8856398578202802E-2</v>
      </c>
    </row>
    <row r="1902" spans="1:12" x14ac:dyDescent="0.25">
      <c r="A1902" s="5">
        <v>679</v>
      </c>
      <c r="B1902" t="s">
        <v>1543</v>
      </c>
      <c r="C1902">
        <v>-1.6955144239111899E-2</v>
      </c>
      <c r="D1902">
        <v>1.6904591459300301E-3</v>
      </c>
      <c r="E1902">
        <v>-1.5185913608616E-2</v>
      </c>
      <c r="F1902">
        <v>4.6377317916610197E-3</v>
      </c>
      <c r="G1902">
        <v>-1.14423095073836E-2</v>
      </c>
      <c r="H1902">
        <v>2.6589008200773399E-3</v>
      </c>
      <c r="I1902">
        <v>-1.56725897495026E-2</v>
      </c>
      <c r="J1902">
        <v>2.6549653204441998E-3</v>
      </c>
      <c r="K1902">
        <v>-1.38297337983389E-2</v>
      </c>
      <c r="L1902">
        <v>3.8872741409812601E-3</v>
      </c>
    </row>
    <row r="1903" spans="1:12" x14ac:dyDescent="0.25">
      <c r="A1903" s="5" t="s">
        <v>1811</v>
      </c>
      <c r="B1903" t="s">
        <v>1544</v>
      </c>
      <c r="C1903" s="1">
        <v>1.1665488891889001E-16</v>
      </c>
      <c r="D1903" s="1">
        <v>8.2487463013112506E-15</v>
      </c>
      <c r="E1903" s="1">
        <v>9.0739649454659997E-7</v>
      </c>
      <c r="F1903" s="1">
        <v>3.7037187201779101E-5</v>
      </c>
      <c r="G1903" s="1">
        <v>1.74319866593672E-6</v>
      </c>
      <c r="H1903" s="1">
        <v>4.35494452791374E-5</v>
      </c>
      <c r="I1903" s="1">
        <v>5.7389325603147396E-7</v>
      </c>
      <c r="J1903" s="1">
        <v>2.86917970309128E-5</v>
      </c>
      <c r="K1903" s="1">
        <v>3.4628133199423401E-6</v>
      </c>
      <c r="L1903" s="1">
        <v>7.3753548879799206E-5</v>
      </c>
    </row>
    <row r="1904" spans="1:12" x14ac:dyDescent="0.25">
      <c r="A1904" s="5" t="s">
        <v>1812</v>
      </c>
      <c r="B1904" t="s">
        <v>1545</v>
      </c>
      <c r="C1904" s="1">
        <v>3.9344167679553197E-6</v>
      </c>
      <c r="D1904" s="1">
        <v>9.2666235126331203E-5</v>
      </c>
      <c r="E1904" s="1">
        <v>4.2891664409716304E-6</v>
      </c>
      <c r="F1904" s="1">
        <v>9.1357263573301707E-5</v>
      </c>
      <c r="G1904" s="1">
        <v>5.82539144661356E-5</v>
      </c>
      <c r="H1904" s="1">
        <v>1.1411742366512401E-3</v>
      </c>
      <c r="I1904" s="1">
        <v>6.4975293182575596E-5</v>
      </c>
      <c r="J1904" s="1">
        <v>1.3839057704612E-3</v>
      </c>
      <c r="K1904" s="1">
        <v>4.2403460141894802E-5</v>
      </c>
      <c r="L1904">
        <v>1.1325998335901301E-3</v>
      </c>
    </row>
    <row r="1905" spans="1:12" x14ac:dyDescent="0.25">
      <c r="A1905" s="5" t="s">
        <v>1813</v>
      </c>
      <c r="B1905" t="s">
        <v>1546</v>
      </c>
      <c r="C1905">
        <v>4.4593819216125902E-4</v>
      </c>
      <c r="D1905">
        <v>6.89947543779546E-3</v>
      </c>
      <c r="E1905">
        <v>3.5044668088789199E-4</v>
      </c>
      <c r="F1905">
        <v>6.1358021137404703E-3</v>
      </c>
      <c r="G1905">
        <v>4.0202590944655498E-4</v>
      </c>
      <c r="H1905">
        <v>6.2318601600948103E-3</v>
      </c>
      <c r="I1905">
        <v>8.78772763021779E-4</v>
      </c>
      <c r="J1905">
        <v>1.3714629626584301E-2</v>
      </c>
      <c r="K1905">
        <v>6.9197018391753201E-4</v>
      </c>
      <c r="L1905">
        <v>9.2691627006228506E-3</v>
      </c>
    </row>
    <row r="1906" spans="1:12" x14ac:dyDescent="0.25">
      <c r="A1906" s="5" t="s">
        <v>1814</v>
      </c>
      <c r="B1906" t="s">
        <v>1547</v>
      </c>
      <c r="C1906">
        <v>4.4593819216114301E-4</v>
      </c>
      <c r="D1906">
        <v>6.8994754377954704E-3</v>
      </c>
      <c r="E1906">
        <v>3.4953928439334498E-4</v>
      </c>
      <c r="F1906">
        <v>6.1357420328826198E-3</v>
      </c>
      <c r="G1906">
        <v>4.00282710780619E-4</v>
      </c>
      <c r="H1906">
        <v>6.2318199849267101E-3</v>
      </c>
      <c r="I1906">
        <v>8.7819886976574799E-4</v>
      </c>
      <c r="J1906">
        <v>1.3714636370010899E-2</v>
      </c>
      <c r="K1906">
        <v>6.8850737059759004E-4</v>
      </c>
      <c r="L1906">
        <v>9.2691265437197298E-3</v>
      </c>
    </row>
    <row r="1907" spans="1:12" x14ac:dyDescent="0.25">
      <c r="A1907" s="5" t="s">
        <v>1815</v>
      </c>
      <c r="B1907" t="s">
        <v>1548</v>
      </c>
      <c r="C1907">
        <v>4.2640666242246898E-4</v>
      </c>
      <c r="D1907">
        <v>1.6863429090918599E-3</v>
      </c>
      <c r="E1907">
        <v>2.6072424246788399E-3</v>
      </c>
      <c r="F1907">
        <v>1.3401524634329999E-3</v>
      </c>
      <c r="G1907">
        <v>2.3198090713989999E-4</v>
      </c>
      <c r="H1907">
        <v>1.04345400700003E-3</v>
      </c>
      <c r="I1907">
        <v>6.4499182130021201E-4</v>
      </c>
      <c r="J1907">
        <v>1.55012959171321E-3</v>
      </c>
      <c r="K1907">
        <v>6.9780074449969998E-3</v>
      </c>
      <c r="L1907">
        <v>7.3542196643108099E-4</v>
      </c>
    </row>
    <row r="1908" spans="1:12" x14ac:dyDescent="0.25">
      <c r="A1908" s="5" t="s">
        <v>1816</v>
      </c>
      <c r="B1908" t="s">
        <v>1549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25">
      <c r="A1909" s="5" t="s">
        <v>1817</v>
      </c>
      <c r="B1909" t="s">
        <v>1549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25">
      <c r="A1910" s="5" t="s">
        <v>1818</v>
      </c>
      <c r="B1910" t="s">
        <v>1550</v>
      </c>
      <c r="C1910">
        <v>0</v>
      </c>
      <c r="D1910">
        <v>0</v>
      </c>
      <c r="E1910">
        <v>0</v>
      </c>
      <c r="F1910">
        <v>0</v>
      </c>
      <c r="G1910" s="1">
        <v>0</v>
      </c>
      <c r="H1910" s="1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25">
      <c r="A1911" s="5" t="s">
        <v>1819</v>
      </c>
      <c r="B1911" t="s">
        <v>1551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 s="5" t="s">
        <v>1820</v>
      </c>
      <c r="B1912" t="s">
        <v>1552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25">
      <c r="A1913" s="5" t="s">
        <v>1821</v>
      </c>
      <c r="B1913" t="s">
        <v>547</v>
      </c>
      <c r="C1913" s="1">
        <v>3.2732833547485603E-5</v>
      </c>
      <c r="D1913" s="1">
        <v>1.7658608618883299E-4</v>
      </c>
      <c r="E1913" s="1">
        <v>9.86543298569727E-6</v>
      </c>
      <c r="F1913" s="1">
        <v>9.9245964302190605E-5</v>
      </c>
      <c r="G1913" s="1">
        <v>1.37226515303411E-5</v>
      </c>
      <c r="H1913" s="1">
        <v>1.2207192413266299E-4</v>
      </c>
      <c r="I1913" s="1">
        <v>3.1285876679787599E-5</v>
      </c>
      <c r="J1913" s="1">
        <v>1.9789821364499201E-4</v>
      </c>
      <c r="K1913" s="1">
        <v>3.3987420941098898E-5</v>
      </c>
      <c r="L1913">
        <v>1.82102171525404E-4</v>
      </c>
    </row>
    <row r="1914" spans="1:12" x14ac:dyDescent="0.25">
      <c r="A1914" s="5" t="s">
        <v>1822</v>
      </c>
      <c r="B1914" t="s">
        <v>547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25">
      <c r="A1915" s="5" t="s">
        <v>1823</v>
      </c>
      <c r="B1915" t="s">
        <v>1553</v>
      </c>
      <c r="C1915">
        <v>-1.0406966387155601E-3</v>
      </c>
      <c r="D1915">
        <v>1.0755848954251E-2</v>
      </c>
      <c r="E1915">
        <v>-6.9662940826464295E-4</v>
      </c>
      <c r="F1915">
        <v>1.00782680529258E-2</v>
      </c>
      <c r="G1915" s="1">
        <v>1.3066579432265301E-4</v>
      </c>
      <c r="H1915" s="1">
        <v>4.7063475391998901E-3</v>
      </c>
      <c r="I1915">
        <v>1.8311891375309599E-4</v>
      </c>
      <c r="J1915">
        <v>8.0307593227098E-3</v>
      </c>
      <c r="K1915">
        <v>1.6569214457020699E-4</v>
      </c>
      <c r="L1915">
        <v>6.2643851344287502E-3</v>
      </c>
    </row>
    <row r="1916" spans="1:12" x14ac:dyDescent="0.25">
      <c r="A1916" s="5" t="s">
        <v>1824</v>
      </c>
      <c r="B1916" t="s">
        <v>1554</v>
      </c>
      <c r="C1916" s="1">
        <v>4.6623051009948297E-5</v>
      </c>
      <c r="D1916" s="1">
        <v>2.8660487162382301E-3</v>
      </c>
      <c r="E1916" s="1">
        <v>-7.9281038166822196E-6</v>
      </c>
      <c r="F1916" s="1">
        <v>1.91852341155201E-3</v>
      </c>
      <c r="G1916" s="1">
        <v>4.6803923005142301E-7</v>
      </c>
      <c r="H1916" s="1">
        <v>3.2854257065609597E-5</v>
      </c>
      <c r="I1916" s="1">
        <v>2.0195110676191899E-6</v>
      </c>
      <c r="J1916" s="1">
        <v>8.5846161534962101E-5</v>
      </c>
      <c r="K1916" s="1">
        <v>5.0213348050590698E-7</v>
      </c>
      <c r="L1916" s="1">
        <v>4.4159627323240502E-5</v>
      </c>
    </row>
    <row r="1917" spans="1:12" x14ac:dyDescent="0.25">
      <c r="A1917" s="5" t="s">
        <v>1825</v>
      </c>
      <c r="B1917" t="s">
        <v>1555</v>
      </c>
      <c r="C1917" s="1">
        <v>1.2859986416305301E-4</v>
      </c>
      <c r="D1917" s="1">
        <v>3.44070647058834E-3</v>
      </c>
      <c r="E1917" s="1">
        <v>6.89759521398427E-5</v>
      </c>
      <c r="F1917" s="1">
        <v>2.5460842502718199E-3</v>
      </c>
      <c r="G1917" s="1">
        <v>1.25733438991774E-6</v>
      </c>
      <c r="H1917" s="1">
        <v>3.9752970830750299E-5</v>
      </c>
      <c r="I1917" s="1">
        <v>3.31412962107443E-6</v>
      </c>
      <c r="J1917" s="1">
        <v>8.4363835869467397E-5</v>
      </c>
      <c r="K1917" s="1">
        <v>4.46485042908402E-7</v>
      </c>
      <c r="L1917" s="1">
        <v>3.0123775199640098E-5</v>
      </c>
    </row>
    <row r="1918" spans="1:12" x14ac:dyDescent="0.25">
      <c r="A1918" s="5" t="s">
        <v>1826</v>
      </c>
      <c r="B1918" t="s">
        <v>1556</v>
      </c>
      <c r="C1918" s="1">
        <v>4.8793237418717202E-6</v>
      </c>
      <c r="D1918" s="1">
        <v>2.0142348655392001E-4</v>
      </c>
      <c r="E1918" s="1">
        <v>3.76793696351592E-6</v>
      </c>
      <c r="F1918" s="1">
        <v>1.7412401468470601E-4</v>
      </c>
      <c r="G1918" s="1">
        <v>3.4584507972426699E-8</v>
      </c>
      <c r="H1918" s="1">
        <v>2.98250238462401E-6</v>
      </c>
      <c r="I1918" s="1">
        <v>-7.7447653105459498E-8</v>
      </c>
      <c r="J1918" s="1">
        <v>5.8239119452005798E-6</v>
      </c>
      <c r="K1918" s="1">
        <v>-4.1382917925192202E-8</v>
      </c>
      <c r="L1918" s="1">
        <v>3.5685673527455001E-6</v>
      </c>
    </row>
    <row r="1919" spans="1:12" x14ac:dyDescent="0.25">
      <c r="A1919" s="5" t="s">
        <v>1827</v>
      </c>
      <c r="B1919" t="s">
        <v>1557</v>
      </c>
      <c r="C1919" s="1">
        <v>-1.9525024368209201E-6</v>
      </c>
      <c r="D1919" s="1">
        <v>1.92711266079335E-4</v>
      </c>
      <c r="E1919" s="1">
        <v>-8.0533648486851999E-7</v>
      </c>
      <c r="F1919" s="1">
        <v>1.2826115220713501E-4</v>
      </c>
      <c r="G1919" s="1">
        <v>1.47707309307486E-8</v>
      </c>
      <c r="H1919" s="1">
        <v>3.2576877737253098E-6</v>
      </c>
      <c r="I1919" s="1">
        <v>-2.04629438270382E-7</v>
      </c>
      <c r="J1919" s="1">
        <v>5.7320711594878501E-6</v>
      </c>
      <c r="K1919" s="1">
        <v>9.17133617476528E-9</v>
      </c>
      <c r="L1919" s="1">
        <v>3.9331803431382496E-6</v>
      </c>
    </row>
    <row r="1920" spans="1:12" x14ac:dyDescent="0.25">
      <c r="A1920" s="5" t="s">
        <v>1828</v>
      </c>
      <c r="B1920" t="s">
        <v>1558</v>
      </c>
      <c r="C1920" s="1">
        <v>1.2226458689117999E-4</v>
      </c>
      <c r="D1920" s="1">
        <v>3.1927761030554301E-3</v>
      </c>
      <c r="E1920" s="1">
        <v>1.21842000974055E-4</v>
      </c>
      <c r="F1920" s="1">
        <v>3.4226137605794398E-3</v>
      </c>
      <c r="G1920" s="1">
        <v>1.2633711807745499E-6</v>
      </c>
      <c r="H1920" s="1">
        <v>3.7263028275921303E-5</v>
      </c>
      <c r="I1920" s="1">
        <v>2.4088087462069499E-6</v>
      </c>
      <c r="J1920" s="1">
        <v>6.8324809848943201E-5</v>
      </c>
      <c r="K1920" s="1">
        <v>4.9943341476248404E-7</v>
      </c>
      <c r="L1920" s="1">
        <v>3.02378531552994E-5</v>
      </c>
    </row>
    <row r="1921" spans="1:12" x14ac:dyDescent="0.25">
      <c r="A1921" s="5" t="s">
        <v>1829</v>
      </c>
      <c r="B1921" t="s">
        <v>1559</v>
      </c>
      <c r="C1921" s="1">
        <v>-3.0861060128568202E-6</v>
      </c>
      <c r="D1921" s="1">
        <v>3.1370924034956101E-4</v>
      </c>
      <c r="E1921" s="1">
        <v>-1.7142095250360399E-6</v>
      </c>
      <c r="F1921" s="1">
        <v>1.69447812079603E-4</v>
      </c>
      <c r="G1921" s="1">
        <v>5.3346798159398402E-8</v>
      </c>
      <c r="H1921" s="1">
        <v>3.88284163647293E-6</v>
      </c>
      <c r="I1921" s="1">
        <v>1.4520973667171699E-7</v>
      </c>
      <c r="J1921" s="1">
        <v>6.7964369039904403E-6</v>
      </c>
      <c r="K1921" s="1">
        <v>3.1330225047652802E-8</v>
      </c>
      <c r="L1921" s="1">
        <v>4.4151493363130597E-6</v>
      </c>
    </row>
    <row r="1922" spans="1:12" x14ac:dyDescent="0.25">
      <c r="A1922" s="5" t="s">
        <v>1830</v>
      </c>
      <c r="B1922" t="s">
        <v>1560</v>
      </c>
      <c r="C1922" s="1">
        <v>1.7028224021641799E-6</v>
      </c>
      <c r="D1922" s="1">
        <v>1.6786750467753E-4</v>
      </c>
      <c r="E1922" s="1">
        <v>-1.42735849467228E-6</v>
      </c>
      <c r="F1922" s="1">
        <v>1.75884807200659E-4</v>
      </c>
      <c r="G1922" s="1">
        <v>4.0136769055494303E-8</v>
      </c>
      <c r="H1922" s="1">
        <v>3.7473875898940099E-6</v>
      </c>
      <c r="I1922" s="1">
        <v>-1.0644177045013499E-7</v>
      </c>
      <c r="J1922" s="1">
        <v>4.9472036562793798E-6</v>
      </c>
      <c r="K1922" s="1">
        <v>2.0377362256988301E-8</v>
      </c>
      <c r="L1922" s="1">
        <v>3.8983347903303198E-6</v>
      </c>
    </row>
    <row r="1923" spans="1:12" x14ac:dyDescent="0.25">
      <c r="A1923" s="5" t="s">
        <v>1831</v>
      </c>
      <c r="B1923" t="s">
        <v>1561</v>
      </c>
      <c r="C1923" s="1">
        <v>8.9022243792355297E-5</v>
      </c>
      <c r="D1923">
        <v>2.78409773569168E-3</v>
      </c>
      <c r="E1923" s="1">
        <v>1.44235006220843E-4</v>
      </c>
      <c r="F1923" s="1">
        <v>3.5856305526592901E-3</v>
      </c>
      <c r="G1923" s="1">
        <v>1.98954818372527E-6</v>
      </c>
      <c r="H1923" s="1">
        <v>4.6833483348158702E-5</v>
      </c>
      <c r="I1923" s="1">
        <v>3.2622072629698499E-6</v>
      </c>
      <c r="J1923" s="1">
        <v>7.5363640165200096E-5</v>
      </c>
      <c r="K1923" s="1">
        <v>2.6704471829575899E-6</v>
      </c>
      <c r="L1923" s="1">
        <v>6.05335077766333E-5</v>
      </c>
    </row>
    <row r="1924" spans="1:12" x14ac:dyDescent="0.25">
      <c r="A1924" s="5" t="s">
        <v>1832</v>
      </c>
      <c r="B1924" t="s">
        <v>1562</v>
      </c>
      <c r="C1924" s="1">
        <v>1.00648870820759E-4</v>
      </c>
      <c r="D1924" s="1">
        <v>3.2672722704769402E-3</v>
      </c>
      <c r="E1924" s="1">
        <v>1.0383191351437E-4</v>
      </c>
      <c r="F1924" s="1">
        <v>3.2301569089983702E-3</v>
      </c>
      <c r="G1924" s="1">
        <v>5.61669854485511E-7</v>
      </c>
      <c r="H1924" s="1">
        <v>2.8505921008301799E-5</v>
      </c>
      <c r="I1924" s="1">
        <v>2.2916404216249199E-6</v>
      </c>
      <c r="J1924" s="1">
        <v>7.3361276496865596E-5</v>
      </c>
      <c r="K1924" s="1">
        <v>1.00053773479365E-6</v>
      </c>
      <c r="L1924" s="1">
        <v>4.2458309579590999E-5</v>
      </c>
    </row>
    <row r="1925" spans="1:12" x14ac:dyDescent="0.25">
      <c r="A1925" s="5" t="s">
        <v>1833</v>
      </c>
      <c r="B1925" t="s">
        <v>1563</v>
      </c>
      <c r="C1925" s="1">
        <v>6.6090179661745404E-6</v>
      </c>
      <c r="D1925" s="1">
        <v>2.5912755310918497E-4</v>
      </c>
      <c r="E1925" s="1">
        <v>3.7509009271648502E-7</v>
      </c>
      <c r="F1925" s="1">
        <v>2.4098298760276399E-4</v>
      </c>
      <c r="G1925" s="1">
        <v>-9.1512010180384301E-9</v>
      </c>
      <c r="H1925" s="1">
        <v>2.06271534589372E-6</v>
      </c>
      <c r="I1925" s="1">
        <v>2.91426919525878E-8</v>
      </c>
      <c r="J1925" s="1">
        <v>3.0510332641577502E-6</v>
      </c>
      <c r="K1925" s="1">
        <v>7.9915392986614002E-8</v>
      </c>
      <c r="L1925" s="1">
        <v>3.9437009827468802E-6</v>
      </c>
    </row>
    <row r="1926" spans="1:12" x14ac:dyDescent="0.25">
      <c r="A1926" s="5" t="s">
        <v>1834</v>
      </c>
      <c r="B1926" t="s">
        <v>1564</v>
      </c>
      <c r="C1926" s="1">
        <v>2.1568307144065301E-6</v>
      </c>
      <c r="D1926" s="1">
        <v>2.0983122276317E-4</v>
      </c>
      <c r="E1926" s="1">
        <v>-1.4331525716308899E-6</v>
      </c>
      <c r="F1926" s="1">
        <v>1.7621946145466401E-4</v>
      </c>
      <c r="G1926" s="1">
        <v>2.4449638692959898E-8</v>
      </c>
      <c r="H1926" s="1">
        <v>3.3670911009342598E-6</v>
      </c>
      <c r="I1926" s="1">
        <v>9.9278374070675808E-9</v>
      </c>
      <c r="J1926" s="1">
        <v>4.2141119739649198E-6</v>
      </c>
      <c r="K1926" s="1">
        <v>6.7731234308057397E-9</v>
      </c>
      <c r="L1926" s="1">
        <v>2.9783455297138199E-6</v>
      </c>
    </row>
    <row r="1927" spans="1:12" x14ac:dyDescent="0.25">
      <c r="A1927" s="5" t="s">
        <v>1835</v>
      </c>
      <c r="B1927" t="s">
        <v>1565</v>
      </c>
      <c r="C1927" s="1">
        <v>-3.5959714527389199E-6</v>
      </c>
      <c r="D1927" s="1">
        <v>1.74863410302859E-4</v>
      </c>
      <c r="E1927" s="1">
        <v>-7.9152038837179496E-7</v>
      </c>
      <c r="F1927" s="1">
        <v>1.5554651109227799E-4</v>
      </c>
      <c r="G1927" s="1">
        <v>-5.4280396017234003E-9</v>
      </c>
      <c r="H1927" s="1">
        <v>2.7676174380982701E-6</v>
      </c>
      <c r="I1927" s="1">
        <v>1.09426486612326E-7</v>
      </c>
      <c r="J1927" s="1">
        <v>4.9891552081714401E-6</v>
      </c>
      <c r="K1927" s="1">
        <v>7.67465649400538E-8</v>
      </c>
      <c r="L1927" s="1">
        <v>3.1449724119200001E-6</v>
      </c>
    </row>
    <row r="1928" spans="1:12" x14ac:dyDescent="0.25">
      <c r="A1928" s="5" t="s">
        <v>1836</v>
      </c>
      <c r="B1928" t="s">
        <v>1566</v>
      </c>
      <c r="C1928">
        <v>2.02978987749947E-4</v>
      </c>
      <c r="D1928">
        <v>4.3169597961907804E-3</v>
      </c>
      <c r="E1928" s="1">
        <v>1.6615806733484001E-4</v>
      </c>
      <c r="F1928" s="1">
        <v>3.9409907349196201E-3</v>
      </c>
      <c r="G1928" s="1">
        <v>3.0935399376976799E-6</v>
      </c>
      <c r="H1928" s="1">
        <v>5.9983394596606399E-5</v>
      </c>
      <c r="I1928" s="1">
        <v>2.7100400497348199E-6</v>
      </c>
      <c r="J1928" s="1">
        <v>7.2434259302568002E-5</v>
      </c>
      <c r="K1928" s="1">
        <v>3.1369103889471802E-6</v>
      </c>
      <c r="L1928" s="1">
        <v>6.5429404186756099E-5</v>
      </c>
    </row>
    <row r="1929" spans="1:12" x14ac:dyDescent="0.25">
      <c r="A1929" s="5" t="s">
        <v>1837</v>
      </c>
      <c r="B1929" t="s">
        <v>1567</v>
      </c>
      <c r="C1929">
        <v>2.9548415904776101E-4</v>
      </c>
      <c r="D1929">
        <v>5.1872629336121596E-3</v>
      </c>
      <c r="E1929">
        <v>2.11752072334025E-4</v>
      </c>
      <c r="F1929">
        <v>4.3309087229383399E-3</v>
      </c>
      <c r="G1929" s="1">
        <v>3.7659445925254901E-6</v>
      </c>
      <c r="H1929" s="1">
        <v>6.6829736676411502E-5</v>
      </c>
      <c r="I1929" s="1">
        <v>2.89755755258126E-6</v>
      </c>
      <c r="J1929" s="1">
        <v>7.9064242255738704E-5</v>
      </c>
      <c r="K1929" s="1">
        <v>2.7355539772319798E-6</v>
      </c>
      <c r="L1929" s="1">
        <v>5.7603298632722403E-5</v>
      </c>
    </row>
    <row r="1930" spans="1:12" x14ac:dyDescent="0.25">
      <c r="A1930" s="5" t="s">
        <v>1838</v>
      </c>
      <c r="B1930" t="s">
        <v>1568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25">
      <c r="A1931" s="5" t="s">
        <v>1839</v>
      </c>
      <c r="B1931" t="s">
        <v>1569</v>
      </c>
      <c r="C1931">
        <v>-2.0820057566662099E-2</v>
      </c>
      <c r="D1931">
        <v>1.40545129258734E-2</v>
      </c>
      <c r="E1931">
        <v>-1.6642049320544399E-2</v>
      </c>
      <c r="F1931">
        <v>4.8201276097988299E-3</v>
      </c>
      <c r="G1931">
        <v>-2.5431290829477302E-2</v>
      </c>
      <c r="H1931">
        <v>2.2877681161023601E-2</v>
      </c>
      <c r="I1931">
        <v>-2.2035569568033202E-2</v>
      </c>
      <c r="J1931">
        <v>2.1407491296585701E-2</v>
      </c>
      <c r="K1931">
        <v>-2.040810946415E-2</v>
      </c>
      <c r="L1931">
        <v>1.7009239478595301E-2</v>
      </c>
    </row>
    <row r="1932" spans="1:12" x14ac:dyDescent="0.25">
      <c r="A1932" s="5" t="s">
        <v>1840</v>
      </c>
      <c r="B1932" t="s">
        <v>1570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25">
      <c r="A1933" s="5" t="s">
        <v>1841</v>
      </c>
      <c r="B1933" t="s">
        <v>1571</v>
      </c>
      <c r="C1933" s="1">
        <v>9.7471887756620199E-5</v>
      </c>
      <c r="D1933" s="1">
        <v>1.4589682284879E-3</v>
      </c>
      <c r="E1933" s="1">
        <v>5.0421588825414402E-5</v>
      </c>
      <c r="F1933" s="1">
        <v>7.8183042120723301E-4</v>
      </c>
      <c r="G1933" s="1">
        <v>1.14105199840575E-4</v>
      </c>
      <c r="H1933" s="1">
        <v>1.2601216471717E-3</v>
      </c>
      <c r="I1933">
        <v>2.1421882165977899E-4</v>
      </c>
      <c r="J1933">
        <v>1.8707394646876501E-3</v>
      </c>
      <c r="K1933" s="1">
        <v>2.6632993597779199E-5</v>
      </c>
      <c r="L1933">
        <v>5.7347266074370899E-4</v>
      </c>
    </row>
    <row r="1934" spans="1:12" x14ac:dyDescent="0.25">
      <c r="A1934" s="5" t="s">
        <v>1842</v>
      </c>
      <c r="B1934" t="s">
        <v>1572</v>
      </c>
      <c r="C1934" s="1">
        <v>9.3155972685199402E-6</v>
      </c>
      <c r="D1934" s="1">
        <v>2.41872454307368E-4</v>
      </c>
      <c r="E1934" s="1">
        <v>1.47952540025916E-5</v>
      </c>
      <c r="F1934" s="1">
        <v>4.5780320807974902E-4</v>
      </c>
      <c r="G1934" s="1">
        <v>2.7094839328679202E-6</v>
      </c>
      <c r="H1934" s="1">
        <v>1.04905392257574E-4</v>
      </c>
      <c r="I1934" s="1">
        <v>2.76742776726862E-6</v>
      </c>
      <c r="J1934" s="1">
        <v>1.24915572385389E-4</v>
      </c>
      <c r="K1934" s="1">
        <v>6.0248875524540802E-6</v>
      </c>
      <c r="L1934">
        <v>1.6543501572041701E-4</v>
      </c>
    </row>
    <row r="1935" spans="1:12" x14ac:dyDescent="0.25">
      <c r="A1935" s="5" t="s">
        <v>1843</v>
      </c>
      <c r="B1935" t="s">
        <v>1573</v>
      </c>
      <c r="C1935">
        <v>1.5274242428610799E-4</v>
      </c>
      <c r="D1935">
        <v>2.7339005857537398E-3</v>
      </c>
      <c r="E1935">
        <v>1.7856548667232101E-4</v>
      </c>
      <c r="F1935">
        <v>2.7801245094719899E-3</v>
      </c>
      <c r="G1935" s="3">
        <v>1.08327944259834E-4</v>
      </c>
      <c r="H1935" s="3">
        <v>2.2989645987135702E-3</v>
      </c>
      <c r="I1935">
        <v>1.94775315774536E-4</v>
      </c>
      <c r="J1935">
        <v>3.60465980999808E-3</v>
      </c>
      <c r="K1935">
        <v>1.53685178366459E-4</v>
      </c>
      <c r="L1935">
        <v>3.1407215004642598E-3</v>
      </c>
    </row>
    <row r="1936" spans="1:12" x14ac:dyDescent="0.25">
      <c r="A1936" s="5" t="s">
        <v>1844</v>
      </c>
      <c r="B1936" t="s">
        <v>1574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 s="5" t="s">
        <v>1845</v>
      </c>
      <c r="B1937" t="s">
        <v>1575</v>
      </c>
      <c r="C1937" s="1">
        <v>3.6082248300317598E-20</v>
      </c>
      <c r="D1937" s="1">
        <v>8.9874924091196907E-19</v>
      </c>
      <c r="E1937" s="1">
        <v>-2.77555756156289E-21</v>
      </c>
      <c r="F1937" s="1">
        <v>3.3995765498794098E-19</v>
      </c>
      <c r="G1937" s="1">
        <v>-5.55111512312578E-21</v>
      </c>
      <c r="H1937" s="1">
        <v>8.7777859505012006E-19</v>
      </c>
      <c r="I1937" s="1">
        <v>6.6613381477509399E-20</v>
      </c>
      <c r="J1937" s="1">
        <v>1.46732232385466E-18</v>
      </c>
      <c r="K1937" s="1">
        <v>0</v>
      </c>
      <c r="L1937">
        <v>0</v>
      </c>
    </row>
    <row r="1938" spans="1:12" x14ac:dyDescent="0.25">
      <c r="A1938" s="5" t="s">
        <v>1846</v>
      </c>
      <c r="B1938" t="s">
        <v>1576</v>
      </c>
      <c r="C1938" s="1">
        <v>1.52428334585455E-5</v>
      </c>
      <c r="D1938" s="1">
        <v>2.9386512345529902E-4</v>
      </c>
      <c r="E1938" s="1">
        <v>1.7477188620862099E-5</v>
      </c>
      <c r="F1938" s="1">
        <v>2.9361010973340002E-4</v>
      </c>
      <c r="G1938" s="1">
        <v>1.2980644078885601E-5</v>
      </c>
      <c r="H1938" s="1">
        <v>2.5138686354386899E-4</v>
      </c>
      <c r="I1938" s="1">
        <v>1.3202824501661999E-5</v>
      </c>
      <c r="J1938" s="1">
        <v>2.8958022881236099E-4</v>
      </c>
      <c r="K1938" s="1">
        <v>6.5577851626722599E-6</v>
      </c>
      <c r="L1938">
        <v>1.92853637664565E-4</v>
      </c>
    </row>
    <row r="1939" spans="1:12" x14ac:dyDescent="0.25">
      <c r="A1939" s="5" t="s">
        <v>1847</v>
      </c>
      <c r="B1939" t="s">
        <v>1577</v>
      </c>
      <c r="C1939" s="1">
        <v>6.0708979199570199E-5</v>
      </c>
      <c r="D1939">
        <v>4.4129884365306299E-3</v>
      </c>
      <c r="E1939" s="1">
        <v>2.12759325027226E-4</v>
      </c>
      <c r="F1939" s="1">
        <v>4.7861823940398996E-3</v>
      </c>
      <c r="G1939" s="1">
        <v>-4.1266951299896801E-5</v>
      </c>
      <c r="H1939">
        <v>5.0062033168546396E-3</v>
      </c>
      <c r="I1939" s="1">
        <v>-5.7312064338689402E-5</v>
      </c>
      <c r="J1939">
        <v>4.9570164177917004E-3</v>
      </c>
      <c r="K1939">
        <v>2.0154887019273399E-4</v>
      </c>
      <c r="L1939">
        <v>3.61431638994575E-3</v>
      </c>
    </row>
    <row r="1940" spans="1:12" x14ac:dyDescent="0.25">
      <c r="A1940" s="5" t="s">
        <v>1848</v>
      </c>
      <c r="B1940" t="s">
        <v>1578</v>
      </c>
      <c r="C1940" s="1">
        <v>-6.0708979199570199E-5</v>
      </c>
      <c r="D1940">
        <v>4.4129884365306299E-3</v>
      </c>
      <c r="E1940" s="1">
        <v>-2.12759325027226E-4</v>
      </c>
      <c r="F1940" s="1">
        <v>4.78618239403991E-3</v>
      </c>
      <c r="G1940" s="1">
        <v>4.1266951299896801E-5</v>
      </c>
      <c r="H1940">
        <v>5.0062033168546396E-3</v>
      </c>
      <c r="I1940" s="1">
        <v>5.7312064338689402E-5</v>
      </c>
      <c r="J1940">
        <v>4.9570164177917004E-3</v>
      </c>
      <c r="K1940">
        <v>-2.0154887019273399E-4</v>
      </c>
      <c r="L1940">
        <v>3.61431638994575E-3</v>
      </c>
    </row>
    <row r="1941" spans="1:12" x14ac:dyDescent="0.25">
      <c r="A1941" s="5" t="s">
        <v>1849</v>
      </c>
      <c r="B1941" t="s">
        <v>1579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25">
      <c r="A1942" s="5" t="s">
        <v>1850</v>
      </c>
      <c r="B1942" t="s">
        <v>1580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 s="5" t="s">
        <v>1851</v>
      </c>
      <c r="B1943" t="s">
        <v>1581</v>
      </c>
      <c r="C1943" s="1">
        <v>3.6394865743044397E-5</v>
      </c>
      <c r="D1943" s="1">
        <v>1.1415577872450099E-3</v>
      </c>
      <c r="E1943" s="1">
        <v>2.25574731763765E-5</v>
      </c>
      <c r="F1943" s="1">
        <v>9.1624147976850003E-4</v>
      </c>
      <c r="G1943" s="1">
        <v>3.52011036849904E-5</v>
      </c>
      <c r="H1943" s="1">
        <v>1.10574898836764E-3</v>
      </c>
      <c r="I1943" s="1">
        <v>7.3324953576051595E-5</v>
      </c>
      <c r="J1943" s="1">
        <v>2.10516546763354E-3</v>
      </c>
      <c r="K1943" s="1">
        <v>3.87277765838596E-5</v>
      </c>
      <c r="L1943">
        <v>1.31977884746304E-3</v>
      </c>
    </row>
    <row r="1944" spans="1:12" x14ac:dyDescent="0.25">
      <c r="A1944" s="5" t="s">
        <v>1852</v>
      </c>
      <c r="B1944" t="s">
        <v>1582</v>
      </c>
      <c r="C1944" s="1">
        <v>1.0014128520108201E-5</v>
      </c>
      <c r="D1944" s="1">
        <v>4.0874660954689699E-4</v>
      </c>
      <c r="E1944" s="1">
        <v>2.6901705229750102E-5</v>
      </c>
      <c r="F1944" s="1">
        <v>8.1623322793535004E-4</v>
      </c>
      <c r="G1944" s="1">
        <v>1.5737502331516199E-5</v>
      </c>
      <c r="H1944" s="1">
        <v>4.5407542624834897E-4</v>
      </c>
      <c r="I1944" s="1">
        <v>5.6303614813105297E-6</v>
      </c>
      <c r="J1944" s="1">
        <v>2.81489921811183E-4</v>
      </c>
      <c r="K1944" s="1">
        <v>3.1818262782867101E-5</v>
      </c>
      <c r="L1944">
        <v>7.5023651161279601E-4</v>
      </c>
    </row>
    <row r="1945" spans="1:12" x14ac:dyDescent="0.25">
      <c r="A1945" s="5" t="s">
        <v>1853</v>
      </c>
      <c r="B1945" t="s">
        <v>1583</v>
      </c>
      <c r="C1945" s="1">
        <v>1.60910683930023E-5</v>
      </c>
      <c r="D1945" s="1">
        <v>2.6914270040857602E-4</v>
      </c>
      <c r="E1945" s="1">
        <v>1.72102894402694E-5</v>
      </c>
      <c r="F1945" s="1">
        <v>2.4464417993632297E-4</v>
      </c>
      <c r="G1945" s="1">
        <v>1.0545340016085699E-5</v>
      </c>
      <c r="H1945" s="1">
        <v>2.0481272450064699E-4</v>
      </c>
      <c r="I1945" s="1">
        <v>1.1152139195879901E-5</v>
      </c>
      <c r="J1945" s="1">
        <v>2.3363928844238199E-4</v>
      </c>
      <c r="K1945" s="1">
        <v>1.4525734459408301E-5</v>
      </c>
      <c r="L1945">
        <v>2.5778273455198799E-4</v>
      </c>
    </row>
    <row r="1946" spans="1:12" x14ac:dyDescent="0.25">
      <c r="A1946" s="5" t="s">
        <v>1854</v>
      </c>
      <c r="B1946" t="s">
        <v>1584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 s="5" t="s">
        <v>1855</v>
      </c>
      <c r="B1947" t="s">
        <v>1585</v>
      </c>
      <c r="C1947" s="1">
        <v>3.9361072091214703E-5</v>
      </c>
      <c r="D1947" s="1">
        <v>6.0790290372973602E-4</v>
      </c>
      <c r="E1947">
        <v>1.5084979880759401E-4</v>
      </c>
      <c r="F1947">
        <v>2.66894505842428E-3</v>
      </c>
      <c r="G1947" s="1">
        <v>7.7023918782897593E-5</v>
      </c>
      <c r="H1947">
        <v>1.79004713675603E-3</v>
      </c>
      <c r="I1947">
        <v>2.8096469323908601E-4</v>
      </c>
      <c r="J1947">
        <v>4.9389980625102999E-3</v>
      </c>
      <c r="K1947">
        <v>1.7144498437526799E-4</v>
      </c>
      <c r="L1947">
        <v>3.08806484356454E-3</v>
      </c>
    </row>
    <row r="1948" spans="1:12" x14ac:dyDescent="0.25">
      <c r="A1948" s="5" t="s">
        <v>1856</v>
      </c>
      <c r="B1948" t="s">
        <v>1586</v>
      </c>
      <c r="C1948" s="1">
        <v>5.4034176566309797E-7</v>
      </c>
      <c r="D1948" s="1">
        <v>1.9279650582255101E-5</v>
      </c>
      <c r="E1948" s="1">
        <v>7.0374127150429105E-7</v>
      </c>
      <c r="F1948" s="1">
        <v>2.2245347750497799E-5</v>
      </c>
      <c r="G1948" s="1">
        <v>3.4842201701934301E-7</v>
      </c>
      <c r="H1948" s="1">
        <v>1.48529189757282E-5</v>
      </c>
      <c r="I1948" s="1">
        <v>7.1651799097744095E-7</v>
      </c>
      <c r="J1948" s="1">
        <v>2.5448402165489202E-5</v>
      </c>
      <c r="K1948" s="1">
        <v>3.6650136184889501E-7</v>
      </c>
      <c r="L1948" s="1">
        <v>1.48946293085914E-5</v>
      </c>
    </row>
    <row r="1949" spans="1:12" x14ac:dyDescent="0.25">
      <c r="A1949" s="5" t="s">
        <v>1857</v>
      </c>
      <c r="B1949" t="s">
        <v>1587</v>
      </c>
      <c r="C1949" s="1">
        <v>1.0997145113912901E-4</v>
      </c>
      <c r="D1949" s="1">
        <v>3.4386677143951401E-3</v>
      </c>
      <c r="E1949">
        <v>2.5409859199654198E-4</v>
      </c>
      <c r="F1949">
        <v>5.7490436776999601E-3</v>
      </c>
      <c r="G1949">
        <v>3.1097071074394898E-4</v>
      </c>
      <c r="H1949">
        <v>6.0285420787218299E-3</v>
      </c>
      <c r="I1949">
        <v>3.6237671659323302E-4</v>
      </c>
      <c r="J1949">
        <v>9.4308053222441901E-3</v>
      </c>
      <c r="K1949">
        <v>2.7461430508583502E-4</v>
      </c>
      <c r="L1949">
        <v>6.4680356804428301E-3</v>
      </c>
    </row>
    <row r="1950" spans="1:12" x14ac:dyDescent="0.25">
      <c r="A1950" s="5" t="s">
        <v>1858</v>
      </c>
      <c r="B1950" t="s">
        <v>1588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25">
      <c r="A1951" s="5" t="s">
        <v>1859</v>
      </c>
      <c r="B1951" t="s">
        <v>1588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25">
      <c r="A1952" s="5" t="s">
        <v>1860</v>
      </c>
      <c r="B1952" t="s">
        <v>1589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 s="5" t="s">
        <v>1861</v>
      </c>
      <c r="B1953" t="s">
        <v>1590</v>
      </c>
      <c r="C1953" s="1">
        <v>6.4736334684362498E-5</v>
      </c>
      <c r="D1953" s="1">
        <v>3.5099725862832701E-4</v>
      </c>
      <c r="E1953" s="1">
        <v>3.0197203366431001E-5</v>
      </c>
      <c r="F1953" s="1">
        <v>1.79998397835204E-4</v>
      </c>
      <c r="G1953" s="1">
        <v>1.109663937212E-5</v>
      </c>
      <c r="H1953" s="1">
        <v>6.4635982720996599E-5</v>
      </c>
      <c r="I1953" s="1">
        <v>1.4227009814383501E-5</v>
      </c>
      <c r="J1953" s="1">
        <v>8.68391567817345E-5</v>
      </c>
      <c r="K1953" s="1">
        <v>1.00266576151284E-4</v>
      </c>
      <c r="L1953">
        <v>3.4619666321770401E-4</v>
      </c>
    </row>
    <row r="1954" spans="1:12" x14ac:dyDescent="0.25">
      <c r="A1954" s="5" t="s">
        <v>1862</v>
      </c>
      <c r="B1954" t="s">
        <v>1591</v>
      </c>
      <c r="C1954" s="1">
        <v>6.4736334684362498E-5</v>
      </c>
      <c r="D1954" s="1">
        <v>3.5099725862832701E-4</v>
      </c>
      <c r="E1954" s="1">
        <v>3.0197203366431001E-5</v>
      </c>
      <c r="F1954" s="1">
        <v>1.79998397835204E-4</v>
      </c>
      <c r="G1954" s="1">
        <v>1.109663937212E-5</v>
      </c>
      <c r="H1954" s="1">
        <v>6.4635982720996599E-5</v>
      </c>
      <c r="I1954" s="1">
        <v>1.4227009814383501E-5</v>
      </c>
      <c r="J1954" s="1">
        <v>8.68391567817345E-5</v>
      </c>
      <c r="K1954" s="1">
        <v>1.00266576151284E-4</v>
      </c>
      <c r="L1954">
        <v>3.4619666321770401E-4</v>
      </c>
    </row>
    <row r="1955" spans="1:12" x14ac:dyDescent="0.25">
      <c r="A1955" s="5" t="s">
        <v>1863</v>
      </c>
      <c r="B1955" t="s">
        <v>1592</v>
      </c>
      <c r="C1955" s="1">
        <v>6.4736334684362498E-5</v>
      </c>
      <c r="D1955" s="1">
        <v>3.5099725862832701E-4</v>
      </c>
      <c r="E1955" s="1">
        <v>3.0197203366431001E-5</v>
      </c>
      <c r="F1955" s="1">
        <v>1.79998397835204E-4</v>
      </c>
      <c r="G1955" s="1">
        <v>1.109663937212E-5</v>
      </c>
      <c r="H1955" s="1">
        <v>6.4635982720996599E-5</v>
      </c>
      <c r="I1955" s="1">
        <v>1.4227009814383501E-5</v>
      </c>
      <c r="J1955" s="1">
        <v>8.68391567817345E-5</v>
      </c>
      <c r="K1955" s="1">
        <v>1.00266576151284E-4</v>
      </c>
      <c r="L1955">
        <v>3.4619666321770401E-4</v>
      </c>
    </row>
    <row r="1956" spans="1:12" x14ac:dyDescent="0.25">
      <c r="A1956" s="5" t="s">
        <v>1864</v>
      </c>
      <c r="B1956" t="s">
        <v>1593</v>
      </c>
      <c r="C1956" s="1">
        <v>6.4736334684362403E-5</v>
      </c>
      <c r="D1956" s="1">
        <v>3.5099725862832598E-4</v>
      </c>
      <c r="E1956" s="1">
        <v>3.0197203366431001E-5</v>
      </c>
      <c r="F1956" s="1">
        <v>1.79998397835205E-4</v>
      </c>
      <c r="G1956" s="1">
        <v>1.109663937212E-5</v>
      </c>
      <c r="H1956" s="1">
        <v>6.4635982720996599E-5</v>
      </c>
      <c r="I1956" s="1">
        <v>1.4227009814383501E-5</v>
      </c>
      <c r="J1956" s="1">
        <v>8.68391567817345E-5</v>
      </c>
      <c r="K1956" s="1">
        <v>1.00266576151284E-4</v>
      </c>
      <c r="L1956">
        <v>3.4619666321770499E-4</v>
      </c>
    </row>
    <row r="1957" spans="1:12" x14ac:dyDescent="0.25">
      <c r="A1957" s="5" t="s">
        <v>1865</v>
      </c>
      <c r="B1957" t="s">
        <v>1594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25">
      <c r="A1958" s="5" t="s">
        <v>1866</v>
      </c>
      <c r="B1958" t="s">
        <v>1595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25">
      <c r="A1959" s="5" t="s">
        <v>1867</v>
      </c>
      <c r="B1959" t="s">
        <v>1596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 s="5" t="s">
        <v>1868</v>
      </c>
      <c r="B1960" t="s">
        <v>1597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 s="5" t="s">
        <v>1869</v>
      </c>
      <c r="B1961" t="s">
        <v>1598</v>
      </c>
      <c r="C1961">
        <v>1.95410563727816E-4</v>
      </c>
      <c r="D1961">
        <v>1.7771487305047299E-3</v>
      </c>
      <c r="E1961">
        <v>1.97232785755532E-4</v>
      </c>
      <c r="F1961">
        <v>1.9858331573078601E-3</v>
      </c>
      <c r="G1961">
        <v>2.7277521015925798E-3</v>
      </c>
      <c r="H1961">
        <v>7.1427514689526104E-3</v>
      </c>
      <c r="I1961">
        <v>4.3027448929534097E-4</v>
      </c>
      <c r="J1961">
        <v>3.9291793541617603E-3</v>
      </c>
      <c r="K1961" s="1">
        <v>5.7216028523893102E-5</v>
      </c>
      <c r="L1961">
        <v>1.5331200945428499E-3</v>
      </c>
    </row>
    <row r="1962" spans="1:12" x14ac:dyDescent="0.25">
      <c r="A1962" s="5" t="s">
        <v>1870</v>
      </c>
      <c r="B1962" t="s">
        <v>1599</v>
      </c>
      <c r="C1962">
        <v>1.95410563727816E-4</v>
      </c>
      <c r="D1962">
        <v>1.7771487305047299E-3</v>
      </c>
      <c r="E1962">
        <v>1.97232785755532E-4</v>
      </c>
      <c r="F1962">
        <v>1.9858331573078601E-3</v>
      </c>
      <c r="G1962">
        <v>2.7277521015925798E-3</v>
      </c>
      <c r="H1962">
        <v>7.1427514689526104E-3</v>
      </c>
      <c r="I1962">
        <v>4.3027448929534097E-4</v>
      </c>
      <c r="J1962">
        <v>3.9291793541617603E-3</v>
      </c>
      <c r="K1962" s="1">
        <v>5.7216028523893102E-5</v>
      </c>
      <c r="L1962">
        <v>1.5331200945428499E-3</v>
      </c>
    </row>
    <row r="1963" spans="1:12" x14ac:dyDescent="0.25">
      <c r="A1963" s="5" t="s">
        <v>1871</v>
      </c>
      <c r="B1963" t="s">
        <v>1600</v>
      </c>
      <c r="C1963">
        <v>1.95410563727816E-4</v>
      </c>
      <c r="D1963">
        <v>1.7771487305047299E-3</v>
      </c>
      <c r="E1963">
        <v>1.97232785755532E-4</v>
      </c>
      <c r="F1963">
        <v>1.9858331573078601E-3</v>
      </c>
      <c r="G1963">
        <v>2.7277521015925798E-3</v>
      </c>
      <c r="H1963">
        <v>7.1427514689526104E-3</v>
      </c>
      <c r="I1963">
        <v>4.3027448929534097E-4</v>
      </c>
      <c r="J1963">
        <v>3.9291793541617603E-3</v>
      </c>
      <c r="K1963" s="1">
        <v>5.7216028523893102E-5</v>
      </c>
      <c r="L1963">
        <v>1.5331200945428499E-3</v>
      </c>
    </row>
    <row r="1964" spans="1:12" x14ac:dyDescent="0.25">
      <c r="A1964" s="5" t="s">
        <v>1872</v>
      </c>
      <c r="B1964" t="s">
        <v>1601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25">
      <c r="A1965" s="5" t="s">
        <v>1873</v>
      </c>
      <c r="B1965" t="s">
        <v>1602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25">
      <c r="A1966" s="5" t="s">
        <v>1874</v>
      </c>
      <c r="B1966" t="s">
        <v>1603</v>
      </c>
      <c r="C1966">
        <v>1.95410563727816E-4</v>
      </c>
      <c r="D1966">
        <v>1.7771487305047299E-3</v>
      </c>
      <c r="E1966">
        <v>1.97232785755532E-4</v>
      </c>
      <c r="F1966">
        <v>1.9858331573078601E-3</v>
      </c>
      <c r="G1966">
        <v>2.7277521015925798E-3</v>
      </c>
      <c r="H1966">
        <v>7.1427514689526104E-3</v>
      </c>
      <c r="I1966">
        <v>4.3027448929534097E-4</v>
      </c>
      <c r="J1966">
        <v>3.9291793541617603E-3</v>
      </c>
      <c r="K1966" s="1">
        <v>5.7216028523893102E-5</v>
      </c>
      <c r="L1966">
        <v>1.5331200945428499E-3</v>
      </c>
    </row>
    <row r="1967" spans="1:12" x14ac:dyDescent="0.25">
      <c r="A1967" s="5" t="s">
        <v>1875</v>
      </c>
      <c r="B1967" t="s">
        <v>1604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25">
      <c r="A1968" s="5" t="s">
        <v>1876</v>
      </c>
      <c r="B1968" t="s">
        <v>1605</v>
      </c>
      <c r="C1968" s="1">
        <v>1.98734263050996E-4</v>
      </c>
      <c r="D1968" s="1">
        <v>6.0103455683777995E-4</v>
      </c>
      <c r="E1968" s="1">
        <v>7.8556553800704701E-5</v>
      </c>
      <c r="F1968" s="1">
        <v>3.6825774110159999E-4</v>
      </c>
      <c r="G1968">
        <v>1.26987300592684E-4</v>
      </c>
      <c r="H1968">
        <v>9.1957821370822895E-4</v>
      </c>
      <c r="I1968">
        <v>5.1176368696017303E-4</v>
      </c>
      <c r="J1968">
        <v>2.5922560458694001E-3</v>
      </c>
      <c r="K1968">
        <v>2.0085149835440101E-4</v>
      </c>
      <c r="L1968">
        <v>5.4821622887326498E-4</v>
      </c>
    </row>
    <row r="1969" spans="1:12" x14ac:dyDescent="0.25">
      <c r="A1969" s="5" t="s">
        <v>1877</v>
      </c>
      <c r="B1969" t="s">
        <v>1606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25">
      <c r="A1970" s="5" t="s">
        <v>1878</v>
      </c>
      <c r="B1970" t="s">
        <v>1607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25">
      <c r="A1971" s="5" t="s">
        <v>1879</v>
      </c>
      <c r="B1971" t="s">
        <v>1608</v>
      </c>
      <c r="C1971" s="1">
        <v>1.98734263050996E-4</v>
      </c>
      <c r="D1971" s="1">
        <v>6.0103455683777995E-4</v>
      </c>
      <c r="E1971" s="1">
        <v>7.8556553800704701E-5</v>
      </c>
      <c r="F1971" s="1">
        <v>3.6825774110159999E-4</v>
      </c>
      <c r="G1971">
        <v>1.26987300592684E-4</v>
      </c>
      <c r="H1971">
        <v>9.1957821370822895E-4</v>
      </c>
      <c r="I1971">
        <v>5.1176368696017303E-4</v>
      </c>
      <c r="J1971">
        <v>2.5922560458694001E-3</v>
      </c>
      <c r="K1971">
        <v>2.0085149835440101E-4</v>
      </c>
      <c r="L1971">
        <v>5.4821622887326498E-4</v>
      </c>
    </row>
    <row r="1972" spans="1:12" x14ac:dyDescent="0.25">
      <c r="A1972" s="5" t="s">
        <v>1880</v>
      </c>
      <c r="B1972" t="s">
        <v>1609</v>
      </c>
      <c r="C1972" s="1">
        <v>1.98734263050996E-4</v>
      </c>
      <c r="D1972" s="1">
        <v>6.0103455683777995E-4</v>
      </c>
      <c r="E1972" s="1">
        <v>7.8556553800704701E-5</v>
      </c>
      <c r="F1972" s="1">
        <v>3.6825774110159999E-4</v>
      </c>
      <c r="G1972">
        <v>1.26987300592684E-4</v>
      </c>
      <c r="H1972">
        <v>9.1957821370822895E-4</v>
      </c>
      <c r="I1972">
        <v>5.1176368696017303E-4</v>
      </c>
      <c r="J1972">
        <v>2.5922560458694001E-3</v>
      </c>
      <c r="K1972">
        <v>2.0085149835440101E-4</v>
      </c>
      <c r="L1972">
        <v>5.4821622887326498E-4</v>
      </c>
    </row>
    <row r="1973" spans="1:12" x14ac:dyDescent="0.25">
      <c r="A1973" s="5" t="s">
        <v>1881</v>
      </c>
      <c r="B1973" t="s">
        <v>1610</v>
      </c>
      <c r="C1973" s="1">
        <v>1.98734263050996E-4</v>
      </c>
      <c r="D1973" s="1">
        <v>6.0103455683777995E-4</v>
      </c>
      <c r="E1973" s="1">
        <v>7.8556553800704701E-5</v>
      </c>
      <c r="F1973" s="1">
        <v>3.6825774110159999E-4</v>
      </c>
      <c r="G1973">
        <v>1.26987300592684E-4</v>
      </c>
      <c r="H1973">
        <v>9.1957821370822895E-4</v>
      </c>
      <c r="I1973">
        <v>5.1176368696017303E-4</v>
      </c>
      <c r="J1973">
        <v>2.5922560458694001E-3</v>
      </c>
      <c r="K1973">
        <v>2.0085149835440101E-4</v>
      </c>
      <c r="L1973">
        <v>5.4821622887326498E-4</v>
      </c>
    </row>
    <row r="1974" spans="1:12" x14ac:dyDescent="0.25">
      <c r="A1974" s="5" t="s">
        <v>1882</v>
      </c>
      <c r="B1974" t="s">
        <v>1611</v>
      </c>
      <c r="C1974" s="1">
        <v>9.7471887756620199E-5</v>
      </c>
      <c r="D1974" s="1">
        <v>1.4589682284879E-3</v>
      </c>
      <c r="E1974" s="1">
        <v>5.0421588825414402E-5</v>
      </c>
      <c r="F1974" s="1">
        <v>7.8183042120723301E-4</v>
      </c>
      <c r="G1974" s="1">
        <v>1.14105199840575E-4</v>
      </c>
      <c r="H1974" s="1">
        <v>1.2601216471717E-3</v>
      </c>
      <c r="I1974">
        <v>2.1421882165977899E-4</v>
      </c>
      <c r="J1974">
        <v>1.8707394646876501E-3</v>
      </c>
      <c r="K1974" s="1">
        <v>2.6632993597779199E-5</v>
      </c>
      <c r="L1974">
        <v>5.7347266074370899E-4</v>
      </c>
    </row>
    <row r="1975" spans="1:12" x14ac:dyDescent="0.25">
      <c r="A1975" s="5" t="s">
        <v>1883</v>
      </c>
      <c r="B1975" t="s">
        <v>1612</v>
      </c>
      <c r="C1975" s="1">
        <v>3.7275754383321002E-6</v>
      </c>
      <c r="D1975" s="1">
        <v>6.1575391754038097E-5</v>
      </c>
      <c r="E1975" s="1">
        <v>4.0062985735677102E-6</v>
      </c>
      <c r="F1975" s="1">
        <v>5.9961352282502198E-5</v>
      </c>
      <c r="G1975" s="1">
        <v>5.3929625824777298E-6</v>
      </c>
      <c r="H1975" s="1">
        <v>7.0012501340718404E-5</v>
      </c>
      <c r="I1975" s="1">
        <v>4.7875239379431604E-6</v>
      </c>
      <c r="J1975" s="1">
        <v>7.5977852369520595E-5</v>
      </c>
      <c r="K1975" s="1">
        <v>4.8458200769431702E-6</v>
      </c>
      <c r="L1975" s="1">
        <v>6.4708991434438905E-5</v>
      </c>
    </row>
    <row r="1976" spans="1:12" x14ac:dyDescent="0.25">
      <c r="A1976" s="5" t="s">
        <v>1884</v>
      </c>
      <c r="B1976" t="s">
        <v>1613</v>
      </c>
      <c r="C1976" s="1">
        <v>3.7275754383321002E-6</v>
      </c>
      <c r="D1976" s="1">
        <v>6.1575391754038097E-5</v>
      </c>
      <c r="E1976" s="1">
        <v>4.0062985735677102E-6</v>
      </c>
      <c r="F1976" s="1">
        <v>5.9961352282502198E-5</v>
      </c>
      <c r="G1976" s="1">
        <v>5.3929625824777298E-6</v>
      </c>
      <c r="H1976" s="1">
        <v>7.0012501340718404E-5</v>
      </c>
      <c r="I1976" s="1">
        <v>4.7875239379431604E-6</v>
      </c>
      <c r="J1976" s="1">
        <v>7.5977852369520595E-5</v>
      </c>
      <c r="K1976" s="1">
        <v>4.8458200769431702E-6</v>
      </c>
      <c r="L1976" s="1">
        <v>6.4708991434438905E-5</v>
      </c>
    </row>
    <row r="1977" spans="1:12" x14ac:dyDescent="0.25">
      <c r="A1977" s="5" t="s">
        <v>1885</v>
      </c>
      <c r="B1977" t="s">
        <v>1614</v>
      </c>
      <c r="C1977">
        <v>6.8310264139695501E-3</v>
      </c>
      <c r="D1977">
        <v>2.13319888513505E-2</v>
      </c>
      <c r="E1977">
        <v>2.17333055350136E-3</v>
      </c>
      <c r="F1977">
        <v>1.44667844389795E-2</v>
      </c>
      <c r="G1977">
        <v>0.15396191522567099</v>
      </c>
      <c r="H1977">
        <v>5.4920439363445497E-2</v>
      </c>
      <c r="I1977">
        <v>9.5227889815116106E-3</v>
      </c>
      <c r="J1977">
        <v>4.1248996183150102E-2</v>
      </c>
      <c r="K1977">
        <v>2.3681793978477101E-2</v>
      </c>
      <c r="L1977">
        <v>4.1089021518433903E-2</v>
      </c>
    </row>
    <row r="1978" spans="1:12" x14ac:dyDescent="0.25">
      <c r="A1978" s="5" t="s">
        <v>1886</v>
      </c>
      <c r="B1978" t="s">
        <v>1615</v>
      </c>
      <c r="C1978" s="1">
        <v>3.7275754383321002E-6</v>
      </c>
      <c r="D1978" s="1">
        <v>6.1575391754038097E-5</v>
      </c>
      <c r="E1978" s="1">
        <v>4.0062985735677102E-6</v>
      </c>
      <c r="F1978" s="1">
        <v>5.9961352282502198E-5</v>
      </c>
      <c r="G1978" s="1">
        <v>5.3929625824777298E-6</v>
      </c>
      <c r="H1978" s="1">
        <v>7.0012501340718404E-5</v>
      </c>
      <c r="I1978" s="1">
        <v>4.7875239379431604E-6</v>
      </c>
      <c r="J1978" s="1">
        <v>7.5977852369520595E-5</v>
      </c>
      <c r="K1978" s="1">
        <v>4.8458200769431702E-6</v>
      </c>
      <c r="L1978" s="1">
        <v>6.4708991434438905E-5</v>
      </c>
    </row>
    <row r="1979" spans="1:12" x14ac:dyDescent="0.25">
      <c r="A1979" s="5" t="s">
        <v>1887</v>
      </c>
      <c r="B1979" t="s">
        <v>1616</v>
      </c>
      <c r="C1979" s="1">
        <v>3.7275754383321002E-6</v>
      </c>
      <c r="D1979" s="1">
        <v>6.1575391754038097E-5</v>
      </c>
      <c r="E1979" s="1">
        <v>4.0062985735677102E-6</v>
      </c>
      <c r="F1979" s="1">
        <v>5.9961352282502198E-5</v>
      </c>
      <c r="G1979" s="1">
        <v>5.3929625824777298E-6</v>
      </c>
      <c r="H1979" s="1">
        <v>7.0012501340718404E-5</v>
      </c>
      <c r="I1979" s="1">
        <v>4.7875239379431604E-6</v>
      </c>
      <c r="J1979" s="1">
        <v>7.5977852369520595E-5</v>
      </c>
      <c r="K1979" s="1">
        <v>4.8458200769431702E-6</v>
      </c>
      <c r="L1979" s="1">
        <v>6.4708991434438905E-5</v>
      </c>
    </row>
    <row r="1980" spans="1:12" x14ac:dyDescent="0.25">
      <c r="A1980" s="5" t="s">
        <v>1888</v>
      </c>
      <c r="B1980" t="s">
        <v>1617</v>
      </c>
      <c r="C1980">
        <v>9.0969500160102204E-2</v>
      </c>
      <c r="D1980">
        <v>8.4117803035158099E-4</v>
      </c>
      <c r="E1980">
        <v>8.0265499795759102E-2</v>
      </c>
      <c r="F1980">
        <v>6.8471752145424496E-4</v>
      </c>
      <c r="G1980">
        <v>6.1192566846726498E-2</v>
      </c>
      <c r="H1980">
        <v>7.0481180067313897E-4</v>
      </c>
      <c r="I1980">
        <v>8.41715472538479E-2</v>
      </c>
      <c r="J1980">
        <v>7.2320781998256103E-4</v>
      </c>
      <c r="K1980">
        <v>7.3795435012405097E-2</v>
      </c>
      <c r="L1980">
        <v>7.2863616393789501E-4</v>
      </c>
    </row>
    <row r="1981" spans="1:12" x14ac:dyDescent="0.25">
      <c r="A1981" s="5" t="s">
        <v>1889</v>
      </c>
      <c r="B1981" t="s">
        <v>1618</v>
      </c>
      <c r="C1981">
        <v>5.32025010127333E-2</v>
      </c>
      <c r="D1981">
        <v>4.9195362108076098E-4</v>
      </c>
      <c r="E1981">
        <v>4.9452125300965502E-2</v>
      </c>
      <c r="F1981">
        <v>4.2185916430947798E-4</v>
      </c>
      <c r="G1981">
        <v>3.5551718317659103E-2</v>
      </c>
      <c r="H1981">
        <v>4.09482260602934E-4</v>
      </c>
      <c r="I1981">
        <v>4.95795328732625E-2</v>
      </c>
      <c r="J1981">
        <v>4.2599081346204702E-4</v>
      </c>
      <c r="K1981">
        <v>4.2106608835119297E-2</v>
      </c>
      <c r="L1981">
        <v>4.15749265966079E-4</v>
      </c>
    </row>
    <row r="1982" spans="1:12" x14ac:dyDescent="0.25">
      <c r="A1982" s="5" t="s">
        <v>1890</v>
      </c>
      <c r="B1982" t="s">
        <v>1619</v>
      </c>
      <c r="C1982">
        <v>9.0969500160102204E-2</v>
      </c>
      <c r="D1982">
        <v>8.4117803035158099E-4</v>
      </c>
      <c r="E1982">
        <v>8.0265499795759102E-2</v>
      </c>
      <c r="F1982">
        <v>6.8471752145424496E-4</v>
      </c>
      <c r="G1982">
        <v>6.1192566846726498E-2</v>
      </c>
      <c r="H1982">
        <v>7.0481180067313897E-4</v>
      </c>
      <c r="I1982">
        <v>8.41715472538479E-2</v>
      </c>
      <c r="J1982">
        <v>7.2320781998256103E-4</v>
      </c>
      <c r="K1982">
        <v>7.3795435012405097E-2</v>
      </c>
      <c r="L1982">
        <v>7.2863616393789501E-4</v>
      </c>
    </row>
    <row r="1983" spans="1:12" x14ac:dyDescent="0.25">
      <c r="A1983" s="5" t="s">
        <v>1891</v>
      </c>
      <c r="B1983" t="s">
        <v>1620</v>
      </c>
      <c r="C1983">
        <v>9.0969500160102204E-2</v>
      </c>
      <c r="D1983">
        <v>8.4117803035158099E-4</v>
      </c>
      <c r="E1983">
        <v>8.0265499795759102E-2</v>
      </c>
      <c r="F1983">
        <v>6.8471752145424496E-4</v>
      </c>
      <c r="G1983">
        <v>6.1192566846726498E-2</v>
      </c>
      <c r="H1983">
        <v>7.0481180067313897E-4</v>
      </c>
      <c r="I1983">
        <v>8.41715472538479E-2</v>
      </c>
      <c r="J1983">
        <v>7.2320781998256103E-4</v>
      </c>
      <c r="K1983">
        <v>7.3795435012405097E-2</v>
      </c>
      <c r="L1983">
        <v>7.2863616393789501E-4</v>
      </c>
    </row>
    <row r="1984" spans="1:12" x14ac:dyDescent="0.25">
      <c r="A1984" s="5" t="s">
        <v>1892</v>
      </c>
      <c r="B1984" t="s">
        <v>1621</v>
      </c>
      <c r="C1984">
        <v>9.0969500160102204E-2</v>
      </c>
      <c r="D1984">
        <v>8.4117803035158099E-4</v>
      </c>
      <c r="E1984">
        <v>8.0265499795759102E-2</v>
      </c>
      <c r="F1984">
        <v>6.8471752145424496E-4</v>
      </c>
      <c r="G1984">
        <v>6.1192566846726498E-2</v>
      </c>
      <c r="H1984">
        <v>7.0481180067313897E-4</v>
      </c>
      <c r="I1984">
        <v>8.41715472538479E-2</v>
      </c>
      <c r="J1984">
        <v>7.2320781998256103E-4</v>
      </c>
      <c r="K1984">
        <v>7.3795435012405097E-2</v>
      </c>
      <c r="L1984">
        <v>7.2863616393789501E-4</v>
      </c>
    </row>
    <row r="1985" spans="1:12" x14ac:dyDescent="0.25">
      <c r="A1985" s="5" t="s">
        <v>1909</v>
      </c>
      <c r="B1985" t="s">
        <v>1910</v>
      </c>
      <c r="C1985" s="1">
        <v>3.9706251079979403E-2</v>
      </c>
      <c r="D1985" s="1">
        <v>1.3893545540731599E-3</v>
      </c>
      <c r="E1985">
        <v>1.9359311438092001E-2</v>
      </c>
      <c r="F1985">
        <v>1.1890043006053501E-3</v>
      </c>
      <c r="G1985">
        <v>6.1933174908568797E-2</v>
      </c>
      <c r="H1985">
        <v>6.70438221696991E-3</v>
      </c>
      <c r="I1985">
        <v>5.3924289394799901E-2</v>
      </c>
      <c r="J1985">
        <v>1.9491631820584301E-2</v>
      </c>
      <c r="K1985" s="1">
        <v>0</v>
      </c>
      <c r="L1985">
        <v>0</v>
      </c>
    </row>
    <row r="1986" spans="1:12" x14ac:dyDescent="0.25">
      <c r="A1986" s="5">
        <v>719</v>
      </c>
      <c r="B1986" t="s">
        <v>1622</v>
      </c>
      <c r="C1986" s="1">
        <v>3.3190644457055401E-5</v>
      </c>
      <c r="D1986">
        <v>7.8363003040306299E-4</v>
      </c>
      <c r="E1986" s="1">
        <v>5.8647729443408897E-5</v>
      </c>
      <c r="F1986">
        <v>1.14123063106019E-3</v>
      </c>
      <c r="G1986">
        <v>3.9539044254412002E-4</v>
      </c>
      <c r="H1986">
        <v>5.2471973884515499E-3</v>
      </c>
      <c r="I1986">
        <v>3.51018549794247E-4</v>
      </c>
      <c r="J1986">
        <v>5.17069467853853E-3</v>
      </c>
      <c r="K1986" s="1">
        <v>5.2092652713717997E-5</v>
      </c>
      <c r="L1986">
        <v>1.03451474804315E-3</v>
      </c>
    </row>
    <row r="1987" spans="1:12" x14ac:dyDescent="0.25">
      <c r="A1987" s="5" t="s">
        <v>1893</v>
      </c>
      <c r="B1987" t="s">
        <v>1623</v>
      </c>
      <c r="C1987" s="1">
        <v>0</v>
      </c>
      <c r="D1987" s="1">
        <v>0</v>
      </c>
      <c r="E1987" s="1">
        <v>0</v>
      </c>
      <c r="F1987" s="1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25">
      <c r="A1988" s="5" t="s">
        <v>1894</v>
      </c>
      <c r="B1988" t="s">
        <v>1624</v>
      </c>
      <c r="C1988" s="1">
        <v>1.3406345634148399E-5</v>
      </c>
      <c r="D1988" s="1">
        <v>5.0789803434219603E-5</v>
      </c>
      <c r="E1988" s="1">
        <v>1.0174522716117601E-5</v>
      </c>
      <c r="F1988" s="1">
        <v>7.3767567625735505E-5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2CAA-B06B-4EE6-B8CD-AB1363136160}">
  <dimension ref="A1:H1987"/>
  <sheetViews>
    <sheetView workbookViewId="0">
      <selection activeCell="B71" sqref="B71"/>
    </sheetView>
  </sheetViews>
  <sheetFormatPr defaultRowHeight="15" x14ac:dyDescent="0.25"/>
  <cols>
    <col min="1" max="1" width="18.42578125" style="5" customWidth="1"/>
    <col min="2" max="2" width="93.5703125" customWidth="1"/>
    <col min="3" max="3" width="13.85546875" bestFit="1" customWidth="1"/>
    <col min="4" max="4" width="13.140625" bestFit="1" customWidth="1"/>
    <col min="5" max="5" width="14.5703125" bestFit="1" customWidth="1"/>
    <col min="6" max="6" width="16.5703125" bestFit="1" customWidth="1"/>
    <col min="7" max="7" width="22" bestFit="1" customWidth="1"/>
    <col min="8" max="8" width="12" bestFit="1" customWidth="1"/>
  </cols>
  <sheetData>
    <row r="1" spans="1:8" x14ac:dyDescent="0.25">
      <c r="A1" s="5" t="s">
        <v>1627</v>
      </c>
      <c r="B1" t="s">
        <v>0</v>
      </c>
      <c r="C1" t="s">
        <v>1625</v>
      </c>
      <c r="D1" s="5" t="s">
        <v>1626</v>
      </c>
      <c r="E1" s="5" t="s">
        <v>1895</v>
      </c>
      <c r="F1" s="5" t="s">
        <v>1911</v>
      </c>
      <c r="G1" t="s">
        <v>1913</v>
      </c>
      <c r="H1" t="s">
        <v>1912</v>
      </c>
    </row>
    <row r="2" spans="1:8" hidden="1" x14ac:dyDescent="0.25">
      <c r="A2" s="5">
        <v>1674</v>
      </c>
      <c r="B2" t="str">
        <f>VLOOKUP(Table1[[#This Row],[model.rxns]],Table2[],2,FALSE)</f>
        <v>carnitine-acetylcarnitine carrier</v>
      </c>
      <c r="C2" s="2">
        <v>30.7335106831422</v>
      </c>
      <c r="D2">
        <f>VLOOKUP(Table1[[#This Row],[model.rxns]],Table2[[model.rxns]:[ST6512 - avg]],3,FALSE)</f>
        <v>2.8436438133866901E-5</v>
      </c>
      <c r="E2">
        <f>VLOOKUP(Table1[[#This Row],[model.rxns]],Table2[[model.rxns]:[OKYL029 - avg]],5,FALSE)</f>
        <v>8.7395157517771002E-4</v>
      </c>
      <c r="F2">
        <f>VLOOKUP(Table1[[#This Row],[model.rxns]],Table2[[model.rxns]:[JFYL18 - stddev]],4,FALSE)</f>
        <v>8.7630145140815696E-4</v>
      </c>
      <c r="G2" t="b">
        <f>ABS(Table1[[#This Row],[ST6512 flux]])&gt;Table1[[#This Row],[ST6512 std-dev]]</f>
        <v>0</v>
      </c>
      <c r="H2" s="1">
        <v>3.24560610658885E-104</v>
      </c>
    </row>
    <row r="3" spans="1:8" hidden="1" x14ac:dyDescent="0.25">
      <c r="A3" s="5">
        <v>499</v>
      </c>
      <c r="B3" t="str">
        <f>VLOOKUP(Table1[[#This Row],[model.rxns]],Table2[],2,FALSE)</f>
        <v>glycinamide ribotide transformylase</v>
      </c>
      <c r="C3" s="2">
        <v>20.675384204091898</v>
      </c>
      <c r="D3">
        <f>VLOOKUP(Table1[[#This Row],[model.rxns]],Table2[[model.rxns]:[ST6512 - avg]],3,FALSE)</f>
        <v>8.4402393018551307E-5</v>
      </c>
      <c r="E3">
        <f>VLOOKUP(Table1[[#This Row],[model.rxns]],Table2[[model.rxns]:[OKYL029 - avg]],5,FALSE)</f>
        <v>1.7450519034033099E-3</v>
      </c>
      <c r="F3">
        <f>VLOOKUP(Table1[[#This Row],[model.rxns]],Table2[[model.rxns]:[JFYL18 - stddev]],4,FALSE)</f>
        <v>2.38766230078793E-4</v>
      </c>
      <c r="G3" t="b">
        <f>ABS(Table1[[#This Row],[ST6512 flux]])&gt;Table1[[#This Row],[ST6512 std-dev]]</f>
        <v>0</v>
      </c>
      <c r="H3">
        <v>0</v>
      </c>
    </row>
    <row r="4" spans="1:8" hidden="1" x14ac:dyDescent="0.25">
      <c r="A4" s="5">
        <v>1190</v>
      </c>
      <c r="B4" t="str">
        <f>VLOOKUP(Table1[[#This Row],[model.rxns]],Table2[],2,FALSE)</f>
        <v>L-aspartate transport</v>
      </c>
      <c r="C4" s="2">
        <v>13.719833107891899</v>
      </c>
      <c r="D4">
        <f>VLOOKUP(Table1[[#This Row],[model.rxns]],Table2[[model.rxns]:[ST6512 - avg]],3,FALSE)</f>
        <v>-3.0509067834543901E-4</v>
      </c>
      <c r="E4">
        <f>VLOOKUP(Table1[[#This Row],[model.rxns]],Table2[[model.rxns]:[OKYL029 - avg]],5,FALSE)</f>
        <v>-4.1857931896729598E-3</v>
      </c>
      <c r="F4">
        <f>VLOOKUP(Table1[[#This Row],[model.rxns]],Table2[[model.rxns]:[JFYL18 - stddev]],4,FALSE)</f>
        <v>3.4187435247043799E-3</v>
      </c>
      <c r="G4" t="b">
        <f>ABS(Table1[[#This Row],[ST6512 flux]])&gt;Table1[[#This Row],[ST6512 std-dev]]</f>
        <v>0</v>
      </c>
      <c r="H4" s="1">
        <v>1.2709030123939101E-80</v>
      </c>
    </row>
    <row r="5" spans="1:8" hidden="1" x14ac:dyDescent="0.25">
      <c r="A5" s="5">
        <v>1881</v>
      </c>
      <c r="B5" t="str">
        <f>VLOOKUP(Table1[[#This Row],[model.rxns]],Table2[],2,FALSE)</f>
        <v>L-aspartate exchange</v>
      </c>
      <c r="C5" s="2">
        <v>13.719833107891899</v>
      </c>
      <c r="D5">
        <f>VLOOKUP(Table1[[#This Row],[model.rxns]],Table2[[model.rxns]:[ST6512 - avg]],3,FALSE)</f>
        <v>3.0509067834543901E-4</v>
      </c>
      <c r="E5">
        <f>VLOOKUP(Table1[[#This Row],[model.rxns]],Table2[[model.rxns]:[OKYL029 - avg]],5,FALSE)</f>
        <v>4.1857931896729598E-3</v>
      </c>
      <c r="F5">
        <f>VLOOKUP(Table1[[#This Row],[model.rxns]],Table2[[model.rxns]:[JFYL18 - stddev]],4,FALSE)</f>
        <v>3.4187435247043799E-3</v>
      </c>
      <c r="G5" t="b">
        <f>ABS(Table1[[#This Row],[ST6512 flux]])&gt;Table1[[#This Row],[ST6512 std-dev]]</f>
        <v>0</v>
      </c>
      <c r="H5" s="1">
        <v>1.2709030123939101E-80</v>
      </c>
    </row>
    <row r="6" spans="1:8" hidden="1" x14ac:dyDescent="0.25">
      <c r="A6" s="5">
        <v>1040</v>
      </c>
      <c r="B6" t="str">
        <f>VLOOKUP(Table1[[#This Row],[model.rxns]],Table2[],2,FALSE)</f>
        <v>threonine aldolase</v>
      </c>
      <c r="C6" s="2">
        <v>10.7250616613753</v>
      </c>
      <c r="D6">
        <f>VLOOKUP(Table1[[#This Row],[model.rxns]],Table2[[model.rxns]:[ST6512 - avg]],3,FALSE)</f>
        <v>3.4304059258089502E-4</v>
      </c>
      <c r="E6">
        <f>VLOOKUP(Table1[[#This Row],[model.rxns]],Table2[[model.rxns]:[OKYL029 - avg]],5,FALSE)</f>
        <v>3.6791315077848098E-3</v>
      </c>
      <c r="F6">
        <f>VLOOKUP(Table1[[#This Row],[model.rxns]],Table2[[model.rxns]:[JFYL18 - stddev]],4,FALSE)</f>
        <v>2.1391639791339401E-3</v>
      </c>
      <c r="G6" t="b">
        <f>ABS(Table1[[#This Row],[ST6512 flux]])&gt;Table1[[#This Row],[ST6512 std-dev]]</f>
        <v>0</v>
      </c>
      <c r="H6">
        <v>0</v>
      </c>
    </row>
    <row r="7" spans="1:8" hidden="1" x14ac:dyDescent="0.25">
      <c r="A7" s="5">
        <v>1118</v>
      </c>
      <c r="B7" t="str">
        <f>VLOOKUP(Table1[[#This Row],[model.rxns]],Table2[],2,FALSE)</f>
        <v>aspartate-glutamate transporter</v>
      </c>
      <c r="C7" s="2">
        <v>7.8028015071935402</v>
      </c>
      <c r="D7">
        <f>VLOOKUP(Table1[[#This Row],[model.rxns]],Table2[[model.rxns]:[ST6512 - avg]],3,FALSE)</f>
        <v>0.14553460577418301</v>
      </c>
      <c r="E7">
        <f>VLOOKUP(Table1[[#This Row],[model.rxns]],Table2[[model.rxns]:[OKYL029 - avg]],5,FALSE)</f>
        <v>1.1355776412836101</v>
      </c>
      <c r="F7">
        <f>VLOOKUP(Table1[[#This Row],[model.rxns]],Table2[[model.rxns]:[JFYL18 - stddev]],4,FALSE)</f>
        <v>0.40845231398803999</v>
      </c>
      <c r="G7" t="b">
        <f>ABS(Table1[[#This Row],[ST6512 flux]])&gt;Table1[[#This Row],[ST6512 std-dev]]</f>
        <v>0</v>
      </c>
      <c r="H7">
        <v>0</v>
      </c>
    </row>
    <row r="8" spans="1:8" hidden="1" x14ac:dyDescent="0.25">
      <c r="A8" s="5">
        <v>2197</v>
      </c>
      <c r="B8" t="str">
        <f>VLOOKUP(Table1[[#This Row],[model.rxns]],Table2[],2,FALSE)</f>
        <v>fatty-acid--CoA ligase (hexadecenoate), ER membrane</v>
      </c>
      <c r="C8" s="2">
        <v>7.6826950538491499</v>
      </c>
      <c r="D8">
        <f>VLOOKUP(Table1[[#This Row],[model.rxns]],Table2[[model.rxns]:[ST6512 - avg]],3,FALSE)</f>
        <v>4.0510466542563802E-5</v>
      </c>
      <c r="E8">
        <f>VLOOKUP(Table1[[#This Row],[model.rxns]],Table2[[model.rxns]:[OKYL029 - avg]],5,FALSE)</f>
        <v>3.1122956093567697E-4</v>
      </c>
      <c r="F8">
        <f>VLOOKUP(Table1[[#This Row],[model.rxns]],Table2[[model.rxns]:[JFYL18 - stddev]],4,FALSE)</f>
        <v>1.20641395815129E-3</v>
      </c>
      <c r="G8" t="b">
        <f>ABS(Table1[[#This Row],[ST6512 flux]])&gt;Table1[[#This Row],[ST6512 std-dev]]</f>
        <v>0</v>
      </c>
      <c r="H8" s="1">
        <v>3.4110638272008799E-9</v>
      </c>
    </row>
    <row r="9" spans="1:8" hidden="1" x14ac:dyDescent="0.25">
      <c r="A9" s="5">
        <v>3511</v>
      </c>
      <c r="B9" t="str">
        <f>VLOOKUP(Table1[[#This Row],[model.rxns]],Table2[],2,FALSE)</f>
        <v>palmitoleate transport, cytoplasm-ER membrane</v>
      </c>
      <c r="C9" s="2">
        <v>7.6775470181499896</v>
      </c>
      <c r="D9">
        <f>VLOOKUP(Table1[[#This Row],[model.rxns]],Table2[[model.rxns]:[ST6512 - avg]],3,FALSE)</f>
        <v>4.04409494668032E-5</v>
      </c>
      <c r="E9">
        <f>VLOOKUP(Table1[[#This Row],[model.rxns]],Table2[[model.rxns]:[OKYL029 - avg]],5,FALSE)</f>
        <v>3.1048729099000902E-4</v>
      </c>
      <c r="F9">
        <f>VLOOKUP(Table1[[#This Row],[model.rxns]],Table2[[model.rxns]:[JFYL18 - stddev]],4,FALSE)</f>
        <v>1.20641672451096E-3</v>
      </c>
      <c r="G9" t="b">
        <f>ABS(Table1[[#This Row],[ST6512 flux]])&gt;Table1[[#This Row],[ST6512 std-dev]]</f>
        <v>0</v>
      </c>
      <c r="H9" s="1">
        <v>3.7384254249587399E-9</v>
      </c>
    </row>
    <row r="10" spans="1:8" hidden="1" x14ac:dyDescent="0.25">
      <c r="A10" s="5">
        <v>488</v>
      </c>
      <c r="B10" t="str">
        <f>VLOOKUP(Table1[[#This Row],[model.rxns]],Table2[],2,FALSE)</f>
        <v>glycerol kinase</v>
      </c>
      <c r="C10" s="2">
        <v>7.6069727340866997</v>
      </c>
      <c r="D10">
        <f>VLOOKUP(Table1[[#This Row],[model.rxns]],Table2[[model.rxns]:[ST6512 - avg]],3,FALSE)</f>
        <v>4.1004071411730998E-6</v>
      </c>
      <c r="E10">
        <f>VLOOKUP(Table1[[#This Row],[model.rxns]],Table2[[model.rxns]:[OKYL029 - avg]],5,FALSE)</f>
        <v>3.1191685321558102E-5</v>
      </c>
      <c r="F10">
        <f>VLOOKUP(Table1[[#This Row],[model.rxns]],Table2[[model.rxns]:[JFYL18 - stddev]],4,FALSE)</f>
        <v>2.4251801610933399E-5</v>
      </c>
      <c r="G10" t="b">
        <f>ABS(Table1[[#This Row],[ST6512 flux]])&gt;Table1[[#This Row],[ST6512 std-dev]]</f>
        <v>0</v>
      </c>
      <c r="H10" s="1">
        <v>9.4377834317232007E-9</v>
      </c>
    </row>
    <row r="11" spans="1:8" hidden="1" x14ac:dyDescent="0.25">
      <c r="A11" s="5">
        <v>3597</v>
      </c>
      <c r="B11" t="str">
        <f>VLOOKUP(Table1[[#This Row],[model.rxns]],Table2[],2,FALSE)</f>
        <v>glycerol transport, lipid particle-cytoplasm</v>
      </c>
      <c r="C11" s="2">
        <v>7.6069727340866997</v>
      </c>
      <c r="D11">
        <f>VLOOKUP(Table1[[#This Row],[model.rxns]],Table2[[model.rxns]:[ST6512 - avg]],3,FALSE)</f>
        <v>4.1004071411730998E-6</v>
      </c>
      <c r="E11">
        <f>VLOOKUP(Table1[[#This Row],[model.rxns]],Table2[[model.rxns]:[OKYL029 - avg]],5,FALSE)</f>
        <v>3.1191685321558102E-5</v>
      </c>
      <c r="F11">
        <f>VLOOKUP(Table1[[#This Row],[model.rxns]],Table2[[model.rxns]:[JFYL18 - stddev]],4,FALSE)</f>
        <v>2.4251801610933399E-5</v>
      </c>
      <c r="G11" t="b">
        <f>ABS(Table1[[#This Row],[ST6512 flux]])&gt;Table1[[#This Row],[ST6512 std-dev]]</f>
        <v>0</v>
      </c>
      <c r="H11" s="1">
        <v>9.4377834317232007E-9</v>
      </c>
    </row>
    <row r="12" spans="1:8" hidden="1" x14ac:dyDescent="0.25">
      <c r="A12" s="5" t="s">
        <v>1676</v>
      </c>
      <c r="B12" t="str">
        <f>VLOOKUP(Table1[[#This Row],[model.rxns]],Table2[],2,FALSE)</f>
        <v>DAG lipase, lipid particle</v>
      </c>
      <c r="C12" s="2">
        <v>7.6069727340866997</v>
      </c>
      <c r="D12">
        <f>VLOOKUP(Table1[[#This Row],[model.rxns]],Table2[[model.rxns]:[ST6512 - avg]],3,FALSE)</f>
        <v>4.1004071411730998E-6</v>
      </c>
      <c r="E12">
        <f>VLOOKUP(Table1[[#This Row],[model.rxns]],Table2[[model.rxns]:[OKYL029 - avg]],5,FALSE)</f>
        <v>3.1191685321558102E-5</v>
      </c>
      <c r="F12">
        <f>VLOOKUP(Table1[[#This Row],[model.rxns]],Table2[[model.rxns]:[JFYL18 - stddev]],4,FALSE)</f>
        <v>2.4251801610933399E-5</v>
      </c>
      <c r="G12" t="b">
        <f>ABS(Table1[[#This Row],[ST6512 flux]])&gt;Table1[[#This Row],[ST6512 std-dev]]</f>
        <v>0</v>
      </c>
      <c r="H12" s="1">
        <v>9.4377834317232007E-9</v>
      </c>
    </row>
    <row r="13" spans="1:8" hidden="1" x14ac:dyDescent="0.25">
      <c r="A13" s="5" t="s">
        <v>1678</v>
      </c>
      <c r="B13" t="str">
        <f>VLOOKUP(Table1[[#This Row],[model.rxns]],Table2[],2,FALSE)</f>
        <v>MAG lipase</v>
      </c>
      <c r="C13" s="2">
        <v>7.6069727340866997</v>
      </c>
      <c r="D13">
        <f>VLOOKUP(Table1[[#This Row],[model.rxns]],Table2[[model.rxns]:[ST6512 - avg]],3,FALSE)</f>
        <v>4.1004071411730998E-6</v>
      </c>
      <c r="E13">
        <f>VLOOKUP(Table1[[#This Row],[model.rxns]],Table2[[model.rxns]:[OKYL029 - avg]],5,FALSE)</f>
        <v>3.1191685321558102E-5</v>
      </c>
      <c r="F13">
        <f>VLOOKUP(Table1[[#This Row],[model.rxns]],Table2[[model.rxns]:[JFYL18 - stddev]],4,FALSE)</f>
        <v>2.4251801610933399E-5</v>
      </c>
      <c r="G13" t="b">
        <f>ABS(Table1[[#This Row],[ST6512 flux]])&gt;Table1[[#This Row],[ST6512 std-dev]]</f>
        <v>0</v>
      </c>
      <c r="H13" s="1">
        <v>9.4377834317232007E-9</v>
      </c>
    </row>
    <row r="14" spans="1:8" hidden="1" x14ac:dyDescent="0.25">
      <c r="A14" s="5">
        <v>472</v>
      </c>
      <c r="B14" t="str">
        <f>VLOOKUP(Table1[[#This Row],[model.rxns]],Table2[],2,FALSE)</f>
        <v>glutamate synthase (NADH2)</v>
      </c>
      <c r="C14" s="2">
        <v>6.9541723193421898</v>
      </c>
      <c r="D14">
        <f>VLOOKUP(Table1[[#This Row],[model.rxns]],Table2[[model.rxns]:[ST6512 - avg]],3,FALSE)</f>
        <v>1.33479904482075E-4</v>
      </c>
      <c r="E14">
        <f>VLOOKUP(Table1[[#This Row],[model.rxns]],Table2[[model.rxns]:[OKYL029 - avg]],5,FALSE)</f>
        <v>9.2824225693768599E-4</v>
      </c>
      <c r="F14">
        <f>VLOOKUP(Table1[[#This Row],[model.rxns]],Table2[[model.rxns]:[JFYL18 - stddev]],4,FALSE)</f>
        <v>1.9985896303968899E-3</v>
      </c>
      <c r="G14" t="b">
        <f>ABS(Table1[[#This Row],[ST6512 flux]])&gt;Table1[[#This Row],[ST6512 std-dev]]</f>
        <v>0</v>
      </c>
      <c r="H14" s="1">
        <v>8.18348974328129E-19</v>
      </c>
    </row>
    <row r="15" spans="1:8" hidden="1" x14ac:dyDescent="0.25">
      <c r="A15" s="5" t="s">
        <v>1815</v>
      </c>
      <c r="B15" t="str">
        <f>VLOOKUP(Table1[[#This Row],[model.rxns]],Table2[],2,FALSE)</f>
        <v>phosphoribosylglycinamide formyltransferase 1</v>
      </c>
      <c r="C15" s="2">
        <v>6.1144504869290204</v>
      </c>
      <c r="D15">
        <f>VLOOKUP(Table1[[#This Row],[model.rxns]],Table2[[model.rxns]:[ST6512 - avg]],3,FALSE)</f>
        <v>4.2640666242246898E-4</v>
      </c>
      <c r="E15">
        <f>VLOOKUP(Table1[[#This Row],[model.rxns]],Table2[[model.rxns]:[OKYL029 - avg]],5,FALSE)</f>
        <v>2.6072424246788399E-3</v>
      </c>
      <c r="F15">
        <f>VLOOKUP(Table1[[#This Row],[model.rxns]],Table2[[model.rxns]:[JFYL18 - stddev]],4,FALSE)</f>
        <v>1.6863429090918599E-3</v>
      </c>
      <c r="G15" t="b">
        <f>ABS(Table1[[#This Row],[ST6512 flux]])&gt;Table1[[#This Row],[ST6512 std-dev]]</f>
        <v>0</v>
      </c>
      <c r="H15">
        <v>0</v>
      </c>
    </row>
    <row r="16" spans="1:8" hidden="1" x14ac:dyDescent="0.25">
      <c r="A16" s="5">
        <v>1761</v>
      </c>
      <c r="B16" t="str">
        <f>VLOOKUP(Table1[[#This Row],[model.rxns]],Table2[],2,FALSE)</f>
        <v>ethanol exchange</v>
      </c>
      <c r="C16" s="2">
        <v>5.2081163853539101</v>
      </c>
      <c r="D16">
        <f>VLOOKUP(Table1[[#This Row],[model.rxns]],Table2[[model.rxns]:[ST6512 - avg]],3,FALSE)</f>
        <v>1.4472141533824799E-2</v>
      </c>
      <c r="E16">
        <f>VLOOKUP(Table1[[#This Row],[model.rxns]],Table2[[model.rxns]:[OKYL029 - avg]],5,FALSE)</f>
        <v>7.5372597453473703E-2</v>
      </c>
      <c r="F16">
        <f>VLOOKUP(Table1[[#This Row],[model.rxns]],Table2[[model.rxns]:[JFYL18 - stddev]],4,FALSE)</f>
        <v>2.6029651024190702E-4</v>
      </c>
      <c r="G16" t="b">
        <f>ABS(Table1[[#This Row],[ST6512 flux]])&gt;Table1[[#This Row],[ST6512 std-dev]]</f>
        <v>1</v>
      </c>
      <c r="H16">
        <v>0</v>
      </c>
    </row>
    <row r="17" spans="1:8" hidden="1" x14ac:dyDescent="0.25">
      <c r="A17" s="5">
        <v>1762</v>
      </c>
      <c r="B17" t="str">
        <f>VLOOKUP(Table1[[#This Row],[model.rxns]],Table2[],2,FALSE)</f>
        <v>ethanol transport</v>
      </c>
      <c r="C17" s="2">
        <v>5.2081163853539101</v>
      </c>
      <c r="D17">
        <f>VLOOKUP(Table1[[#This Row],[model.rxns]],Table2[[model.rxns]:[ST6512 - avg]],3,FALSE)</f>
        <v>1.4472141533824799E-2</v>
      </c>
      <c r="E17">
        <f>VLOOKUP(Table1[[#This Row],[model.rxns]],Table2[[model.rxns]:[OKYL029 - avg]],5,FALSE)</f>
        <v>7.5372597453473703E-2</v>
      </c>
      <c r="F17">
        <f>VLOOKUP(Table1[[#This Row],[model.rxns]],Table2[[model.rxns]:[JFYL18 - stddev]],4,FALSE)</f>
        <v>2.6029651024190702E-4</v>
      </c>
      <c r="G17" t="b">
        <f>ABS(Table1[[#This Row],[ST6512 flux]])&gt;Table1[[#This Row],[ST6512 std-dev]]</f>
        <v>1</v>
      </c>
      <c r="H17">
        <v>0</v>
      </c>
    </row>
    <row r="18" spans="1:8" x14ac:dyDescent="0.25">
      <c r="A18" s="5">
        <v>959</v>
      </c>
      <c r="B18" t="str">
        <f>VLOOKUP(Table1[[#This Row],[model.rxns]],Table2[],2,FALSE)</f>
        <v>pyruvate decarboxylase</v>
      </c>
      <c r="C18" s="2">
        <v>5.0608179131265301</v>
      </c>
      <c r="D18" s="2">
        <f>VLOOKUP(Table1[[#This Row],[model.rxns]],Table2[[model.rxns]:[ST6512 - avg]],3,FALSE)</f>
        <v>1.41820979594891E-2</v>
      </c>
      <c r="E18" s="2">
        <f>VLOOKUP(Table1[[#This Row],[model.rxns]],Table2[[model.rxns]:[OKYL029 - avg]],5,FALSE)</f>
        <v>7.1773015399097903E-2</v>
      </c>
      <c r="F18" s="2">
        <f>VLOOKUP(Table1[[#This Row],[model.rxns]],Table2[[model.rxns]:[JFYL18 - stddev]],4,FALSE)</f>
        <v>2.0726972649907998E-3</v>
      </c>
      <c r="G18" t="b">
        <f>ABS(Table1[[#This Row],[ST6512 flux]])&gt;Table1[[#This Row],[ST6512 std-dev]]</f>
        <v>1</v>
      </c>
      <c r="H18">
        <v>0</v>
      </c>
    </row>
    <row r="19" spans="1:8" hidden="1" x14ac:dyDescent="0.25">
      <c r="A19" s="5">
        <v>1213</v>
      </c>
      <c r="B19" t="str">
        <f>VLOOKUP(Table1[[#This Row],[model.rxns]],Table2[],2,FALSE)</f>
        <v>L-lysine transport</v>
      </c>
      <c r="C19" s="2">
        <v>4.9894386374275097</v>
      </c>
      <c r="D19">
        <f>VLOOKUP(Table1[[#This Row],[model.rxns]],Table2[[model.rxns]:[ST6512 - avg]],3,FALSE)</f>
        <v>-6.9894765151081299E-6</v>
      </c>
      <c r="E19">
        <f>VLOOKUP(Table1[[#This Row],[model.rxns]],Table2[[model.rxns]:[OKYL029 - avg]],5,FALSE)</f>
        <v>-3.4873564179872697E-5</v>
      </c>
      <c r="F19">
        <f>VLOOKUP(Table1[[#This Row],[model.rxns]],Table2[[model.rxns]:[JFYL18 - stddev]],4,FALSE)</f>
        <v>9.5201831343951998E-5</v>
      </c>
      <c r="G19" t="b">
        <f>ABS(Table1[[#This Row],[ST6512 flux]])&gt;Table1[[#This Row],[ST6512 std-dev]]</f>
        <v>0</v>
      </c>
      <c r="H19">
        <v>2.4558678946175601E-4</v>
      </c>
    </row>
    <row r="20" spans="1:8" hidden="1" x14ac:dyDescent="0.25">
      <c r="A20" s="5">
        <v>1900</v>
      </c>
      <c r="B20" t="str">
        <f>VLOOKUP(Table1[[#This Row],[model.rxns]],Table2[],2,FALSE)</f>
        <v>L-lysine exchange</v>
      </c>
      <c r="C20" s="2">
        <v>4.9894386374275097</v>
      </c>
      <c r="D20">
        <f>VLOOKUP(Table1[[#This Row],[model.rxns]],Table2[[model.rxns]:[ST6512 - avg]],3,FALSE)</f>
        <v>6.9894765151081299E-6</v>
      </c>
      <c r="E20">
        <f>VLOOKUP(Table1[[#This Row],[model.rxns]],Table2[[model.rxns]:[OKYL029 - avg]],5,FALSE)</f>
        <v>3.4873564179872697E-5</v>
      </c>
      <c r="F20">
        <f>VLOOKUP(Table1[[#This Row],[model.rxns]],Table2[[model.rxns]:[JFYL18 - stddev]],4,FALSE)</f>
        <v>9.5201831343951998E-5</v>
      </c>
      <c r="G20" t="b">
        <f>ABS(Table1[[#This Row],[ST6512 flux]])&gt;Table1[[#This Row],[ST6512 std-dev]]</f>
        <v>0</v>
      </c>
      <c r="H20">
        <v>2.4558678946175601E-4</v>
      </c>
    </row>
    <row r="21" spans="1:8" hidden="1" x14ac:dyDescent="0.25">
      <c r="A21" s="5">
        <v>206</v>
      </c>
      <c r="B21" t="str">
        <f>VLOOKUP(Table1[[#This Row],[model.rxns]],Table2[],2,FALSE)</f>
        <v>arginase</v>
      </c>
      <c r="C21" s="2">
        <v>3.99040132366894</v>
      </c>
      <c r="D21">
        <f>VLOOKUP(Table1[[#This Row],[model.rxns]],Table2[[model.rxns]:[ST6512 - avg]],3,FALSE)</f>
        <v>2.50236490800275E-5</v>
      </c>
      <c r="E21">
        <f>VLOOKUP(Table1[[#This Row],[model.rxns]],Table2[[model.rxns]:[OKYL029 - avg]],5,FALSE)</f>
        <v>9.9854402411968897E-5</v>
      </c>
      <c r="F21">
        <f>VLOOKUP(Table1[[#This Row],[model.rxns]],Table2[[model.rxns]:[JFYL18 - stddev]],4,FALSE)</f>
        <v>2.1999907549053301E-4</v>
      </c>
      <c r="G21" t="b">
        <f>ABS(Table1[[#This Row],[ST6512 flux]])&gt;Table1[[#This Row],[ST6512 std-dev]]</f>
        <v>0</v>
      </c>
      <c r="H21" s="1">
        <v>2.1884908419805502E-9</v>
      </c>
    </row>
    <row r="22" spans="1:8" hidden="1" x14ac:dyDescent="0.25">
      <c r="A22" s="5">
        <v>1226</v>
      </c>
      <c r="B22" t="str">
        <f>VLOOKUP(Table1[[#This Row],[model.rxns]],Table2[],2,FALSE)</f>
        <v>malate transport</v>
      </c>
      <c r="C22" s="2">
        <v>3.1637679203439499</v>
      </c>
      <c r="D22">
        <f>VLOOKUP(Table1[[#This Row],[model.rxns]],Table2[[model.rxns]:[ST6512 - avg]],3,FALSE)</f>
        <v>2.0329170623259701E-4</v>
      </c>
      <c r="E22">
        <f>VLOOKUP(Table1[[#This Row],[model.rxns]],Table2[[model.rxns]:[OKYL029 - avg]],5,FALSE)</f>
        <v>6.4316777865067697E-4</v>
      </c>
      <c r="F22">
        <f>VLOOKUP(Table1[[#This Row],[model.rxns]],Table2[[model.rxns]:[JFYL18 - stddev]],4,FALSE)</f>
        <v>3.4317588313323801E-3</v>
      </c>
      <c r="G22" t="b">
        <f>ABS(Table1[[#This Row],[ST6512 flux]])&gt;Table1[[#This Row],[ST6512 std-dev]]</f>
        <v>0</v>
      </c>
      <c r="H22" s="1">
        <v>2.1649471206131499E-5</v>
      </c>
    </row>
    <row r="23" spans="1:8" hidden="1" x14ac:dyDescent="0.25">
      <c r="A23" s="5" t="s">
        <v>1785</v>
      </c>
      <c r="B23" t="str">
        <f>VLOOKUP(Table1[[#This Row],[model.rxns]],Table2[],2,FALSE)</f>
        <v>isocitrate transport</v>
      </c>
      <c r="C23" s="2">
        <v>3.12471103755164</v>
      </c>
      <c r="D23">
        <f>VLOOKUP(Table1[[#This Row],[model.rxns]],Table2[[model.rxns]:[ST6512 - avg]],3,FALSE)</f>
        <v>-5.0064012081621097E-2</v>
      </c>
      <c r="E23">
        <f>VLOOKUP(Table1[[#This Row],[model.rxns]],Table2[[model.rxns]:[OKYL029 - avg]],5,FALSE)</f>
        <v>-0.15643557113556</v>
      </c>
      <c r="F23">
        <f>VLOOKUP(Table1[[#This Row],[model.rxns]],Table2[[model.rxns]:[JFYL18 - stddev]],4,FALSE)</f>
        <v>7.6342753237467397E-3</v>
      </c>
      <c r="G23" t="b">
        <f>ABS(Table1[[#This Row],[ST6512 flux]])&gt;Table1[[#This Row],[ST6512 std-dev]]</f>
        <v>1</v>
      </c>
      <c r="H23">
        <v>0</v>
      </c>
    </row>
    <row r="24" spans="1:8" x14ac:dyDescent="0.25">
      <c r="A24" s="5" t="s">
        <v>1810</v>
      </c>
      <c r="B24" t="str">
        <f>VLOOKUP(Table1[[#This Row],[model.rxns]],Table2[],2,FALSE)</f>
        <v>EXC OUT m1803</v>
      </c>
      <c r="C24" s="2">
        <v>3.12471103755164</v>
      </c>
      <c r="D24" s="2">
        <f>VLOOKUP(Table1[[#This Row],[model.rxns]],Table2[[model.rxns]:[ST6512 - avg]],3,FALSE)</f>
        <v>5.0064012081621097E-2</v>
      </c>
      <c r="E24" s="2">
        <f>VLOOKUP(Table1[[#This Row],[model.rxns]],Table2[[model.rxns]:[OKYL029 - avg]],5,FALSE)</f>
        <v>0.15643557113556</v>
      </c>
      <c r="F24" s="2">
        <f>VLOOKUP(Table1[[#This Row],[model.rxns]],Table2[[model.rxns]:[JFYL18 - stddev]],4,FALSE)</f>
        <v>7.6342753237467397E-3</v>
      </c>
      <c r="G24" t="b">
        <f>ABS(Table1[[#This Row],[ST6512 flux]])&gt;Table1[[#This Row],[ST6512 std-dev]]</f>
        <v>1</v>
      </c>
      <c r="H24">
        <v>0</v>
      </c>
    </row>
    <row r="25" spans="1:8" hidden="1" x14ac:dyDescent="0.25">
      <c r="A25" s="5">
        <v>495</v>
      </c>
      <c r="B25" t="str">
        <f>VLOOKUP(Table1[[#This Row],[model.rxns]],Table2[],2,FALSE)</f>
        <v>glycerol-3-phosphate/dihydroxyacetone phosphate acyltransferase</v>
      </c>
      <c r="C25" s="2">
        <v>2.93817679111815</v>
      </c>
      <c r="D25">
        <f>VLOOKUP(Table1[[#This Row],[model.rxns]],Table2[[model.rxns]:[ST6512 - avg]],3,FALSE)</f>
        <v>3.8221718629702199E-5</v>
      </c>
      <c r="E25">
        <f>VLOOKUP(Table1[[#This Row],[model.rxns]],Table2[[model.rxns]:[OKYL029 - avg]],5,FALSE)</f>
        <v>1.1230216659443901E-4</v>
      </c>
      <c r="F25">
        <f>VLOOKUP(Table1[[#This Row],[model.rxns]],Table2[[model.rxns]:[JFYL18 - stddev]],4,FALSE)</f>
        <v>3.9090386749359899E-4</v>
      </c>
      <c r="G25" t="b">
        <f>ABS(Table1[[#This Row],[ST6512 flux]])&gt;Table1[[#This Row],[ST6512 std-dev]]</f>
        <v>0</v>
      </c>
      <c r="H25" s="1">
        <v>4.6265537200716701E-11</v>
      </c>
    </row>
    <row r="26" spans="1:8" hidden="1" x14ac:dyDescent="0.25">
      <c r="A26" s="5">
        <v>3534</v>
      </c>
      <c r="B26" t="str">
        <f>VLOOKUP(Table1[[#This Row],[model.rxns]],Table2[],2,FALSE)</f>
        <v>glycerol 3-phosphate transport, cytoplasm-ER membrane</v>
      </c>
      <c r="C26" s="2">
        <v>2.93817679111815</v>
      </c>
      <c r="D26">
        <f>VLOOKUP(Table1[[#This Row],[model.rxns]],Table2[[model.rxns]:[ST6512 - avg]],3,FALSE)</f>
        <v>3.8221718629702199E-5</v>
      </c>
      <c r="E26">
        <f>VLOOKUP(Table1[[#This Row],[model.rxns]],Table2[[model.rxns]:[OKYL029 - avg]],5,FALSE)</f>
        <v>1.1230216659443901E-4</v>
      </c>
      <c r="F26">
        <f>VLOOKUP(Table1[[#This Row],[model.rxns]],Table2[[model.rxns]:[JFYL18 - stddev]],4,FALSE)</f>
        <v>3.9090386749359899E-4</v>
      </c>
      <c r="G26" t="b">
        <f>ABS(Table1[[#This Row],[ST6512 flux]])&gt;Table1[[#This Row],[ST6512 std-dev]]</f>
        <v>0</v>
      </c>
      <c r="H26" s="1">
        <v>4.6265537200716701E-11</v>
      </c>
    </row>
    <row r="27" spans="1:8" hidden="1" x14ac:dyDescent="0.25">
      <c r="A27" s="5" t="s">
        <v>1756</v>
      </c>
      <c r="B27" t="str">
        <f>VLOOKUP(Table1[[#This Row],[model.rxns]],Table2[],2,FALSE)</f>
        <v>1-acyl-sn-gylcerol-3-phosphate acyltransferase</v>
      </c>
      <c r="C27" s="2">
        <v>2.93817679111815</v>
      </c>
      <c r="D27">
        <f>VLOOKUP(Table1[[#This Row],[model.rxns]],Table2[[model.rxns]:[ST6512 - avg]],3,FALSE)</f>
        <v>3.8221718629702199E-5</v>
      </c>
      <c r="E27">
        <f>VLOOKUP(Table1[[#This Row],[model.rxns]],Table2[[model.rxns]:[OKYL029 - avg]],5,FALSE)</f>
        <v>1.1230216659443901E-4</v>
      </c>
      <c r="F27">
        <f>VLOOKUP(Table1[[#This Row],[model.rxns]],Table2[[model.rxns]:[JFYL18 - stddev]],4,FALSE)</f>
        <v>3.9090386749359899E-4</v>
      </c>
      <c r="G27" t="b">
        <f>ABS(Table1[[#This Row],[ST6512 flux]])&gt;Table1[[#This Row],[ST6512 std-dev]]</f>
        <v>0</v>
      </c>
      <c r="H27" s="1">
        <v>4.6265537200716701E-11</v>
      </c>
    </row>
    <row r="28" spans="1:8" hidden="1" x14ac:dyDescent="0.25">
      <c r="A28" s="5">
        <v>2155</v>
      </c>
      <c r="B28" t="str">
        <f>VLOOKUP(Table1[[#This Row],[model.rxns]],Table2[],2,FALSE)</f>
        <v>elongase I (3-oxopalmitoyl-CoA)</v>
      </c>
      <c r="C28" s="2">
        <v>2.87698011234983</v>
      </c>
      <c r="D28">
        <f>VLOOKUP(Table1[[#This Row],[model.rxns]],Table2[[model.rxns]:[ST6512 - avg]],3,FALSE)</f>
        <v>1.72624991780031E-5</v>
      </c>
      <c r="E28">
        <f>VLOOKUP(Table1[[#This Row],[model.rxns]],Table2[[model.rxns]:[OKYL029 - avg]],5,FALSE)</f>
        <v>4.9663866824570302E-5</v>
      </c>
      <c r="F28">
        <f>VLOOKUP(Table1[[#This Row],[model.rxns]],Table2[[model.rxns]:[JFYL18 - stddev]],4,FALSE)</f>
        <v>1.6596397844006899E-4</v>
      </c>
      <c r="G28" t="b">
        <f>ABS(Table1[[#This Row],[ST6512 flux]])&gt;Table1[[#This Row],[ST6512 std-dev]]</f>
        <v>0</v>
      </c>
      <c r="H28" s="1">
        <v>4.1278136444276101E-9</v>
      </c>
    </row>
    <row r="29" spans="1:8" hidden="1" x14ac:dyDescent="0.25">
      <c r="A29" s="5">
        <v>2162</v>
      </c>
      <c r="B29" t="str">
        <f>VLOOKUP(Table1[[#This Row],[model.rxns]],Table2[],2,FALSE)</f>
        <v>B-ketoacyl-CoA reductase ((S)-3-hydroxypalmitoyl-CoA)</v>
      </c>
      <c r="C29" s="2">
        <v>2.87698011234983</v>
      </c>
      <c r="D29">
        <f>VLOOKUP(Table1[[#This Row],[model.rxns]],Table2[[model.rxns]:[ST6512 - avg]],3,FALSE)</f>
        <v>1.72624991780031E-5</v>
      </c>
      <c r="E29">
        <f>VLOOKUP(Table1[[#This Row],[model.rxns]],Table2[[model.rxns]:[OKYL029 - avg]],5,FALSE)</f>
        <v>4.9663866824570302E-5</v>
      </c>
      <c r="F29">
        <f>VLOOKUP(Table1[[#This Row],[model.rxns]],Table2[[model.rxns]:[JFYL18 - stddev]],4,FALSE)</f>
        <v>1.6596397844006899E-4</v>
      </c>
      <c r="G29" t="b">
        <f>ABS(Table1[[#This Row],[ST6512 flux]])&gt;Table1[[#This Row],[ST6512 std-dev]]</f>
        <v>0</v>
      </c>
      <c r="H29" s="1">
        <v>4.1278136444276101E-9</v>
      </c>
    </row>
    <row r="30" spans="1:8" hidden="1" x14ac:dyDescent="0.25">
      <c r="A30" s="5">
        <v>2169</v>
      </c>
      <c r="B30" t="str">
        <f>VLOOKUP(Table1[[#This Row],[model.rxns]],Table2[],2,FALSE)</f>
        <v>B-hydroxyacyl-CoA dehydratase (trans-hexadec-2-enoyl-CoA)</v>
      </c>
      <c r="C30" s="2">
        <v>2.87698011234983</v>
      </c>
      <c r="D30">
        <f>VLOOKUP(Table1[[#This Row],[model.rxns]],Table2[[model.rxns]:[ST6512 - avg]],3,FALSE)</f>
        <v>1.72624991780031E-5</v>
      </c>
      <c r="E30">
        <f>VLOOKUP(Table1[[#This Row],[model.rxns]],Table2[[model.rxns]:[OKYL029 - avg]],5,FALSE)</f>
        <v>4.9663866824570302E-5</v>
      </c>
      <c r="F30">
        <f>VLOOKUP(Table1[[#This Row],[model.rxns]],Table2[[model.rxns]:[JFYL18 - stddev]],4,FALSE)</f>
        <v>1.6596397844006899E-4</v>
      </c>
      <c r="G30" t="b">
        <f>ABS(Table1[[#This Row],[ST6512 flux]])&gt;Table1[[#This Row],[ST6512 std-dev]]</f>
        <v>0</v>
      </c>
      <c r="H30" s="1">
        <v>4.1278136444276101E-9</v>
      </c>
    </row>
    <row r="31" spans="1:8" hidden="1" x14ac:dyDescent="0.25">
      <c r="A31" s="5">
        <v>2176</v>
      </c>
      <c r="B31" t="str">
        <f>VLOOKUP(Table1[[#This Row],[model.rxns]],Table2[],2,FALSE)</f>
        <v>trans-2-enoyl-CoA reductase (n-C16:0CoA)</v>
      </c>
      <c r="C31" s="2">
        <v>2.87698011234983</v>
      </c>
      <c r="D31">
        <f>VLOOKUP(Table1[[#This Row],[model.rxns]],Table2[[model.rxns]:[ST6512 - avg]],3,FALSE)</f>
        <v>1.72624991780031E-5</v>
      </c>
      <c r="E31">
        <f>VLOOKUP(Table1[[#This Row],[model.rxns]],Table2[[model.rxns]:[OKYL029 - avg]],5,FALSE)</f>
        <v>4.9663866824570302E-5</v>
      </c>
      <c r="F31">
        <f>VLOOKUP(Table1[[#This Row],[model.rxns]],Table2[[model.rxns]:[JFYL18 - stddev]],4,FALSE)</f>
        <v>1.6596397844006899E-4</v>
      </c>
      <c r="G31" t="b">
        <f>ABS(Table1[[#This Row],[ST6512 flux]])&gt;Table1[[#This Row],[ST6512 std-dev]]</f>
        <v>0</v>
      </c>
      <c r="H31" s="1">
        <v>4.1278136444276101E-9</v>
      </c>
    </row>
    <row r="32" spans="1:8" hidden="1" x14ac:dyDescent="0.25">
      <c r="A32" s="5">
        <v>165</v>
      </c>
      <c r="B32" t="str">
        <f>VLOOKUP(Table1[[#This Row],[model.rxns]],Table2[],2,FALSE)</f>
        <v>mitochondrial alcohol dehydrogenase</v>
      </c>
      <c r="C32" s="2">
        <v>2.6299481876360198</v>
      </c>
      <c r="D32">
        <f>VLOOKUP(Table1[[#This Row],[model.rxns]],Table2[[model.rxns]:[ST6512 - avg]],3,FALSE)</f>
        <v>6.9798357993354802E-4</v>
      </c>
      <c r="E32">
        <f>VLOOKUP(Table1[[#This Row],[model.rxns]],Table2[[model.rxns]:[OKYL029 - avg]],5,FALSE)</f>
        <v>1.8356606510459301E-3</v>
      </c>
      <c r="F32">
        <f>VLOOKUP(Table1[[#This Row],[model.rxns]],Table2[[model.rxns]:[JFYL18 - stddev]],4,FALSE)</f>
        <v>1.0387869219802601E-2</v>
      </c>
      <c r="G32" t="b">
        <f>ABS(Table1[[#This Row],[ST6512 flux]])&gt;Table1[[#This Row],[ST6512 std-dev]]</f>
        <v>0</v>
      </c>
      <c r="H32" s="1">
        <v>6.1032069332131603E-5</v>
      </c>
    </row>
    <row r="33" spans="1:8" hidden="1" x14ac:dyDescent="0.25">
      <c r="A33" s="5">
        <v>1763</v>
      </c>
      <c r="B33" t="str">
        <f>VLOOKUP(Table1[[#This Row],[model.rxns]],Table2[],2,FALSE)</f>
        <v>ethanol transport, mitochondrial</v>
      </c>
      <c r="C33" s="2">
        <v>2.6299481876360198</v>
      </c>
      <c r="D33">
        <f>VLOOKUP(Table1[[#This Row],[model.rxns]],Table2[[model.rxns]:[ST6512 - avg]],3,FALSE)</f>
        <v>-6.9798357993354802E-4</v>
      </c>
      <c r="E33">
        <f>VLOOKUP(Table1[[#This Row],[model.rxns]],Table2[[model.rxns]:[OKYL029 - avg]],5,FALSE)</f>
        <v>-1.8356606510459301E-3</v>
      </c>
      <c r="F33">
        <f>VLOOKUP(Table1[[#This Row],[model.rxns]],Table2[[model.rxns]:[JFYL18 - stddev]],4,FALSE)</f>
        <v>1.0387869219802601E-2</v>
      </c>
      <c r="G33" t="b">
        <f>ABS(Table1[[#This Row],[ST6512 flux]])&gt;Table1[[#This Row],[ST6512 std-dev]]</f>
        <v>0</v>
      </c>
      <c r="H33" s="1">
        <v>6.1032069332131603E-5</v>
      </c>
    </row>
    <row r="34" spans="1:8" hidden="1" x14ac:dyDescent="0.25">
      <c r="A34" s="5">
        <v>1632</v>
      </c>
      <c r="B34" t="str">
        <f>VLOOKUP(Table1[[#This Row],[model.rxns]],Table2[],2,FALSE)</f>
        <v>acetaldehyde transport</v>
      </c>
      <c r="C34" s="2">
        <v>2.5502790739194299</v>
      </c>
      <c r="D34">
        <f>VLOOKUP(Table1[[#This Row],[model.rxns]],Table2[[model.rxns]:[ST6512 - avg]],3,FALSE)</f>
        <v>-7.5098059817880504E-4</v>
      </c>
      <c r="E34">
        <f>VLOOKUP(Table1[[#This Row],[model.rxns]],Table2[[model.rxns]:[OKYL029 - avg]],5,FALSE)</f>
        <v>-1.9152101044548999E-3</v>
      </c>
      <c r="F34">
        <f>VLOOKUP(Table1[[#This Row],[model.rxns]],Table2[[model.rxns]:[JFYL18 - stddev]],4,FALSE)</f>
        <v>1.0394350559369801E-2</v>
      </c>
      <c r="G34" t="b">
        <f>ABS(Table1[[#This Row],[ST6512 flux]])&gt;Table1[[#This Row],[ST6512 std-dev]]</f>
        <v>0</v>
      </c>
      <c r="H34" s="1">
        <v>4.0551464771119701E-5</v>
      </c>
    </row>
    <row r="35" spans="1:8" hidden="1" x14ac:dyDescent="0.25">
      <c r="A35" s="5">
        <v>2195</v>
      </c>
      <c r="B35" t="str">
        <f>VLOOKUP(Table1[[#This Row],[model.rxns]],Table2[],2,FALSE)</f>
        <v>fatty-acid--CoA ligase (tetradecanoate), ER membrane</v>
      </c>
      <c r="C35" s="2">
        <v>2.5490691410057198</v>
      </c>
      <c r="D35">
        <f>VLOOKUP(Table1[[#This Row],[model.rxns]],Table2[[model.rxns]:[ST6512 - avg]],3,FALSE)</f>
        <v>1.7666005852980501E-5</v>
      </c>
      <c r="E35">
        <f>VLOOKUP(Table1[[#This Row],[model.rxns]],Table2[[model.rxns]:[OKYL029 - avg]],5,FALSE)</f>
        <v>4.5031870364659098E-5</v>
      </c>
      <c r="F35">
        <f>VLOOKUP(Table1[[#This Row],[model.rxns]],Table2[[model.rxns]:[JFYL18 - stddev]],4,FALSE)</f>
        <v>2.6446065496007202E-4</v>
      </c>
      <c r="G35" t="b">
        <f>ABS(Table1[[#This Row],[ST6512 flux]])&gt;Table1[[#This Row],[ST6512 std-dev]]</f>
        <v>0</v>
      </c>
      <c r="H35">
        <v>2.4594324735453799E-4</v>
      </c>
    </row>
    <row r="36" spans="1:8" hidden="1" x14ac:dyDescent="0.25">
      <c r="A36" s="5">
        <v>2244</v>
      </c>
      <c r="B36" t="str">
        <f>VLOOKUP(Table1[[#This Row],[model.rxns]],Table2[],2,FALSE)</f>
        <v>acyl-CoA oxidase (cis-dodec-5-enoyl-CoA)</v>
      </c>
      <c r="C36" s="2">
        <v>2.33280163199588</v>
      </c>
      <c r="D36">
        <f>VLOOKUP(Table1[[#This Row],[model.rxns]],Table2[[model.rxns]:[ST6512 - avg]],3,FALSE)</f>
        <v>4.48838259968399E-5</v>
      </c>
      <c r="E36">
        <f>VLOOKUP(Table1[[#This Row],[model.rxns]],Table2[[model.rxns]:[OKYL029 - avg]],5,FALSE)</f>
        <v>1.04705062535647E-4</v>
      </c>
      <c r="F36">
        <f>VLOOKUP(Table1[[#This Row],[model.rxns]],Table2[[model.rxns]:[JFYL18 - stddev]],4,FALSE)</f>
        <v>2.7846950105530201E-4</v>
      </c>
      <c r="G36" t="b">
        <f>ABS(Table1[[#This Row],[ST6512 flux]])&gt;Table1[[#This Row],[ST6512 std-dev]]</f>
        <v>0</v>
      </c>
      <c r="H36" s="1">
        <v>3.2896730047158102E-12</v>
      </c>
    </row>
    <row r="37" spans="1:8" hidden="1" x14ac:dyDescent="0.25">
      <c r="A37" s="5">
        <v>2262</v>
      </c>
      <c r="B37" t="str">
        <f>VLOOKUP(Table1[[#This Row],[model.rxns]],Table2[],2,FALSE)</f>
        <v>2-enoyl-CoA hydratase (3-hydroxy-cis-dodec-5-enoyl-CoA)</v>
      </c>
      <c r="C37" s="2">
        <v>2.33280163199588</v>
      </c>
      <c r="D37">
        <f>VLOOKUP(Table1[[#This Row],[model.rxns]],Table2[[model.rxns]:[ST6512 - avg]],3,FALSE)</f>
        <v>4.48838259968399E-5</v>
      </c>
      <c r="E37">
        <f>VLOOKUP(Table1[[#This Row],[model.rxns]],Table2[[model.rxns]:[OKYL029 - avg]],5,FALSE)</f>
        <v>1.04705062535647E-4</v>
      </c>
      <c r="F37">
        <f>VLOOKUP(Table1[[#This Row],[model.rxns]],Table2[[model.rxns]:[JFYL18 - stddev]],4,FALSE)</f>
        <v>2.7846950105530201E-4</v>
      </c>
      <c r="G37" t="b">
        <f>ABS(Table1[[#This Row],[ST6512 flux]])&gt;Table1[[#This Row],[ST6512 std-dev]]</f>
        <v>0</v>
      </c>
      <c r="H37" s="1">
        <v>3.2896730047158102E-12</v>
      </c>
    </row>
    <row r="38" spans="1:8" hidden="1" x14ac:dyDescent="0.25">
      <c r="A38" s="5">
        <v>2279</v>
      </c>
      <c r="B38" t="str">
        <f>VLOOKUP(Table1[[#This Row],[model.rxns]],Table2[],2,FALSE)</f>
        <v>3-hydroxyacyl-CoA dehydrogenase (3-oxo-cis-dodec-5-enoyl-CoA)</v>
      </c>
      <c r="C38" s="2">
        <v>2.33280163199588</v>
      </c>
      <c r="D38">
        <f>VLOOKUP(Table1[[#This Row],[model.rxns]],Table2[[model.rxns]:[ST6512 - avg]],3,FALSE)</f>
        <v>4.48838259968399E-5</v>
      </c>
      <c r="E38">
        <f>VLOOKUP(Table1[[#This Row],[model.rxns]],Table2[[model.rxns]:[OKYL029 - avg]],5,FALSE)</f>
        <v>1.04705062535647E-4</v>
      </c>
      <c r="F38">
        <f>VLOOKUP(Table1[[#This Row],[model.rxns]],Table2[[model.rxns]:[JFYL18 - stddev]],4,FALSE)</f>
        <v>2.7846950105530201E-4</v>
      </c>
      <c r="G38" t="b">
        <f>ABS(Table1[[#This Row],[ST6512 flux]])&gt;Table1[[#This Row],[ST6512 std-dev]]</f>
        <v>0</v>
      </c>
      <c r="H38" s="1">
        <v>3.2896730047158102E-12</v>
      </c>
    </row>
    <row r="39" spans="1:8" hidden="1" x14ac:dyDescent="0.25">
      <c r="A39" s="5">
        <v>2291</v>
      </c>
      <c r="B39" t="str">
        <f>VLOOKUP(Table1[[#This Row],[model.rxns]],Table2[],2,FALSE)</f>
        <v>acetyl-CoA C-acyltransferase (cis-dec-3-enoyl-CoA)</v>
      </c>
      <c r="C39" s="2">
        <v>2.33280163199588</v>
      </c>
      <c r="D39">
        <f>VLOOKUP(Table1[[#This Row],[model.rxns]],Table2[[model.rxns]:[ST6512 - avg]],3,FALSE)</f>
        <v>4.48838259968399E-5</v>
      </c>
      <c r="E39">
        <f>VLOOKUP(Table1[[#This Row],[model.rxns]],Table2[[model.rxns]:[OKYL029 - avg]],5,FALSE)</f>
        <v>1.04705062535647E-4</v>
      </c>
      <c r="F39">
        <f>VLOOKUP(Table1[[#This Row],[model.rxns]],Table2[[model.rxns]:[JFYL18 - stddev]],4,FALSE)</f>
        <v>2.7846950105530201E-4</v>
      </c>
      <c r="G39" t="b">
        <f>ABS(Table1[[#This Row],[ST6512 flux]])&gt;Table1[[#This Row],[ST6512 std-dev]]</f>
        <v>0</v>
      </c>
      <c r="H39" s="1">
        <v>3.2896730047158102E-12</v>
      </c>
    </row>
    <row r="40" spans="1:8" hidden="1" x14ac:dyDescent="0.25">
      <c r="A40" s="5">
        <v>2295</v>
      </c>
      <c r="B40" t="str">
        <f>VLOOKUP(Table1[[#This Row],[model.rxns]],Table2[],2,FALSE)</f>
        <v>delta3,delta2-enoyl-CoA isomerase (cis-dec-3-enoyl-CoA)</v>
      </c>
      <c r="C40" s="2">
        <v>2.33280163199588</v>
      </c>
      <c r="D40">
        <f>VLOOKUP(Table1[[#This Row],[model.rxns]],Table2[[model.rxns]:[ST6512 - avg]],3,FALSE)</f>
        <v>4.48838259968399E-5</v>
      </c>
      <c r="E40">
        <f>VLOOKUP(Table1[[#This Row],[model.rxns]],Table2[[model.rxns]:[OKYL029 - avg]],5,FALSE)</f>
        <v>1.04705062535647E-4</v>
      </c>
      <c r="F40">
        <f>VLOOKUP(Table1[[#This Row],[model.rxns]],Table2[[model.rxns]:[JFYL18 - stddev]],4,FALSE)</f>
        <v>2.7846950105530201E-4</v>
      </c>
      <c r="G40" t="b">
        <f>ABS(Table1[[#This Row],[ST6512 flux]])&gt;Table1[[#This Row],[ST6512 std-dev]]</f>
        <v>0</v>
      </c>
      <c r="H40" s="1">
        <v>3.2896730047158102E-12</v>
      </c>
    </row>
    <row r="41" spans="1:8" hidden="1" x14ac:dyDescent="0.25">
      <c r="A41" s="5">
        <v>2243</v>
      </c>
      <c r="B41" t="str">
        <f>VLOOKUP(Table1[[#This Row],[model.rxns]],Table2[],2,FALSE)</f>
        <v>acyl-CoA oxidase (cis-tetradec-7-enoyl-CoA)</v>
      </c>
      <c r="C41" s="2">
        <v>2.3328016319958702</v>
      </c>
      <c r="D41">
        <f>VLOOKUP(Table1[[#This Row],[model.rxns]],Table2[[model.rxns]:[ST6512 - avg]],3,FALSE)</f>
        <v>4.48838259968399E-5</v>
      </c>
      <c r="E41">
        <f>VLOOKUP(Table1[[#This Row],[model.rxns]],Table2[[model.rxns]:[OKYL029 - avg]],5,FALSE)</f>
        <v>1.04705062535647E-4</v>
      </c>
      <c r="F41">
        <f>VLOOKUP(Table1[[#This Row],[model.rxns]],Table2[[model.rxns]:[JFYL18 - stddev]],4,FALSE)</f>
        <v>2.7846950105530201E-4</v>
      </c>
      <c r="G41" t="b">
        <f>ABS(Table1[[#This Row],[ST6512 flux]])&gt;Table1[[#This Row],[ST6512 std-dev]]</f>
        <v>0</v>
      </c>
      <c r="H41" s="1">
        <v>3.2896730047158102E-12</v>
      </c>
    </row>
    <row r="42" spans="1:8" hidden="1" x14ac:dyDescent="0.25">
      <c r="A42" s="5">
        <v>2261</v>
      </c>
      <c r="B42" t="str">
        <f>VLOOKUP(Table1[[#This Row],[model.rxns]],Table2[],2,FALSE)</f>
        <v>2-enoyl-CoA hydratase (3-hydroxy-cis-tetradec-7-enoyl-CoA)</v>
      </c>
      <c r="C42" s="2">
        <v>2.3328016319958702</v>
      </c>
      <c r="D42">
        <f>VLOOKUP(Table1[[#This Row],[model.rxns]],Table2[[model.rxns]:[ST6512 - avg]],3,FALSE)</f>
        <v>4.48838259968399E-5</v>
      </c>
      <c r="E42">
        <f>VLOOKUP(Table1[[#This Row],[model.rxns]],Table2[[model.rxns]:[OKYL029 - avg]],5,FALSE)</f>
        <v>1.04705062535647E-4</v>
      </c>
      <c r="F42">
        <f>VLOOKUP(Table1[[#This Row],[model.rxns]],Table2[[model.rxns]:[JFYL18 - stddev]],4,FALSE)</f>
        <v>2.7846950105530201E-4</v>
      </c>
      <c r="G42" t="b">
        <f>ABS(Table1[[#This Row],[ST6512 flux]])&gt;Table1[[#This Row],[ST6512 std-dev]]</f>
        <v>0</v>
      </c>
      <c r="H42" s="1">
        <v>3.2896730047158102E-12</v>
      </c>
    </row>
    <row r="43" spans="1:8" hidden="1" x14ac:dyDescent="0.25">
      <c r="A43" s="5">
        <v>2278</v>
      </c>
      <c r="B43" t="str">
        <f>VLOOKUP(Table1[[#This Row],[model.rxns]],Table2[],2,FALSE)</f>
        <v>3-hydroxyacyl-CoA dehydrogenase (3-oxo-cis-tetradec-7-enoyl-CoA)</v>
      </c>
      <c r="C43" s="2">
        <v>2.3328016319958702</v>
      </c>
      <c r="D43">
        <f>VLOOKUP(Table1[[#This Row],[model.rxns]],Table2[[model.rxns]:[ST6512 - avg]],3,FALSE)</f>
        <v>4.48838259968399E-5</v>
      </c>
      <c r="E43">
        <f>VLOOKUP(Table1[[#This Row],[model.rxns]],Table2[[model.rxns]:[OKYL029 - avg]],5,FALSE)</f>
        <v>1.04705062535647E-4</v>
      </c>
      <c r="F43">
        <f>VLOOKUP(Table1[[#This Row],[model.rxns]],Table2[[model.rxns]:[JFYL18 - stddev]],4,FALSE)</f>
        <v>2.7846950105530201E-4</v>
      </c>
      <c r="G43" t="b">
        <f>ABS(Table1[[#This Row],[ST6512 flux]])&gt;Table1[[#This Row],[ST6512 std-dev]]</f>
        <v>0</v>
      </c>
      <c r="H43" s="1">
        <v>3.2896730047158102E-12</v>
      </c>
    </row>
    <row r="44" spans="1:8" hidden="1" x14ac:dyDescent="0.25">
      <c r="A44" s="5">
        <v>2290</v>
      </c>
      <c r="B44" t="str">
        <f>VLOOKUP(Table1[[#This Row],[model.rxns]],Table2[],2,FALSE)</f>
        <v>acetyl-CoA C-acyltransferase (cis-dodec-5-enoyl-CoA)</v>
      </c>
      <c r="C44" s="2">
        <v>2.3328016319958702</v>
      </c>
      <c r="D44">
        <f>VLOOKUP(Table1[[#This Row],[model.rxns]],Table2[[model.rxns]:[ST6512 - avg]],3,FALSE)</f>
        <v>4.48838259968399E-5</v>
      </c>
      <c r="E44">
        <f>VLOOKUP(Table1[[#This Row],[model.rxns]],Table2[[model.rxns]:[OKYL029 - avg]],5,FALSE)</f>
        <v>1.04705062535647E-4</v>
      </c>
      <c r="F44">
        <f>VLOOKUP(Table1[[#This Row],[model.rxns]],Table2[[model.rxns]:[JFYL18 - stddev]],4,FALSE)</f>
        <v>2.7846950105530201E-4</v>
      </c>
      <c r="G44" t="b">
        <f>ABS(Table1[[#This Row],[ST6512 flux]])&gt;Table1[[#This Row],[ST6512 std-dev]]</f>
        <v>0</v>
      </c>
      <c r="H44" s="1">
        <v>3.2896730047158102E-12</v>
      </c>
    </row>
    <row r="45" spans="1:8" hidden="1" x14ac:dyDescent="0.25">
      <c r="A45" s="5">
        <v>2242</v>
      </c>
      <c r="B45" t="str">
        <f>VLOOKUP(Table1[[#This Row],[model.rxns]],Table2[],2,FALSE)</f>
        <v>acyl-CoA oxidase (palmitoleoyl-CoA)</v>
      </c>
      <c r="C45" s="2">
        <v>2.33280163199586</v>
      </c>
      <c r="D45">
        <f>VLOOKUP(Table1[[#This Row],[model.rxns]],Table2[[model.rxns]:[ST6512 - avg]],3,FALSE)</f>
        <v>4.48838259968399E-5</v>
      </c>
      <c r="E45">
        <f>VLOOKUP(Table1[[#This Row],[model.rxns]],Table2[[model.rxns]:[OKYL029 - avg]],5,FALSE)</f>
        <v>1.0470506253564599E-4</v>
      </c>
      <c r="F45">
        <f>VLOOKUP(Table1[[#This Row],[model.rxns]],Table2[[model.rxns]:[JFYL18 - stddev]],4,FALSE)</f>
        <v>2.7846950105530201E-4</v>
      </c>
      <c r="G45" t="b">
        <f>ABS(Table1[[#This Row],[ST6512 flux]])&gt;Table1[[#This Row],[ST6512 std-dev]]</f>
        <v>0</v>
      </c>
      <c r="H45" s="1">
        <v>3.2896730047158102E-12</v>
      </c>
    </row>
    <row r="46" spans="1:8" hidden="1" x14ac:dyDescent="0.25">
      <c r="A46" s="5">
        <v>2260</v>
      </c>
      <c r="B46" t="str">
        <f>VLOOKUP(Table1[[#This Row],[model.rxns]],Table2[],2,FALSE)</f>
        <v>2-enoyl-CoA hydratase (3-hydroxy-cis-hexadec-9-enoyl-CoA)</v>
      </c>
      <c r="C46" s="2">
        <v>2.33280163199586</v>
      </c>
      <c r="D46">
        <f>VLOOKUP(Table1[[#This Row],[model.rxns]],Table2[[model.rxns]:[ST6512 - avg]],3,FALSE)</f>
        <v>4.48838259968399E-5</v>
      </c>
      <c r="E46">
        <f>VLOOKUP(Table1[[#This Row],[model.rxns]],Table2[[model.rxns]:[OKYL029 - avg]],5,FALSE)</f>
        <v>1.0470506253564599E-4</v>
      </c>
      <c r="F46">
        <f>VLOOKUP(Table1[[#This Row],[model.rxns]],Table2[[model.rxns]:[JFYL18 - stddev]],4,FALSE)</f>
        <v>2.7846950105530201E-4</v>
      </c>
      <c r="G46" t="b">
        <f>ABS(Table1[[#This Row],[ST6512 flux]])&gt;Table1[[#This Row],[ST6512 std-dev]]</f>
        <v>0</v>
      </c>
      <c r="H46" s="1">
        <v>3.2896730047158102E-12</v>
      </c>
    </row>
    <row r="47" spans="1:8" hidden="1" x14ac:dyDescent="0.25">
      <c r="A47" s="5">
        <v>2277</v>
      </c>
      <c r="B47" t="str">
        <f>VLOOKUP(Table1[[#This Row],[model.rxns]],Table2[],2,FALSE)</f>
        <v>3-hydroxyacyl-CoA dehydrogenase (3-oxo-cis-hexadec-9-enoyl-CoA)</v>
      </c>
      <c r="C47" s="2">
        <v>2.33280163199586</v>
      </c>
      <c r="D47">
        <f>VLOOKUP(Table1[[#This Row],[model.rxns]],Table2[[model.rxns]:[ST6512 - avg]],3,FALSE)</f>
        <v>4.48838259968399E-5</v>
      </c>
      <c r="E47">
        <f>VLOOKUP(Table1[[#This Row],[model.rxns]],Table2[[model.rxns]:[OKYL029 - avg]],5,FALSE)</f>
        <v>1.0470506253564599E-4</v>
      </c>
      <c r="F47">
        <f>VLOOKUP(Table1[[#This Row],[model.rxns]],Table2[[model.rxns]:[JFYL18 - stddev]],4,FALSE)</f>
        <v>2.7846950105530201E-4</v>
      </c>
      <c r="G47" t="b">
        <f>ABS(Table1[[#This Row],[ST6512 flux]])&gt;Table1[[#This Row],[ST6512 std-dev]]</f>
        <v>0</v>
      </c>
      <c r="H47" s="1">
        <v>3.2896730047158102E-12</v>
      </c>
    </row>
    <row r="48" spans="1:8" hidden="1" x14ac:dyDescent="0.25">
      <c r="A48" s="5">
        <v>2289</v>
      </c>
      <c r="B48" t="str">
        <f>VLOOKUP(Table1[[#This Row],[model.rxns]],Table2[],2,FALSE)</f>
        <v>acetyl-CoA C-acyltransferase (cis-tetradec-7-enoyl-CoA)</v>
      </c>
      <c r="C48" s="2">
        <v>2.33280163199586</v>
      </c>
      <c r="D48">
        <f>VLOOKUP(Table1[[#This Row],[model.rxns]],Table2[[model.rxns]:[ST6512 - avg]],3,FALSE)</f>
        <v>4.48838259968399E-5</v>
      </c>
      <c r="E48">
        <f>VLOOKUP(Table1[[#This Row],[model.rxns]],Table2[[model.rxns]:[OKYL029 - avg]],5,FALSE)</f>
        <v>1.0470506253564599E-4</v>
      </c>
      <c r="F48">
        <f>VLOOKUP(Table1[[#This Row],[model.rxns]],Table2[[model.rxns]:[JFYL18 - stddev]],4,FALSE)</f>
        <v>2.7846950105530201E-4</v>
      </c>
      <c r="G48" t="b">
        <f>ABS(Table1[[#This Row],[ST6512 flux]])&gt;Table1[[#This Row],[ST6512 std-dev]]</f>
        <v>0</v>
      </c>
      <c r="H48" s="1">
        <v>3.2896730047158102E-12</v>
      </c>
    </row>
    <row r="49" spans="1:8" hidden="1" x14ac:dyDescent="0.25">
      <c r="A49" s="5">
        <v>3578</v>
      </c>
      <c r="B49" t="str">
        <f>VLOOKUP(Table1[[#This Row],[model.rxns]],Table2[],2,FALSE)</f>
        <v>palmitoleoyl-CoA transport, cytoplasm-lipid particle</v>
      </c>
      <c r="C49" s="2">
        <v>2.3238445300837798</v>
      </c>
      <c r="D49">
        <f>VLOOKUP(Table1[[#This Row],[model.rxns]],Table2[[model.rxns]:[ST6512 - avg]],3,FALSE)</f>
        <v>1.4812852214790001E-4</v>
      </c>
      <c r="E49">
        <f>VLOOKUP(Table1[[#This Row],[model.rxns]],Table2[[model.rxns]:[OKYL029 - avg]],5,FALSE)</f>
        <v>3.4422765594279098E-4</v>
      </c>
      <c r="F49">
        <f>VLOOKUP(Table1[[#This Row],[model.rxns]],Table2[[model.rxns]:[JFYL18 - stddev]],4,FALSE)</f>
        <v>3.25508672366269E-3</v>
      </c>
      <c r="G49" t="b">
        <f>ABS(Table1[[#This Row],[ST6512 flux]])&gt;Table1[[#This Row],[ST6512 std-dev]]</f>
        <v>0</v>
      </c>
      <c r="H49">
        <v>1.5949957402734799E-4</v>
      </c>
    </row>
    <row r="50" spans="1:8" hidden="1" x14ac:dyDescent="0.25">
      <c r="A50" s="5">
        <v>3518</v>
      </c>
      <c r="B50" t="str">
        <f>VLOOKUP(Table1[[#This Row],[model.rxns]],Table2[],2,FALSE)</f>
        <v>palmitoleoyl-CoA transport, cytoplasm-ER membrane</v>
      </c>
      <c r="C50" s="2">
        <v>2.1608799063330801</v>
      </c>
      <c r="D50">
        <f>VLOOKUP(Table1[[#This Row],[model.rxns]],Table2[[model.rxns]:[ST6512 - avg]],3,FALSE)</f>
        <v>-2.29577188582849E-4</v>
      </c>
      <c r="E50">
        <f>VLOOKUP(Table1[[#This Row],[model.rxns]],Table2[[model.rxns]:[OKYL029 - avg]],5,FALSE)</f>
        <v>-4.9608873376112E-4</v>
      </c>
      <c r="F50">
        <f>VLOOKUP(Table1[[#This Row],[model.rxns]],Table2[[model.rxns]:[JFYL18 - stddev]],4,FALSE)</f>
        <v>3.17735071874822E-3</v>
      </c>
      <c r="G50" t="b">
        <f>ABS(Table1[[#This Row],[ST6512 flux]])&gt;Table1[[#This Row],[ST6512 std-dev]]</f>
        <v>0</v>
      </c>
      <c r="H50" s="1">
        <v>1.0619227998266501E-7</v>
      </c>
    </row>
    <row r="51" spans="1:8" hidden="1" x14ac:dyDescent="0.25">
      <c r="A51" s="5">
        <v>3509</v>
      </c>
      <c r="B51" t="str">
        <f>VLOOKUP(Table1[[#This Row],[model.rxns]],Table2[],2,FALSE)</f>
        <v>myristate transport, cytoplasm-ER membrane</v>
      </c>
      <c r="C51" s="2">
        <v>2.0856828969154901</v>
      </c>
      <c r="D51">
        <f>VLOOKUP(Table1[[#This Row],[model.rxns]],Table2[[model.rxns]:[ST6512 - avg]],3,FALSE)</f>
        <v>3.8204909882135899E-5</v>
      </c>
      <c r="E51">
        <f>VLOOKUP(Table1[[#This Row],[model.rxns]],Table2[[model.rxns]:[OKYL029 - avg]],5,FALSE)</f>
        <v>7.9683327119368501E-5</v>
      </c>
      <c r="F51">
        <f>VLOOKUP(Table1[[#This Row],[model.rxns]],Table2[[model.rxns]:[JFYL18 - stddev]],4,FALSE)</f>
        <v>4.0210373979767902E-4</v>
      </c>
      <c r="G51" t="b">
        <f>ABS(Table1[[#This Row],[ST6512 flux]])&gt;Table1[[#This Row],[ST6512 std-dev]]</f>
        <v>0</v>
      </c>
      <c r="H51" s="1">
        <v>6.3191915419181903E-5</v>
      </c>
    </row>
    <row r="52" spans="1:8" hidden="1" x14ac:dyDescent="0.25">
      <c r="A52" s="5">
        <v>1772</v>
      </c>
      <c r="B52" t="str">
        <f>VLOOKUP(Table1[[#This Row],[model.rxns]],Table2[],2,FALSE)</f>
        <v>myristate (n-C14:0) transport, cytoplasm-peroxisome</v>
      </c>
      <c r="C52" s="2">
        <v>2.0856828969154901</v>
      </c>
      <c r="D52">
        <f>VLOOKUP(Table1[[#This Row],[model.rxns]],Table2[[model.rxns]:[ST6512 - avg]],3,FALSE)</f>
        <v>-3.8204909882135899E-5</v>
      </c>
      <c r="E52">
        <f>VLOOKUP(Table1[[#This Row],[model.rxns]],Table2[[model.rxns]:[OKYL029 - avg]],5,FALSE)</f>
        <v>-7.9683327119368501E-5</v>
      </c>
      <c r="F52">
        <f>VLOOKUP(Table1[[#This Row],[model.rxns]],Table2[[model.rxns]:[JFYL18 - stddev]],4,FALSE)</f>
        <v>4.0210373979767999E-4</v>
      </c>
      <c r="G52" t="b">
        <f>ABS(Table1[[#This Row],[ST6512 flux]])&gt;Table1[[#This Row],[ST6512 std-dev]]</f>
        <v>0</v>
      </c>
      <c r="H52" s="1">
        <v>6.3191915419181903E-5</v>
      </c>
    </row>
    <row r="53" spans="1:8" hidden="1" x14ac:dyDescent="0.25">
      <c r="A53" s="5">
        <v>1874</v>
      </c>
      <c r="B53" t="str">
        <f>VLOOKUP(Table1[[#This Row],[model.rxns]],Table2[],2,FALSE)</f>
        <v>L-alanine transport</v>
      </c>
      <c r="C53" s="2">
        <v>2.0715333107720499</v>
      </c>
      <c r="D53">
        <f>VLOOKUP(Table1[[#This Row],[model.rxns]],Table2[[model.rxns]:[ST6512 - avg]],3,FALSE)</f>
        <v>6.5978116362106702E-4</v>
      </c>
      <c r="E53">
        <f>VLOOKUP(Table1[[#This Row],[model.rxns]],Table2[[model.rxns]:[OKYL029 - avg]],5,FALSE)</f>
        <v>1.36675865826098E-3</v>
      </c>
      <c r="F53">
        <f>VLOOKUP(Table1[[#This Row],[model.rxns]],Table2[[model.rxns]:[JFYL18 - stddev]],4,FALSE)</f>
        <v>6.0902697526966799E-3</v>
      </c>
      <c r="G53" t="b">
        <f>ABS(Table1[[#This Row],[ST6512 flux]])&gt;Table1[[#This Row],[ST6512 std-dev]]</f>
        <v>0</v>
      </c>
      <c r="H53" s="1">
        <v>1.60720833601897E-5</v>
      </c>
    </row>
    <row r="54" spans="1:8" hidden="1" x14ac:dyDescent="0.25">
      <c r="A54" s="5">
        <v>674</v>
      </c>
      <c r="B54" t="str">
        <f>VLOOKUP(Table1[[#This Row],[model.rxns]],Table2[],2,FALSE)</f>
        <v>L-alanine transaminase</v>
      </c>
      <c r="C54" s="2">
        <v>2.0715333107720499</v>
      </c>
      <c r="D54">
        <f>VLOOKUP(Table1[[#This Row],[model.rxns]],Table2[[model.rxns]:[ST6512 - avg]],3,FALSE)</f>
        <v>-6.5978116362106702E-4</v>
      </c>
      <c r="E54">
        <f>VLOOKUP(Table1[[#This Row],[model.rxns]],Table2[[model.rxns]:[OKYL029 - avg]],5,FALSE)</f>
        <v>-1.36675865826098E-3</v>
      </c>
      <c r="F54">
        <f>VLOOKUP(Table1[[#This Row],[model.rxns]],Table2[[model.rxns]:[JFYL18 - stddev]],4,FALSE)</f>
        <v>6.0902697526966799E-3</v>
      </c>
      <c r="G54" t="b">
        <f>ABS(Table1[[#This Row],[ST6512 flux]])&gt;Table1[[#This Row],[ST6512 std-dev]]</f>
        <v>0</v>
      </c>
      <c r="H54" s="1">
        <v>1.60720833601897E-5</v>
      </c>
    </row>
    <row r="55" spans="1:8" hidden="1" x14ac:dyDescent="0.25">
      <c r="A55" s="5">
        <v>848</v>
      </c>
      <c r="B55" t="str">
        <f>VLOOKUP(Table1[[#This Row],[model.rxns]],Table2[],2,FALSE)</f>
        <v>peroxisomal acyl-CoA thioesterase</v>
      </c>
      <c r="C55" s="2">
        <v>1.98643427030694</v>
      </c>
      <c r="D55">
        <f>VLOOKUP(Table1[[#This Row],[model.rxns]],Table2[[model.rxns]:[ST6512 - avg]],3,FALSE)</f>
        <v>4.1704256101018599E-5</v>
      </c>
      <c r="E55">
        <f>VLOOKUP(Table1[[#This Row],[model.rxns]],Table2[[model.rxns]:[OKYL029 - avg]],5,FALSE)</f>
        <v>8.2842763536720494E-5</v>
      </c>
      <c r="F55">
        <f>VLOOKUP(Table1[[#This Row],[model.rxns]],Table2[[model.rxns]:[JFYL18 - stddev]],4,FALSE)</f>
        <v>4.1924682479826399E-4</v>
      </c>
      <c r="G55" t="b">
        <f>ABS(Table1[[#This Row],[ST6512 flux]])&gt;Table1[[#This Row],[ST6512 std-dev]]</f>
        <v>0</v>
      </c>
      <c r="H55">
        <v>1.09087828008266E-4</v>
      </c>
    </row>
    <row r="56" spans="1:8" hidden="1" x14ac:dyDescent="0.25">
      <c r="A56" s="5">
        <v>1128</v>
      </c>
      <c r="B56" t="str">
        <f>VLOOKUP(Table1[[#This Row],[model.rxns]],Table2[],2,FALSE)</f>
        <v>citrate transport</v>
      </c>
      <c r="C56" s="2">
        <v>1.9582752281475799</v>
      </c>
      <c r="D56">
        <f>VLOOKUP(Table1[[#This Row],[model.rxns]],Table2[[model.rxns]:[ST6512 - avg]],3,FALSE)</f>
        <v>8.9770263161600403E-2</v>
      </c>
      <c r="E56">
        <f>VLOOKUP(Table1[[#This Row],[model.rxns]],Table2[[model.rxns]:[OKYL029 - avg]],5,FALSE)</f>
        <v>0.175794882573652</v>
      </c>
      <c r="F56">
        <f>VLOOKUP(Table1[[#This Row],[model.rxns]],Table2[[model.rxns]:[JFYL18 - stddev]],4,FALSE)</f>
        <v>7.7555121541208697E-3</v>
      </c>
      <c r="G56" t="b">
        <f>ABS(Table1[[#This Row],[ST6512 flux]])&gt;Table1[[#This Row],[ST6512 std-dev]]</f>
        <v>1</v>
      </c>
      <c r="H56">
        <v>0</v>
      </c>
    </row>
    <row r="57" spans="1:8" hidden="1" x14ac:dyDescent="0.25">
      <c r="A57" s="5">
        <v>2222</v>
      </c>
      <c r="B57" t="str">
        <f>VLOOKUP(Table1[[#This Row],[model.rxns]],Table2[],2,FALSE)</f>
        <v>fatty acyl-CoA transport via ABC system (C16:1)</v>
      </c>
      <c r="C57" s="2">
        <v>1.8645004819030799</v>
      </c>
      <c r="D57">
        <f>VLOOKUP(Table1[[#This Row],[model.rxns]],Table2[[model.rxns]:[ST6512 - avg]],3,FALSE)</f>
        <v>8.1448666434949404E-5</v>
      </c>
      <c r="E57">
        <f>VLOOKUP(Table1[[#This Row],[model.rxns]],Table2[[model.rxns]:[OKYL029 - avg]],5,FALSE)</f>
        <v>1.5186107781832599E-4</v>
      </c>
      <c r="F57">
        <f>VLOOKUP(Table1[[#This Row],[model.rxns]],Table2[[model.rxns]:[JFYL18 - stddev]],4,FALSE)</f>
        <v>6.8271800781052904E-4</v>
      </c>
      <c r="G57" t="b">
        <f>ABS(Table1[[#This Row],[ST6512 flux]])&gt;Table1[[#This Row],[ST6512 std-dev]]</f>
        <v>0</v>
      </c>
      <c r="H57" s="1">
        <v>3.7427927884798902E-5</v>
      </c>
    </row>
    <row r="58" spans="1:8" hidden="1" x14ac:dyDescent="0.25">
      <c r="A58" s="5">
        <v>2119</v>
      </c>
      <c r="B58" t="str">
        <f>VLOOKUP(Table1[[#This Row],[model.rxns]],Table2[],2,FALSE)</f>
        <v>tyrosine transaminase</v>
      </c>
      <c r="C58" s="2">
        <v>1.8515353599195601</v>
      </c>
      <c r="D58">
        <f>VLOOKUP(Table1[[#This Row],[model.rxns]],Table2[[model.rxns]:[ST6512 - avg]],3,FALSE)</f>
        <v>-8.4110099663661298E-4</v>
      </c>
      <c r="E58">
        <f>VLOOKUP(Table1[[#This Row],[model.rxns]],Table2[[model.rxns]:[OKYL029 - avg]],5,FALSE)</f>
        <v>-1.5573282365362699E-3</v>
      </c>
      <c r="F58">
        <f>VLOOKUP(Table1[[#This Row],[model.rxns]],Table2[[model.rxns]:[JFYL18 - stddev]],4,FALSE)</f>
        <v>8.8778514308732095E-3</v>
      </c>
      <c r="G58" t="b">
        <f>ABS(Table1[[#This Row],[ST6512 flux]])&gt;Table1[[#This Row],[ST6512 std-dev]]</f>
        <v>0</v>
      </c>
      <c r="H58">
        <v>5.1076035833434198E-4</v>
      </c>
    </row>
    <row r="59" spans="1:8" hidden="1" x14ac:dyDescent="0.25">
      <c r="A59" s="5">
        <v>301</v>
      </c>
      <c r="B59" t="str">
        <f>VLOOKUP(Table1[[#This Row],[model.rxns]],Table2[],2,FALSE)</f>
        <v>citrate synthase, peroxisomal</v>
      </c>
      <c r="C59" s="2">
        <v>1.6239818563130199</v>
      </c>
      <c r="D59">
        <f>VLOOKUP(Table1[[#This Row],[model.rxns]],Table2[[model.rxns]:[ST6512 - avg]],3,FALSE)</f>
        <v>5.8067076573515598E-4</v>
      </c>
      <c r="E59">
        <f>VLOOKUP(Table1[[#This Row],[model.rxns]],Table2[[model.rxns]:[OKYL029 - avg]],5,FALSE)</f>
        <v>9.4299878804528204E-4</v>
      </c>
      <c r="F59">
        <f>VLOOKUP(Table1[[#This Row],[model.rxns]],Table2[[model.rxns]:[JFYL18 - stddev]],4,FALSE)</f>
        <v>2.8210398093293002E-3</v>
      </c>
      <c r="G59" t="b">
        <f>ABS(Table1[[#This Row],[ST6512 flux]])&gt;Table1[[#This Row],[ST6512 std-dev]]</f>
        <v>0</v>
      </c>
      <c r="H59" s="1">
        <v>3.8488617527718899E-8</v>
      </c>
    </row>
    <row r="60" spans="1:8" hidden="1" x14ac:dyDescent="0.25">
      <c r="A60" s="5">
        <v>3514</v>
      </c>
      <c r="B60" t="str">
        <f>VLOOKUP(Table1[[#This Row],[model.rxns]],Table2[],2,FALSE)</f>
        <v>malonyl-CoA transport, cytoplasm-ER membrane</v>
      </c>
      <c r="C60" s="2">
        <v>1.4868054890259499</v>
      </c>
      <c r="D60">
        <f>VLOOKUP(Table1[[#This Row],[model.rxns]],Table2[[model.rxns]:[ST6512 - avg]],3,FALSE)</f>
        <v>8.0396748099687104E-5</v>
      </c>
      <c r="E60">
        <f>VLOOKUP(Table1[[#This Row],[model.rxns]],Table2[[model.rxns]:[OKYL029 - avg]],5,FALSE)</f>
        <v>1.19534326374452E-4</v>
      </c>
      <c r="F60">
        <f>VLOOKUP(Table1[[#This Row],[model.rxns]],Table2[[model.rxns]:[JFYL18 - stddev]],4,FALSE)</f>
        <v>3.1663095755523197E-4</v>
      </c>
      <c r="G60" t="b">
        <f>ABS(Table1[[#This Row],[ST6512 flux]])&gt;Table1[[#This Row],[ST6512 std-dev]]</f>
        <v>0</v>
      </c>
      <c r="H60" s="1">
        <v>5.0172969519945902E-6</v>
      </c>
    </row>
    <row r="61" spans="1:8" hidden="1" x14ac:dyDescent="0.25">
      <c r="A61" s="5">
        <v>3527</v>
      </c>
      <c r="B61" t="str">
        <f>VLOOKUP(Table1[[#This Row],[model.rxns]],Table2[],2,FALSE)</f>
        <v>CO2 transport, cytoplasm-ER membrane</v>
      </c>
      <c r="C61" s="2">
        <v>1.4868054890259499</v>
      </c>
      <c r="D61">
        <f>VLOOKUP(Table1[[#This Row],[model.rxns]],Table2[[model.rxns]:[ST6512 - avg]],3,FALSE)</f>
        <v>-8.0396748099687104E-5</v>
      </c>
      <c r="E61">
        <f>VLOOKUP(Table1[[#This Row],[model.rxns]],Table2[[model.rxns]:[OKYL029 - avg]],5,FALSE)</f>
        <v>-1.19534326374452E-4</v>
      </c>
      <c r="F61">
        <f>VLOOKUP(Table1[[#This Row],[model.rxns]],Table2[[model.rxns]:[JFYL18 - stddev]],4,FALSE)</f>
        <v>3.1663095755523197E-4</v>
      </c>
      <c r="G61" t="b">
        <f>ABS(Table1[[#This Row],[ST6512 flux]])&gt;Table1[[#This Row],[ST6512 std-dev]]</f>
        <v>0</v>
      </c>
      <c r="H61" s="1">
        <v>5.0172969519945902E-6</v>
      </c>
    </row>
    <row r="62" spans="1:8" hidden="1" x14ac:dyDescent="0.25">
      <c r="A62" s="5">
        <v>3529</v>
      </c>
      <c r="B62" t="str">
        <f>VLOOKUP(Table1[[#This Row],[model.rxns]],Table2[],2,FALSE)</f>
        <v>NADPH transport, cytoplasm-ER membrane</v>
      </c>
      <c r="C62" s="2">
        <v>1.4868054890259499</v>
      </c>
      <c r="D62">
        <f>VLOOKUP(Table1[[#This Row],[model.rxns]],Table2[[model.rxns]:[ST6512 - avg]],3,FALSE)</f>
        <v>1.6079349619937399E-4</v>
      </c>
      <c r="E62">
        <f>VLOOKUP(Table1[[#This Row],[model.rxns]],Table2[[model.rxns]:[OKYL029 - avg]],5,FALSE)</f>
        <v>2.3906865274890299E-4</v>
      </c>
      <c r="F62">
        <f>VLOOKUP(Table1[[#This Row],[model.rxns]],Table2[[model.rxns]:[JFYL18 - stddev]],4,FALSE)</f>
        <v>6.3326191511046297E-4</v>
      </c>
      <c r="G62" t="b">
        <f>ABS(Table1[[#This Row],[ST6512 flux]])&gt;Table1[[#This Row],[ST6512 std-dev]]</f>
        <v>0</v>
      </c>
      <c r="H62" s="1">
        <v>5.0172969519945902E-6</v>
      </c>
    </row>
    <row r="63" spans="1:8" hidden="1" x14ac:dyDescent="0.25">
      <c r="A63" s="5">
        <v>3530</v>
      </c>
      <c r="B63" t="str">
        <f>VLOOKUP(Table1[[#This Row],[model.rxns]],Table2[],2,FALSE)</f>
        <v>NADP(+) transport, cytoplasm-ER membrane</v>
      </c>
      <c r="C63" s="2">
        <v>1.4868054890259499</v>
      </c>
      <c r="D63">
        <f>VLOOKUP(Table1[[#This Row],[model.rxns]],Table2[[model.rxns]:[ST6512 - avg]],3,FALSE)</f>
        <v>-1.6079349619937399E-4</v>
      </c>
      <c r="E63">
        <f>VLOOKUP(Table1[[#This Row],[model.rxns]],Table2[[model.rxns]:[OKYL029 - avg]],5,FALSE)</f>
        <v>-2.3906865274890299E-4</v>
      </c>
      <c r="F63">
        <f>VLOOKUP(Table1[[#This Row],[model.rxns]],Table2[[model.rxns]:[JFYL18 - stddev]],4,FALSE)</f>
        <v>6.3326191511046297E-4</v>
      </c>
      <c r="G63" t="b">
        <f>ABS(Table1[[#This Row],[ST6512 flux]])&gt;Table1[[#This Row],[ST6512 std-dev]]</f>
        <v>0</v>
      </c>
      <c r="H63" s="1">
        <v>5.0172969519945902E-6</v>
      </c>
    </row>
    <row r="64" spans="1:8" x14ac:dyDescent="0.25">
      <c r="A64" s="5">
        <v>958</v>
      </c>
      <c r="B64" t="str">
        <f>VLOOKUP(Table1[[#This Row],[model.rxns]],Table2[],2,FALSE)</f>
        <v>pyruvate carboxylase</v>
      </c>
      <c r="C64" s="2">
        <v>1.3541006947232599</v>
      </c>
      <c r="D64" s="2">
        <f>VLOOKUP(Table1[[#This Row],[model.rxns]],Table2[[model.rxns]:[ST6512 - avg]],3,FALSE)</f>
        <v>0.27459830213091202</v>
      </c>
      <c r="E64" s="2">
        <f>VLOOKUP(Table1[[#This Row],[model.rxns]],Table2[[model.rxns]:[OKYL029 - avg]],5,FALSE)</f>
        <v>0.37183375168529698</v>
      </c>
      <c r="F64" s="2">
        <f>VLOOKUP(Table1[[#This Row],[model.rxns]],Table2[[model.rxns]:[JFYL18 - stddev]],4,FALSE)</f>
        <v>1.1477915547742801E-2</v>
      </c>
      <c r="G64" t="b">
        <f>ABS(Table1[[#This Row],[ST6512 flux]])&gt;Table1[[#This Row],[ST6512 std-dev]]</f>
        <v>1</v>
      </c>
      <c r="H64">
        <v>0</v>
      </c>
    </row>
    <row r="65" spans="1:8" x14ac:dyDescent="0.25">
      <c r="A65" s="5">
        <v>467</v>
      </c>
      <c r="B65" t="str">
        <f>VLOOKUP(Table1[[#This Row],[model.rxns]],Table2[],2,FALSE)</f>
        <v>glucose-6-phosphate isomerase</v>
      </c>
      <c r="C65" s="2">
        <v>1.31726104365481</v>
      </c>
      <c r="D65" s="2">
        <f>VLOOKUP(Table1[[#This Row],[model.rxns]],Table2[[model.rxns]:[ST6512 - avg]],3,FALSE)</f>
        <v>0.41557851968913201</v>
      </c>
      <c r="E65" s="2">
        <f>VLOOKUP(Table1[[#This Row],[model.rxns]],Table2[[model.rxns]:[OKYL029 - avg]],5,FALSE)</f>
        <v>0.54742539456622497</v>
      </c>
      <c r="F65" s="2">
        <f>VLOOKUP(Table1[[#This Row],[model.rxns]],Table2[[model.rxns]:[JFYL18 - stddev]],4,FALSE)</f>
        <v>6.84568839088728E-3</v>
      </c>
      <c r="G65" t="b">
        <f>ABS(Table1[[#This Row],[ST6512 flux]])&gt;Table1[[#This Row],[ST6512 std-dev]]</f>
        <v>1</v>
      </c>
      <c r="H65">
        <v>0</v>
      </c>
    </row>
    <row r="66" spans="1:8" x14ac:dyDescent="0.25">
      <c r="A66" s="5">
        <v>1829</v>
      </c>
      <c r="B66" t="str">
        <f>VLOOKUP(Table1[[#This Row],[model.rxns]],Table2[],2,FALSE)</f>
        <v>H+ diffusion</v>
      </c>
      <c r="C66" s="2">
        <v>1.2242485118315301</v>
      </c>
      <c r="D66" s="2">
        <f>VLOOKUP(Table1[[#This Row],[model.rxns]],Table2[[model.rxns]:[ST6512 - avg]],3,FALSE)</f>
        <v>-0.36776969122041298</v>
      </c>
      <c r="E66" s="2">
        <f>VLOOKUP(Table1[[#This Row],[model.rxns]],Table2[[model.rxns]:[OKYL029 - avg]],5,FALSE)</f>
        <v>-0.45024149717333201</v>
      </c>
      <c r="F66" s="2">
        <f>VLOOKUP(Table1[[#This Row],[model.rxns]],Table2[[model.rxns]:[JFYL18 - stddev]],4,FALSE)</f>
        <v>7.7652316254638906E-2</v>
      </c>
      <c r="G66" t="b">
        <f>ABS(Table1[[#This Row],[ST6512 flux]])&gt;Table1[[#This Row],[ST6512 std-dev]]</f>
        <v>1</v>
      </c>
      <c r="H66">
        <v>0</v>
      </c>
    </row>
    <row r="67" spans="1:8" x14ac:dyDescent="0.25">
      <c r="A67" s="5">
        <v>1665</v>
      </c>
      <c r="B67" t="str">
        <f>VLOOKUP(Table1[[#This Row],[model.rxns]],Table2[],2,FALSE)</f>
        <v>bicarbonate formation</v>
      </c>
      <c r="C67" s="2">
        <v>1.22421318782025</v>
      </c>
      <c r="D67" s="2">
        <f>VLOOKUP(Table1[[#This Row],[model.rxns]],Table2[[model.rxns]:[ST6512 - avg]],3,FALSE)</f>
        <v>0.36776640670653599</v>
      </c>
      <c r="E67" s="2">
        <f>VLOOKUP(Table1[[#This Row],[model.rxns]],Table2[[model.rxns]:[OKYL029 - avg]],5,FALSE)</f>
        <v>0.45022448512740498</v>
      </c>
      <c r="F67" s="2">
        <f>VLOOKUP(Table1[[#This Row],[model.rxns]],Table2[[model.rxns]:[JFYL18 - stddev]],4,FALSE)</f>
        <v>7.7650980949316994E-2</v>
      </c>
      <c r="G67" t="b">
        <f>ABS(Table1[[#This Row],[ST6512 flux]])&gt;Table1[[#This Row],[ST6512 std-dev]]</f>
        <v>1</v>
      </c>
      <c r="H67">
        <v>0</v>
      </c>
    </row>
    <row r="68" spans="1:8" hidden="1" x14ac:dyDescent="0.25">
      <c r="A68" s="5">
        <v>1669</v>
      </c>
      <c r="B68" t="str">
        <f>VLOOKUP(Table1[[#This Row],[model.rxns]],Table2[],2,FALSE)</f>
        <v>bicarbonate transport</v>
      </c>
      <c r="C68" s="2">
        <v>1.22421318782025</v>
      </c>
      <c r="D68">
        <f>VLOOKUP(Table1[[#This Row],[model.rxns]],Table2[[model.rxns]:[ST6512 - avg]],3,FALSE)</f>
        <v>-0.36776640670653599</v>
      </c>
      <c r="E68">
        <f>VLOOKUP(Table1[[#This Row],[model.rxns]],Table2[[model.rxns]:[OKYL029 - avg]],5,FALSE)</f>
        <v>-0.45022448512740498</v>
      </c>
      <c r="F68">
        <f>VLOOKUP(Table1[[#This Row],[model.rxns]],Table2[[model.rxns]:[JFYL18 - stddev]],4,FALSE)</f>
        <v>7.7650980949316994E-2</v>
      </c>
      <c r="G68" t="b">
        <f>ABS(Table1[[#This Row],[ST6512 flux]])&gt;Table1[[#This Row],[ST6512 std-dev]]</f>
        <v>1</v>
      </c>
      <c r="H68">
        <v>0</v>
      </c>
    </row>
    <row r="69" spans="1:8" hidden="1" x14ac:dyDescent="0.25">
      <c r="A69" s="5">
        <v>1694</v>
      </c>
      <c r="B69" t="str">
        <f>VLOOKUP(Table1[[#This Row],[model.rxns]],Table2[],2,FALSE)</f>
        <v>CO2 transport</v>
      </c>
      <c r="C69" s="2">
        <v>1.22421318782025</v>
      </c>
      <c r="D69">
        <f>VLOOKUP(Table1[[#This Row],[model.rxns]],Table2[[model.rxns]:[ST6512 - avg]],3,FALSE)</f>
        <v>-0.36776640670653599</v>
      </c>
      <c r="E69">
        <f>VLOOKUP(Table1[[#This Row],[model.rxns]],Table2[[model.rxns]:[OKYL029 - avg]],5,FALSE)</f>
        <v>-0.45022448512740498</v>
      </c>
      <c r="F69">
        <f>VLOOKUP(Table1[[#This Row],[model.rxns]],Table2[[model.rxns]:[JFYL18 - stddev]],4,FALSE)</f>
        <v>7.7650980949316994E-2</v>
      </c>
      <c r="G69" t="b">
        <f>ABS(Table1[[#This Row],[ST6512 flux]])&gt;Table1[[#This Row],[ST6512 std-dev]]</f>
        <v>1</v>
      </c>
      <c r="H69">
        <v>0</v>
      </c>
    </row>
    <row r="70" spans="1:8" x14ac:dyDescent="0.25">
      <c r="A70" s="5">
        <v>2097</v>
      </c>
      <c r="B70" t="str">
        <f>VLOOKUP(Table1[[#This Row],[model.rxns]],Table2[],2,FALSE)</f>
        <v>water diffusion</v>
      </c>
      <c r="C70" s="2">
        <v>1.22421318782025</v>
      </c>
      <c r="D70" s="2">
        <f>VLOOKUP(Table1[[#This Row],[model.rxns]],Table2[[model.rxns]:[ST6512 - avg]],3,FALSE)</f>
        <v>0.36776640670653599</v>
      </c>
      <c r="E70" s="2">
        <f>VLOOKUP(Table1[[#This Row],[model.rxns]],Table2[[model.rxns]:[OKYL029 - avg]],5,FALSE)</f>
        <v>0.45022448512740498</v>
      </c>
      <c r="F70" s="2">
        <f>VLOOKUP(Table1[[#This Row],[model.rxns]],Table2[[model.rxns]:[JFYL18 - stddev]],4,FALSE)</f>
        <v>7.7650980949316994E-2</v>
      </c>
      <c r="G70" t="b">
        <f>ABS(Table1[[#This Row],[ST6512 flux]])&gt;Table1[[#This Row],[ST6512 std-dev]]</f>
        <v>1</v>
      </c>
      <c r="H70">
        <v>0</v>
      </c>
    </row>
    <row r="71" spans="1:8" x14ac:dyDescent="0.25">
      <c r="A71" s="5">
        <v>280</v>
      </c>
      <c r="B71" t="str">
        <f>VLOOKUP(Table1[[#This Row],[model.rxns]],Table2[],2,FALSE)</f>
        <v>cis-aconitate(3-) to isocitrate</v>
      </c>
      <c r="C71" s="2">
        <v>1.2208710629356001</v>
      </c>
      <c r="D71" s="2">
        <f>VLOOKUP(Table1[[#This Row],[model.rxns]],Table2[[model.rxns]:[ST6512 - avg]],3,FALSE)</f>
        <v>0.55639908014393602</v>
      </c>
      <c r="E71" s="2">
        <f>VLOOKUP(Table1[[#This Row],[model.rxns]],Table2[[model.rxns]:[OKYL029 - avg]],5,FALSE)</f>
        <v>0.67929153639171502</v>
      </c>
      <c r="F71" s="2">
        <f>VLOOKUP(Table1[[#This Row],[model.rxns]],Table2[[model.rxns]:[JFYL18 - stddev]],4,FALSE)</f>
        <v>8.6736838192960092E-3</v>
      </c>
      <c r="G71" t="b">
        <f>ABS(Table1[[#This Row],[ST6512 flux]])&gt;Table1[[#This Row],[ST6512 std-dev]]</f>
        <v>1</v>
      </c>
      <c r="H71">
        <v>0</v>
      </c>
    </row>
    <row r="72" spans="1:8" x14ac:dyDescent="0.25">
      <c r="A72" s="5">
        <v>302</v>
      </c>
      <c r="B72" t="str">
        <f>VLOOKUP(Table1[[#This Row],[model.rxns]],Table2[],2,FALSE)</f>
        <v>citrate to cis-aconitate(3-)</v>
      </c>
      <c r="C72" s="2">
        <v>1.2208710629356001</v>
      </c>
      <c r="D72" s="2">
        <f>VLOOKUP(Table1[[#This Row],[model.rxns]],Table2[[model.rxns]:[ST6512 - avg]],3,FALSE)</f>
        <v>0.55639908014393602</v>
      </c>
      <c r="E72" s="2">
        <f>VLOOKUP(Table1[[#This Row],[model.rxns]],Table2[[model.rxns]:[OKYL029 - avg]],5,FALSE)</f>
        <v>0.67929153639171502</v>
      </c>
      <c r="F72" s="2">
        <f>VLOOKUP(Table1[[#This Row],[model.rxns]],Table2[[model.rxns]:[JFYL18 - stddev]],4,FALSE)</f>
        <v>8.6736838192960092E-3</v>
      </c>
      <c r="G72" t="b">
        <f>ABS(Table1[[#This Row],[ST6512 flux]])&gt;Table1[[#This Row],[ST6512 std-dev]]</f>
        <v>1</v>
      </c>
      <c r="H72">
        <v>0</v>
      </c>
    </row>
    <row r="73" spans="1:8" hidden="1" x14ac:dyDescent="0.25">
      <c r="A73" s="5">
        <v>1686</v>
      </c>
      <c r="B73" t="str">
        <f>VLOOKUP(Table1[[#This Row],[model.rxns]],Table2[],2,FALSE)</f>
        <v>citrate transport</v>
      </c>
      <c r="C73" s="2">
        <v>1.20683516226392</v>
      </c>
      <c r="D73">
        <f>VLOOKUP(Table1[[#This Row],[model.rxns]],Table2[[model.rxns]:[ST6512 - avg]],3,FALSE)</f>
        <v>-7.8389607220012605E-4</v>
      </c>
      <c r="E73">
        <f>VLOOKUP(Table1[[#This Row],[model.rxns]],Table2[[model.rxns]:[OKYL029 - avg]],5,FALSE)</f>
        <v>-9.4603334349168701E-4</v>
      </c>
      <c r="F73">
        <f>VLOOKUP(Table1[[#This Row],[model.rxns]],Table2[[model.rxns]:[JFYL18 - stddev]],4,FALSE)</f>
        <v>1.8828761873718298E-5</v>
      </c>
      <c r="G73" t="b">
        <f>ABS(Table1[[#This Row],[ST6512 flux]])&gt;Table1[[#This Row],[ST6512 std-dev]]</f>
        <v>1</v>
      </c>
      <c r="H73">
        <v>0</v>
      </c>
    </row>
    <row r="74" spans="1:8" hidden="1" x14ac:dyDescent="0.25">
      <c r="A74" s="5">
        <v>1687</v>
      </c>
      <c r="B74" t="str">
        <f>VLOOKUP(Table1[[#This Row],[model.rxns]],Table2[],2,FALSE)</f>
        <v>citrate(3-) exchange</v>
      </c>
      <c r="C74" s="2">
        <v>1.20683516226392</v>
      </c>
      <c r="D74">
        <f>VLOOKUP(Table1[[#This Row],[model.rxns]],Table2[[model.rxns]:[ST6512 - avg]],3,FALSE)</f>
        <v>7.8389607220012605E-4</v>
      </c>
      <c r="E74">
        <f>VLOOKUP(Table1[[#This Row],[model.rxns]],Table2[[model.rxns]:[OKYL029 - avg]],5,FALSE)</f>
        <v>9.4603334349168701E-4</v>
      </c>
      <c r="F74">
        <f>VLOOKUP(Table1[[#This Row],[model.rxns]],Table2[[model.rxns]:[JFYL18 - stddev]],4,FALSE)</f>
        <v>1.8828761873718298E-5</v>
      </c>
      <c r="G74" t="b">
        <f>ABS(Table1[[#This Row],[ST6512 flux]])&gt;Table1[[#This Row],[ST6512 std-dev]]</f>
        <v>1</v>
      </c>
      <c r="H74">
        <v>0</v>
      </c>
    </row>
    <row r="75" spans="1:8" x14ac:dyDescent="0.25">
      <c r="A75" s="5">
        <v>962</v>
      </c>
      <c r="B75" t="str">
        <f>VLOOKUP(Table1[[#This Row],[model.rxns]],Table2[],2,FALSE)</f>
        <v>pyruvate kinase</v>
      </c>
      <c r="C75" s="2">
        <v>1.13762434563132</v>
      </c>
      <c r="D75" s="2">
        <f>VLOOKUP(Table1[[#This Row],[model.rxns]],Table2[[model.rxns]:[ST6512 - avg]],3,FALSE)</f>
        <v>1.2322922426968701</v>
      </c>
      <c r="E75" s="2">
        <f>VLOOKUP(Table1[[#This Row],[model.rxns]],Table2[[model.rxns]:[OKYL029 - avg]],5,FALSE)</f>
        <v>1.4018856562245801</v>
      </c>
      <c r="F75" s="2">
        <f>VLOOKUP(Table1[[#This Row],[model.rxns]],Table2[[model.rxns]:[JFYL18 - stddev]],4,FALSE)</f>
        <v>1.7628907317009002E-2</v>
      </c>
      <c r="G75" t="b">
        <f>ABS(Table1[[#This Row],[ST6512 flux]])&gt;Table1[[#This Row],[ST6512 std-dev]]</f>
        <v>1</v>
      </c>
      <c r="H75">
        <v>0</v>
      </c>
    </row>
    <row r="76" spans="1:8" hidden="1" x14ac:dyDescent="0.25">
      <c r="A76" s="5">
        <v>1832</v>
      </c>
      <c r="B76" t="str">
        <f>VLOOKUP(Table1[[#This Row],[model.rxns]],Table2[],2,FALSE)</f>
        <v>H+ exchange</v>
      </c>
      <c r="C76" s="2">
        <v>1.13292616031953</v>
      </c>
      <c r="D76">
        <f>VLOOKUP(Table1[[#This Row],[model.rxns]],Table2[[model.rxns]:[ST6512 - avg]],3,FALSE)</f>
        <v>-2.11509257774444</v>
      </c>
      <c r="E76">
        <f>VLOOKUP(Table1[[#This Row],[model.rxns]],Table2[[model.rxns]:[OKYL029 - avg]],5,FALSE)</f>
        <v>-2.3962437128243499</v>
      </c>
      <c r="F76">
        <f>VLOOKUP(Table1[[#This Row],[model.rxns]],Table2[[model.rxns]:[JFYL18 - stddev]],4,FALSE)</f>
        <v>4.2504052816962297E-2</v>
      </c>
      <c r="G76" t="b">
        <f>ABS(Table1[[#This Row],[ST6512 flux]])&gt;Table1[[#This Row],[ST6512 std-dev]]</f>
        <v>1</v>
      </c>
      <c r="H76">
        <v>0</v>
      </c>
    </row>
    <row r="77" spans="1:8" x14ac:dyDescent="0.25">
      <c r="A77" s="5">
        <v>366</v>
      </c>
      <c r="B77" t="str">
        <f>VLOOKUP(Table1[[#This Row],[model.rxns]],Table2[],2,FALSE)</f>
        <v>enolase</v>
      </c>
      <c r="C77" s="2">
        <v>1.13280985542955</v>
      </c>
      <c r="D77" s="2">
        <f>VLOOKUP(Table1[[#This Row],[model.rxns]],Table2[[model.rxns]:[ST6512 - avg]],3,FALSE)</f>
        <v>1.2551695492349599</v>
      </c>
      <c r="E77" s="2">
        <f>VLOOKUP(Table1[[#This Row],[model.rxns]],Table2[[model.rxns]:[OKYL029 - avg]],5,FALSE)</f>
        <v>1.4218684356084399</v>
      </c>
      <c r="F77" s="2">
        <f>VLOOKUP(Table1[[#This Row],[model.rxns]],Table2[[model.rxns]:[JFYL18 - stddev]],4,FALSE)</f>
        <v>1.7792934781474E-2</v>
      </c>
      <c r="G77" t="b">
        <f>ABS(Table1[[#This Row],[ST6512 flux]])&gt;Table1[[#This Row],[ST6512 std-dev]]</f>
        <v>1</v>
      </c>
      <c r="H77">
        <v>0</v>
      </c>
    </row>
    <row r="78" spans="1:8" x14ac:dyDescent="0.25">
      <c r="A78" s="5">
        <v>893</v>
      </c>
      <c r="B78" t="str">
        <f>VLOOKUP(Table1[[#This Row],[model.rxns]],Table2[],2,FALSE)</f>
        <v>phosphoglycerate mutase</v>
      </c>
      <c r="C78" s="2">
        <v>1.13280985542955</v>
      </c>
      <c r="D78" s="2">
        <f>VLOOKUP(Table1[[#This Row],[model.rxns]],Table2[[model.rxns]:[ST6512 - avg]],3,FALSE)</f>
        <v>1.2551695492349599</v>
      </c>
      <c r="E78" s="2">
        <f>VLOOKUP(Table1[[#This Row],[model.rxns]],Table2[[model.rxns]:[OKYL029 - avg]],5,FALSE)</f>
        <v>1.4218684356084399</v>
      </c>
      <c r="F78" s="2">
        <f>VLOOKUP(Table1[[#This Row],[model.rxns]],Table2[[model.rxns]:[JFYL18 - stddev]],4,FALSE)</f>
        <v>1.7792934781474E-2</v>
      </c>
      <c r="G78" t="b">
        <f>ABS(Table1[[#This Row],[ST6512 flux]])&gt;Table1[[#This Row],[ST6512 std-dev]]</f>
        <v>1</v>
      </c>
      <c r="H78">
        <v>0</v>
      </c>
    </row>
    <row r="79" spans="1:8" x14ac:dyDescent="0.25">
      <c r="A79" s="5">
        <v>451</v>
      </c>
      <c r="B79" t="str">
        <f>VLOOKUP(Table1[[#This Row],[model.rxns]],Table2[],2,FALSE)</f>
        <v>fumarase</v>
      </c>
      <c r="C79" s="2">
        <v>1.1314264102545799</v>
      </c>
      <c r="D79" s="2">
        <f>VLOOKUP(Table1[[#This Row],[model.rxns]],Table2[[model.rxns]:[ST6512 - avg]],3,FALSE)</f>
        <v>0.366514288095528</v>
      </c>
      <c r="E79" s="2">
        <f>VLOOKUP(Table1[[#This Row],[model.rxns]],Table2[[model.rxns]:[OKYL029 - avg]],5,FALSE)</f>
        <v>0.41468394528693597</v>
      </c>
      <c r="F79" s="2">
        <f>VLOOKUP(Table1[[#This Row],[model.rxns]],Table2[[model.rxns]:[JFYL18 - stddev]],4,FALSE)</f>
        <v>8.4279924230485706E-3</v>
      </c>
      <c r="G79" t="b">
        <f>ABS(Table1[[#This Row],[ST6512 flux]])&gt;Table1[[#This Row],[ST6512 std-dev]]</f>
        <v>1</v>
      </c>
      <c r="H79">
        <v>0</v>
      </c>
    </row>
    <row r="80" spans="1:8" x14ac:dyDescent="0.25">
      <c r="A80" s="5">
        <v>1022</v>
      </c>
      <c r="B80" t="str">
        <f>VLOOKUP(Table1[[#This Row],[model.rxns]],Table2[],2,FALSE)</f>
        <v>succinate-CoA ligase (ADP-forming)</v>
      </c>
      <c r="C80" s="2">
        <v>1.13137975333676</v>
      </c>
      <c r="D80" s="2">
        <f>VLOOKUP(Table1[[#This Row],[model.rxns]],Table2[[model.rxns]:[ST6512 - avg]],3,FALSE)</f>
        <v>0.366028543573651</v>
      </c>
      <c r="E80" s="2">
        <f>VLOOKUP(Table1[[#This Row],[model.rxns]],Table2[[model.rxns]:[OKYL029 - avg]],5,FALSE)</f>
        <v>0.41411728334256998</v>
      </c>
      <c r="F80" s="2">
        <f>VLOOKUP(Table1[[#This Row],[model.rxns]],Table2[[model.rxns]:[JFYL18 - stddev]],4,FALSE)</f>
        <v>7.9059949307744605E-3</v>
      </c>
      <c r="G80" t="b">
        <f>ABS(Table1[[#This Row],[ST6512 flux]])&gt;Table1[[#This Row],[ST6512 std-dev]]</f>
        <v>1</v>
      </c>
      <c r="H80">
        <v>0</v>
      </c>
    </row>
    <row r="81" spans="1:8" x14ac:dyDescent="0.25">
      <c r="A81" s="5">
        <v>505</v>
      </c>
      <c r="B81" t="str">
        <f>VLOOKUP(Table1[[#This Row],[model.rxns]],Table2[],2,FALSE)</f>
        <v>glycine-cleavage complex (lipoamide)</v>
      </c>
      <c r="C81" s="2">
        <v>1.13127832707636</v>
      </c>
      <c r="D81" s="2">
        <f>VLOOKUP(Table1[[#This Row],[model.rxns]],Table2[[model.rxns]:[ST6512 - avg]],3,FALSE)</f>
        <v>0.36618294229967702</v>
      </c>
      <c r="E81" s="2">
        <f>VLOOKUP(Table1[[#This Row],[model.rxns]],Table2[[model.rxns]:[OKYL029 - avg]],5,FALSE)</f>
        <v>0.414254826368679</v>
      </c>
      <c r="F81" s="2">
        <f>VLOOKUP(Table1[[#This Row],[model.rxns]],Table2[[model.rxns]:[JFYL18 - stddev]],4,FALSE)</f>
        <v>7.5623787560549997E-3</v>
      </c>
      <c r="G81" t="b">
        <f>ABS(Table1[[#This Row],[ST6512 flux]])&gt;Table1[[#This Row],[ST6512 std-dev]]</f>
        <v>1</v>
      </c>
      <c r="H81">
        <v>0</v>
      </c>
    </row>
    <row r="82" spans="1:8" x14ac:dyDescent="0.25">
      <c r="A82" s="5">
        <v>831</v>
      </c>
      <c r="B82" t="str">
        <f>VLOOKUP(Table1[[#This Row],[model.rxns]],Table2[],2,FALSE)</f>
        <v>oxoglutarate dehydrogenase (dihydrolipoamide S-succinyltransferase)</v>
      </c>
      <c r="C82" s="2">
        <v>1.13127832707636</v>
      </c>
      <c r="D82" s="2">
        <f>VLOOKUP(Table1[[#This Row],[model.rxns]],Table2[[model.rxns]:[ST6512 - avg]],3,FALSE)</f>
        <v>0.36618294229967702</v>
      </c>
      <c r="E82" s="2">
        <f>VLOOKUP(Table1[[#This Row],[model.rxns]],Table2[[model.rxns]:[OKYL029 - avg]],5,FALSE)</f>
        <v>0.414254826368679</v>
      </c>
      <c r="F82" s="2">
        <f>VLOOKUP(Table1[[#This Row],[model.rxns]],Table2[[model.rxns]:[JFYL18 - stddev]],4,FALSE)</f>
        <v>7.5623787560549997E-3</v>
      </c>
      <c r="G82" t="b">
        <f>ABS(Table1[[#This Row],[ST6512 flux]])&gt;Table1[[#This Row],[ST6512 std-dev]]</f>
        <v>1</v>
      </c>
      <c r="H82">
        <v>0</v>
      </c>
    </row>
    <row r="83" spans="1:8" x14ac:dyDescent="0.25">
      <c r="A83" s="5">
        <v>832</v>
      </c>
      <c r="B83" t="str">
        <f>VLOOKUP(Table1[[#This Row],[model.rxns]],Table2[],2,FALSE)</f>
        <v>oxoglutarate dehydrogenase (lipoamide)</v>
      </c>
      <c r="C83" s="2">
        <v>1.13127832707636</v>
      </c>
      <c r="D83" s="2">
        <f>VLOOKUP(Table1[[#This Row],[model.rxns]],Table2[[model.rxns]:[ST6512 - avg]],3,FALSE)</f>
        <v>0.36618294229967702</v>
      </c>
      <c r="E83" s="2">
        <f>VLOOKUP(Table1[[#This Row],[model.rxns]],Table2[[model.rxns]:[OKYL029 - avg]],5,FALSE)</f>
        <v>0.414254826368679</v>
      </c>
      <c r="F83" s="2">
        <f>VLOOKUP(Table1[[#This Row],[model.rxns]],Table2[[model.rxns]:[JFYL18 - stddev]],4,FALSE)</f>
        <v>7.5623787560549997E-3</v>
      </c>
      <c r="G83" t="b">
        <f>ABS(Table1[[#This Row],[ST6512 flux]])&gt;Table1[[#This Row],[ST6512 std-dev]]</f>
        <v>1</v>
      </c>
      <c r="H83">
        <v>0</v>
      </c>
    </row>
    <row r="84" spans="1:8" x14ac:dyDescent="0.25">
      <c r="A84" s="5">
        <v>300</v>
      </c>
      <c r="B84" t="str">
        <f>VLOOKUP(Table1[[#This Row],[model.rxns]],Table2[],2,FALSE)</f>
        <v>citrate synthase</v>
      </c>
      <c r="C84" s="2">
        <v>1.1269374286795999</v>
      </c>
      <c r="D84" s="2">
        <f>VLOOKUP(Table1[[#This Row],[model.rxns]],Table2[[model.rxns]:[ST6512 - avg]],3,FALSE)</f>
        <v>0.73673290232542699</v>
      </c>
      <c r="E84" s="2">
        <f>VLOOKUP(Table1[[#This Row],[model.rxns]],Table2[[model.rxns]:[OKYL029 - avg]],5,FALSE)</f>
        <v>0.83025188257027804</v>
      </c>
      <c r="F84" s="2">
        <f>VLOOKUP(Table1[[#This Row],[model.rxns]],Table2[[model.rxns]:[JFYL18 - stddev]],4,FALSE)</f>
        <v>1.32048288108133E-2</v>
      </c>
      <c r="G84" t="b">
        <f>ABS(Table1[[#This Row],[ST6512 flux]])&gt;Table1[[#This Row],[ST6512 std-dev]]</f>
        <v>1</v>
      </c>
      <c r="H84">
        <v>0</v>
      </c>
    </row>
    <row r="85" spans="1:8" x14ac:dyDescent="0.25">
      <c r="A85" s="5" t="s">
        <v>1762</v>
      </c>
      <c r="B85" t="str">
        <f>VLOOKUP(Table1[[#This Row],[model.rxns]],Table2[],2,FALSE)</f>
        <v>Non-growth associated maintenance (NGAM)</v>
      </c>
      <c r="C85" s="2">
        <v>1.1201081102971799</v>
      </c>
      <c r="D85" s="2">
        <f>VLOOKUP(Table1[[#This Row],[model.rxns]],Table2[[model.rxns]:[ST6512 - avg]],3,FALSE)</f>
        <v>4.3150723684225998</v>
      </c>
      <c r="E85" s="2">
        <f>VLOOKUP(Table1[[#This Row],[model.rxns]],Table2[[model.rxns]:[OKYL029 - avg]],5,FALSE)</f>
        <v>4.8333475563894197</v>
      </c>
      <c r="F85" s="2">
        <f>VLOOKUP(Table1[[#This Row],[model.rxns]],Table2[[model.rxns]:[JFYL18 - stddev]],4,FALSE)</f>
        <v>4.2097702075490302E-2</v>
      </c>
      <c r="G85" t="b">
        <f>ABS(Table1[[#This Row],[ST6512 flux]])&gt;Table1[[#This Row],[ST6512 std-dev]]</f>
        <v>1</v>
      </c>
      <c r="H85">
        <v>0</v>
      </c>
    </row>
    <row r="86" spans="1:8" x14ac:dyDescent="0.25">
      <c r="A86" s="5">
        <v>886</v>
      </c>
      <c r="B86" t="str">
        <f>VLOOKUP(Table1[[#This Row],[model.rxns]],Table2[],2,FALSE)</f>
        <v>phosphofructokinase</v>
      </c>
      <c r="C86" s="2">
        <v>1.1139649842507</v>
      </c>
      <c r="D86" s="2">
        <f>VLOOKUP(Table1[[#This Row],[model.rxns]],Table2[[model.rxns]:[ST6512 - avg]],3,FALSE)</f>
        <v>0.61541088785234199</v>
      </c>
      <c r="E86" s="2">
        <f>VLOOKUP(Table1[[#This Row],[model.rxns]],Table2[[model.rxns]:[OKYL029 - avg]],5,FALSE)</f>
        <v>0.68554617999414103</v>
      </c>
      <c r="F86" s="2">
        <f>VLOOKUP(Table1[[#This Row],[model.rxns]],Table2[[model.rxns]:[JFYL18 - stddev]],4,FALSE)</f>
        <v>2.4342210181974799E-2</v>
      </c>
      <c r="G86" t="b">
        <f>ABS(Table1[[#This Row],[ST6512 flux]])&gt;Table1[[#This Row],[ST6512 std-dev]]</f>
        <v>1</v>
      </c>
      <c r="H86">
        <v>0</v>
      </c>
    </row>
    <row r="87" spans="1:8" x14ac:dyDescent="0.25">
      <c r="A87" s="5">
        <v>450</v>
      </c>
      <c r="B87" t="str">
        <f>VLOOKUP(Table1[[#This Row],[model.rxns]],Table2[],2,FALSE)</f>
        <v>fructose-bisphosphate aldolase</v>
      </c>
      <c r="C87" s="2">
        <v>1.1138456293421599</v>
      </c>
      <c r="D87" s="2">
        <f>VLOOKUP(Table1[[#This Row],[model.rxns]],Table2[[model.rxns]:[ST6512 - avg]],3,FALSE)</f>
        <v>0.61540133043670098</v>
      </c>
      <c r="E87" s="2">
        <f>VLOOKUP(Table1[[#This Row],[model.rxns]],Table2[[model.rxns]:[OKYL029 - avg]],5,FALSE)</f>
        <v>0.68546208219826998</v>
      </c>
      <c r="F87" s="2">
        <f>VLOOKUP(Table1[[#This Row],[model.rxns]],Table2[[model.rxns]:[JFYL18 - stddev]],4,FALSE)</f>
        <v>2.4339619672370499E-2</v>
      </c>
      <c r="G87" t="b">
        <f>ABS(Table1[[#This Row],[ST6512 flux]])&gt;Table1[[#This Row],[ST6512 std-dev]]</f>
        <v>1</v>
      </c>
      <c r="H87">
        <v>0</v>
      </c>
    </row>
    <row r="88" spans="1:8" x14ac:dyDescent="0.25">
      <c r="A88" s="5">
        <v>1054</v>
      </c>
      <c r="B88" t="str">
        <f>VLOOKUP(Table1[[#This Row],[model.rxns]],Table2[],2,FALSE)</f>
        <v>triose-phosphate isomerase</v>
      </c>
      <c r="C88" s="2">
        <v>1.1133462428632901</v>
      </c>
      <c r="D88" s="2">
        <f>VLOOKUP(Table1[[#This Row],[model.rxns]],Table2[[model.rxns]:[ST6512 - avg]],3,FALSE)</f>
        <v>0.61252827962176903</v>
      </c>
      <c r="E88" s="2">
        <f>VLOOKUP(Table1[[#This Row],[model.rxns]],Table2[[model.rxns]:[OKYL029 - avg]],5,FALSE)</f>
        <v>0.68195605876441201</v>
      </c>
      <c r="F88" s="2">
        <f>VLOOKUP(Table1[[#This Row],[model.rxns]],Table2[[model.rxns]:[JFYL18 - stddev]],4,FALSE)</f>
        <v>3.5628460152706499E-3</v>
      </c>
      <c r="G88" t="b">
        <f>ABS(Table1[[#This Row],[ST6512 flux]])&gt;Table1[[#This Row],[ST6512 std-dev]]</f>
        <v>1</v>
      </c>
      <c r="H88">
        <v>0</v>
      </c>
    </row>
    <row r="89" spans="1:8" x14ac:dyDescent="0.25">
      <c r="A89" s="5">
        <v>658</v>
      </c>
      <c r="B89" t="str">
        <f>VLOOKUP(Table1[[#This Row],[model.rxns]],Table2[],2,FALSE)</f>
        <v>isocitrate dehydrogenase (NAD+)</v>
      </c>
      <c r="C89" s="2">
        <v>1.10732864073508</v>
      </c>
      <c r="D89" s="2">
        <f>VLOOKUP(Table1[[#This Row],[model.rxns]],Table2[[model.rxns]:[ST6512 - avg]],3,FALSE)</f>
        <v>0.41210945755809603</v>
      </c>
      <c r="E89" s="2">
        <f>VLOOKUP(Table1[[#This Row],[model.rxns]],Table2[[model.rxns]:[OKYL029 - avg]],5,FALSE)</f>
        <v>0.45634060547187699</v>
      </c>
      <c r="F89" s="2">
        <f>VLOOKUP(Table1[[#This Row],[model.rxns]],Table2[[model.rxns]:[JFYL18 - stddev]],4,FALSE)</f>
        <v>4.2262341168058104E-3</v>
      </c>
      <c r="G89" t="b">
        <f>ABS(Table1[[#This Row],[ST6512 flux]])&gt;Table1[[#This Row],[ST6512 std-dev]]</f>
        <v>1</v>
      </c>
      <c r="H89">
        <v>0</v>
      </c>
    </row>
    <row r="90" spans="1:8" x14ac:dyDescent="0.25">
      <c r="A90" s="5">
        <v>1824</v>
      </c>
      <c r="B90" t="str">
        <f>VLOOKUP(Table1[[#This Row],[model.rxns]],Table2[],2,FALSE)</f>
        <v>H+ diffusion</v>
      </c>
      <c r="C90" s="2">
        <v>1.10240031876113</v>
      </c>
      <c r="D90" s="2">
        <f>VLOOKUP(Table1[[#This Row],[model.rxns]],Table2[[model.rxns]:[ST6512 - avg]],3,FALSE)</f>
        <v>2.1521972809821399</v>
      </c>
      <c r="E90" s="2">
        <f>VLOOKUP(Table1[[#This Row],[model.rxns]],Table2[[model.rxns]:[OKYL029 - avg]],5,FALSE)</f>
        <v>2.37258296859155</v>
      </c>
      <c r="F90" s="2">
        <f>VLOOKUP(Table1[[#This Row],[model.rxns]],Table2[[model.rxns]:[JFYL18 - stddev]],4,FALSE)</f>
        <v>9.9993152054218798E-2</v>
      </c>
      <c r="G90" t="b">
        <f>ABS(Table1[[#This Row],[ST6512 flux]])&gt;Table1[[#This Row],[ST6512 std-dev]]</f>
        <v>1</v>
      </c>
      <c r="H90">
        <v>0</v>
      </c>
    </row>
    <row r="91" spans="1:8" x14ac:dyDescent="0.25">
      <c r="A91" s="5">
        <v>731</v>
      </c>
      <c r="B91" t="str">
        <f>VLOOKUP(Table1[[#This Row],[model.rxns]],Table2[],2,FALSE)</f>
        <v>methylenetetrahydrofolate dehydrogenase (NAD)</v>
      </c>
      <c r="C91" s="2">
        <v>1.07638169900074</v>
      </c>
      <c r="D91" s="2">
        <f>VLOOKUP(Table1[[#This Row],[model.rxns]],Table2[[model.rxns]:[ST6512 - avg]],3,FALSE)</f>
        <v>1.6878797337579899E-2</v>
      </c>
      <c r="E91" s="2">
        <f>VLOOKUP(Table1[[#This Row],[model.rxns]],Table2[[model.rxns]:[OKYL029 - avg]],5,FALSE)</f>
        <v>1.8168028555313499E-2</v>
      </c>
      <c r="F91" s="2">
        <f>VLOOKUP(Table1[[#This Row],[model.rxns]],Table2[[model.rxns]:[JFYL18 - stddev]],4,FALSE)</f>
        <v>4.5496721323781903E-3</v>
      </c>
      <c r="G91" t="b">
        <f>ABS(Table1[[#This Row],[ST6512 flux]])&gt;Table1[[#This Row],[ST6512 std-dev]]</f>
        <v>1</v>
      </c>
      <c r="H91" s="1">
        <v>1.3969575018740199E-41</v>
      </c>
    </row>
    <row r="92" spans="1:8" x14ac:dyDescent="0.25">
      <c r="A92" s="5">
        <v>486</v>
      </c>
      <c r="B92" t="str">
        <f>VLOOKUP(Table1[[#This Row],[model.rxns]],Table2[],2,FALSE)</f>
        <v>glyceraldehyde-3-phosphate dehydrogenase</v>
      </c>
      <c r="C92" s="2">
        <v>1.06954818254887</v>
      </c>
      <c r="D92" s="2">
        <f>VLOOKUP(Table1[[#This Row],[model.rxns]],Table2[[model.rxns]:[ST6512 - avg]],3,FALSE)</f>
        <v>1.38420428696579</v>
      </c>
      <c r="E92" s="2">
        <f>VLOOKUP(Table1[[#This Row],[model.rxns]],Table2[[model.rxns]:[OKYL029 - avg]],5,FALSE)</f>
        <v>1.4804731794006201</v>
      </c>
      <c r="F92" s="2">
        <f>VLOOKUP(Table1[[#This Row],[model.rxns]],Table2[[model.rxns]:[JFYL18 - stddev]],4,FALSE)</f>
        <v>5.4107336028958201E-3</v>
      </c>
      <c r="G92" t="b">
        <f>ABS(Table1[[#This Row],[ST6512 flux]])&gt;Table1[[#This Row],[ST6512 std-dev]]</f>
        <v>1</v>
      </c>
      <c r="H92">
        <v>0</v>
      </c>
    </row>
    <row r="93" spans="1:8" x14ac:dyDescent="0.25">
      <c r="A93" s="5">
        <v>892</v>
      </c>
      <c r="B93" t="str">
        <f>VLOOKUP(Table1[[#This Row],[model.rxns]],Table2[],2,FALSE)</f>
        <v>phosphoglycerate kinase</v>
      </c>
      <c r="C93" s="2">
        <v>1.06954818254887</v>
      </c>
      <c r="D93" s="2">
        <f>VLOOKUP(Table1[[#This Row],[model.rxns]],Table2[[model.rxns]:[ST6512 - avg]],3,FALSE)</f>
        <v>1.38420428696579</v>
      </c>
      <c r="E93" s="2">
        <f>VLOOKUP(Table1[[#This Row],[model.rxns]],Table2[[model.rxns]:[OKYL029 - avg]],5,FALSE)</f>
        <v>1.4804731794006201</v>
      </c>
      <c r="F93" s="2">
        <f>VLOOKUP(Table1[[#This Row],[model.rxns]],Table2[[model.rxns]:[JFYL18 - stddev]],4,FALSE)</f>
        <v>5.4107336028958201E-3</v>
      </c>
      <c r="G93" t="b">
        <f>ABS(Table1[[#This Row],[ST6512 flux]])&gt;Table1[[#This Row],[ST6512 std-dev]]</f>
        <v>1</v>
      </c>
      <c r="H93">
        <v>0</v>
      </c>
    </row>
    <row r="94" spans="1:8" x14ac:dyDescent="0.25">
      <c r="A94" s="5">
        <v>1021</v>
      </c>
      <c r="B94" t="str">
        <f>VLOOKUP(Table1[[#This Row],[model.rxns]],Table2[],2,FALSE)</f>
        <v>succinate dehydrogenase (ubiquinone-6)</v>
      </c>
      <c r="C94" s="2">
        <v>1.0636844359588</v>
      </c>
      <c r="D94" s="2">
        <f>VLOOKUP(Table1[[#This Row],[model.rxns]],Table2[[model.rxns]:[ST6512 - avg]],3,FALSE)</f>
        <v>0.41912109390156399</v>
      </c>
      <c r="E94" s="2">
        <f>VLOOKUP(Table1[[#This Row],[model.rxns]],Table2[[model.rxns]:[OKYL029 - avg]],5,FALSE)</f>
        <v>0.445812584365118</v>
      </c>
      <c r="F94" s="2">
        <f>VLOOKUP(Table1[[#This Row],[model.rxns]],Table2[[model.rxns]:[JFYL18 - stddev]],4,FALSE)</f>
        <v>5.2404746230327601E-3</v>
      </c>
      <c r="G94" t="b">
        <f>ABS(Table1[[#This Row],[ST6512 flux]])&gt;Table1[[#This Row],[ST6512 std-dev]]</f>
        <v>1</v>
      </c>
      <c r="H94">
        <v>0</v>
      </c>
    </row>
    <row r="95" spans="1:8" x14ac:dyDescent="0.25">
      <c r="A95" s="5">
        <v>1277</v>
      </c>
      <c r="B95" t="str">
        <f>VLOOKUP(Table1[[#This Row],[model.rxns]],Table2[],2,FALSE)</f>
        <v>water diffusion</v>
      </c>
      <c r="C95" s="2">
        <v>1.05028163775385</v>
      </c>
      <c r="D95" s="2">
        <f>VLOOKUP(Table1[[#This Row],[model.rxns]],Table2[[model.rxns]:[ST6512 - avg]],3,FALSE)</f>
        <v>-7.8060533363547</v>
      </c>
      <c r="E95" s="2">
        <f>VLOOKUP(Table1[[#This Row],[model.rxns]],Table2[[model.rxns]:[OKYL029 - avg]],5,FALSE)</f>
        <v>-8.1985544825005192</v>
      </c>
      <c r="F95" s="2">
        <f>VLOOKUP(Table1[[#This Row],[model.rxns]],Table2[[model.rxns]:[JFYL18 - stddev]],4,FALSE)</f>
        <v>5.4719035886175299E-2</v>
      </c>
      <c r="G95" t="b">
        <f>ABS(Table1[[#This Row],[ST6512 flux]])&gt;Table1[[#This Row],[ST6512 std-dev]]</f>
        <v>1</v>
      </c>
      <c r="H95">
        <v>0</v>
      </c>
    </row>
    <row r="96" spans="1:8" hidden="1" x14ac:dyDescent="0.25">
      <c r="A96" s="5">
        <v>2100</v>
      </c>
      <c r="B96" t="str">
        <f>VLOOKUP(Table1[[#This Row],[model.rxns]],Table2[],2,FALSE)</f>
        <v>water exchange</v>
      </c>
      <c r="C96" s="2">
        <v>1.05028163775385</v>
      </c>
      <c r="D96">
        <f>VLOOKUP(Table1[[#This Row],[model.rxns]],Table2[[model.rxns]:[ST6512 - avg]],3,FALSE)</f>
        <v>7.8060533363547</v>
      </c>
      <c r="E96">
        <f>VLOOKUP(Table1[[#This Row],[model.rxns]],Table2[[model.rxns]:[OKYL029 - avg]],5,FALSE)</f>
        <v>8.1985544825005192</v>
      </c>
      <c r="F96">
        <f>VLOOKUP(Table1[[#This Row],[model.rxns]],Table2[[model.rxns]:[JFYL18 - stddev]],4,FALSE)</f>
        <v>5.4719035886175299E-2</v>
      </c>
      <c r="G96" t="b">
        <f>ABS(Table1[[#This Row],[ST6512 flux]])&gt;Table1[[#This Row],[ST6512 std-dev]]</f>
        <v>1</v>
      </c>
      <c r="H96">
        <v>0</v>
      </c>
    </row>
    <row r="97" spans="1:8" hidden="1" x14ac:dyDescent="0.25">
      <c r="A97" s="5">
        <v>1696</v>
      </c>
      <c r="B97" t="str">
        <f>VLOOKUP(Table1[[#This Row],[model.rxns]],Table2[],2,FALSE)</f>
        <v>CO2 transport</v>
      </c>
      <c r="C97" s="2">
        <v>1.04923694169694</v>
      </c>
      <c r="D97">
        <f>VLOOKUP(Table1[[#This Row],[model.rxns]],Table2[[model.rxns]:[ST6512 - avg]],3,FALSE)</f>
        <v>-1.84952243376114</v>
      </c>
      <c r="E97">
        <f>VLOOKUP(Table1[[#This Row],[model.rxns]],Table2[[model.rxns]:[OKYL029 - avg]],5,FALSE)</f>
        <v>-1.94058726199941</v>
      </c>
      <c r="F97">
        <f>VLOOKUP(Table1[[#This Row],[model.rxns]],Table2[[model.rxns]:[JFYL18 - stddev]],4,FALSE)</f>
        <v>2.6096889103924201E-2</v>
      </c>
      <c r="G97" t="b">
        <f>ABS(Table1[[#This Row],[ST6512 flux]])&gt;Table1[[#This Row],[ST6512 std-dev]]</f>
        <v>1</v>
      </c>
      <c r="H97">
        <v>0</v>
      </c>
    </row>
    <row r="98" spans="1:8" hidden="1" x14ac:dyDescent="0.25">
      <c r="A98" s="5">
        <v>1137</v>
      </c>
      <c r="B98" t="str">
        <f>VLOOKUP(Table1[[#This Row],[model.rxns]],Table2[],2,FALSE)</f>
        <v>D-lactate transport</v>
      </c>
      <c r="C98" s="2">
        <v>1.03766172763214</v>
      </c>
      <c r="D98">
        <f>VLOOKUP(Table1[[#This Row],[model.rxns]],Table2[[model.rxns]:[ST6512 - avg]],3,FALSE)</f>
        <v>0.82646743234424302</v>
      </c>
      <c r="E98">
        <f>VLOOKUP(Table1[[#This Row],[model.rxns]],Table2[[model.rxns]:[OKYL029 - avg]],5,FALSE)</f>
        <v>0.85759362367802205</v>
      </c>
      <c r="F98">
        <f>VLOOKUP(Table1[[#This Row],[model.rxns]],Table2[[model.rxns]:[JFYL18 - stddev]],4,FALSE)</f>
        <v>0.24489225612964299</v>
      </c>
      <c r="G98" t="b">
        <f>ABS(Table1[[#This Row],[ST6512 flux]])&gt;Table1[[#This Row],[ST6512 std-dev]]</f>
        <v>1</v>
      </c>
      <c r="H98" s="1">
        <v>1.1213905590058E-10</v>
      </c>
    </row>
    <row r="99" spans="1:8" x14ac:dyDescent="0.25">
      <c r="A99" s="5">
        <v>1138</v>
      </c>
      <c r="B99" t="str">
        <f>VLOOKUP(Table1[[#This Row],[model.rxns]],Table2[],2,FALSE)</f>
        <v>D-lactate/pyruvate antiport</v>
      </c>
      <c r="C99" s="2">
        <v>1.03766172763214</v>
      </c>
      <c r="D99" s="2">
        <f>VLOOKUP(Table1[[#This Row],[model.rxns]],Table2[[model.rxns]:[ST6512 - avg]],3,FALSE)</f>
        <v>-0.82646743234424302</v>
      </c>
      <c r="E99" s="2">
        <f>VLOOKUP(Table1[[#This Row],[model.rxns]],Table2[[model.rxns]:[OKYL029 - avg]],5,FALSE)</f>
        <v>-0.85759362367802205</v>
      </c>
      <c r="F99" s="2">
        <f>VLOOKUP(Table1[[#This Row],[model.rxns]],Table2[[model.rxns]:[JFYL18 - stddev]],4,FALSE)</f>
        <v>0.24489225612964299</v>
      </c>
      <c r="G99" t="b">
        <f>ABS(Table1[[#This Row],[ST6512 flux]])&gt;Table1[[#This Row],[ST6512 std-dev]]</f>
        <v>1</v>
      </c>
      <c r="H99" s="1">
        <v>1.1213905590058E-10</v>
      </c>
    </row>
    <row r="100" spans="1:8" hidden="1" x14ac:dyDescent="0.25">
      <c r="A100" s="5">
        <v>1245</v>
      </c>
      <c r="B100" t="str">
        <f>VLOOKUP(Table1[[#This Row],[model.rxns]],Table2[],2,FALSE)</f>
        <v>phosphate transport</v>
      </c>
      <c r="C100" s="2">
        <v>1.0301461104433101</v>
      </c>
      <c r="D100">
        <f>VLOOKUP(Table1[[#This Row],[model.rxns]],Table2[[model.rxns]:[ST6512 - avg]],3,FALSE)</f>
        <v>5.7841772731761703</v>
      </c>
      <c r="E100">
        <f>VLOOKUP(Table1[[#This Row],[model.rxns]],Table2[[model.rxns]:[OKYL029 - avg]],5,FALSE)</f>
        <v>5.9585477200770303</v>
      </c>
      <c r="F100">
        <f>VLOOKUP(Table1[[#This Row],[model.rxns]],Table2[[model.rxns]:[JFYL18 - stddev]],4,FALSE)</f>
        <v>7.5543072542135103E-2</v>
      </c>
      <c r="G100" t="b">
        <f>ABS(Table1[[#This Row],[ST6512 flux]])&gt;Table1[[#This Row],[ST6512 std-dev]]</f>
        <v>1</v>
      </c>
      <c r="H100">
        <v>0</v>
      </c>
    </row>
    <row r="101" spans="1:8" x14ac:dyDescent="0.25">
      <c r="A101" s="5">
        <v>961</v>
      </c>
      <c r="B101" t="str">
        <f>VLOOKUP(Table1[[#This Row],[model.rxns]],Table2[],2,FALSE)</f>
        <v>pyruvate dehydrogenase</v>
      </c>
      <c r="C101" s="2">
        <v>1.0255468514961099</v>
      </c>
      <c r="D101" s="2">
        <f>VLOOKUP(Table1[[#This Row],[model.rxns]],Table2[[model.rxns]:[ST6512 - avg]],3,FALSE)</f>
        <v>0.87609361710998701</v>
      </c>
      <c r="E101" s="2">
        <f>VLOOKUP(Table1[[#This Row],[model.rxns]],Table2[[model.rxns]:[OKYL029 - avg]],5,FALSE)</f>
        <v>0.89847505064299005</v>
      </c>
      <c r="F101" s="2">
        <f>VLOOKUP(Table1[[#This Row],[model.rxns]],Table2[[model.rxns]:[JFYL18 - stddev]],4,FALSE)</f>
        <v>1.9556262075602501E-2</v>
      </c>
      <c r="G101" t="b">
        <f>ABS(Table1[[#This Row],[ST6512 flux]])&gt;Table1[[#This Row],[ST6512 std-dev]]</f>
        <v>1</v>
      </c>
      <c r="H101">
        <v>0</v>
      </c>
    </row>
    <row r="102" spans="1:8" x14ac:dyDescent="0.25">
      <c r="A102" s="5">
        <v>502</v>
      </c>
      <c r="B102" t="str">
        <f>VLOOKUP(Table1[[#This Row],[model.rxns]],Table2[],2,FALSE)</f>
        <v>glycine hydroxymethyltransferase</v>
      </c>
      <c r="C102" s="2">
        <v>1.02321747206415</v>
      </c>
      <c r="D102" s="2">
        <f>VLOOKUP(Table1[[#This Row],[model.rxns]],Table2[[model.rxns]:[ST6512 - avg]],3,FALSE)</f>
        <v>2.7674539168770902E-2</v>
      </c>
      <c r="E102" s="2">
        <f>VLOOKUP(Table1[[#This Row],[model.rxns]],Table2[[model.rxns]:[OKYL029 - avg]],5,FALSE)</f>
        <v>2.8317072008810101E-2</v>
      </c>
      <c r="F102" s="2">
        <f>VLOOKUP(Table1[[#This Row],[model.rxns]],Table2[[model.rxns]:[JFYL18 - stddev]],4,FALSE)</f>
        <v>2.029077225214E-3</v>
      </c>
      <c r="G102" t="b">
        <f>ABS(Table1[[#This Row],[ST6512 flux]])&gt;Table1[[#This Row],[ST6512 std-dev]]</f>
        <v>1</v>
      </c>
      <c r="H102" s="1">
        <v>6.6707580839690895E-75</v>
      </c>
    </row>
    <row r="103" spans="1:8" hidden="1" x14ac:dyDescent="0.25">
      <c r="A103" s="5">
        <v>1110</v>
      </c>
      <c r="B103" t="str">
        <f>VLOOKUP(Table1[[#This Row],[model.rxns]],Table2[],2,FALSE)</f>
        <v>ADP/ATP transporter</v>
      </c>
      <c r="C103" s="2">
        <v>1.0163700098989601</v>
      </c>
      <c r="D103">
        <f>VLOOKUP(Table1[[#This Row],[model.rxns]],Table2[[model.rxns]:[ST6512 - avg]],3,FALSE)</f>
        <v>6.3289219609172997</v>
      </c>
      <c r="E103">
        <f>VLOOKUP(Table1[[#This Row],[model.rxns]],Table2[[model.rxns]:[OKYL029 - avg]],5,FALSE)</f>
        <v>6.4325264760672498</v>
      </c>
      <c r="F103">
        <f>VLOOKUP(Table1[[#This Row],[model.rxns]],Table2[[model.rxns]:[JFYL18 - stddev]],4,FALSE)</f>
        <v>4.6365260550802E-2</v>
      </c>
      <c r="G103" t="b">
        <f>ABS(Table1[[#This Row],[ST6512 flux]])&gt;Table1[[#This Row],[ST6512 std-dev]]</f>
        <v>1</v>
      </c>
      <c r="H103">
        <v>0</v>
      </c>
    </row>
    <row r="104" spans="1:8" x14ac:dyDescent="0.25">
      <c r="A104" s="5">
        <v>438</v>
      </c>
      <c r="B104" t="str">
        <f>VLOOKUP(Table1[[#This Row],[model.rxns]],Table2[],2,FALSE)</f>
        <v>ferrocytochrome-c:oxygen oxidoreductase</v>
      </c>
      <c r="C104" s="2">
        <v>1.0162837781804199</v>
      </c>
      <c r="D104" s="2">
        <f>VLOOKUP(Table1[[#This Row],[model.rxns]],Table2[[model.rxns]:[ST6512 - avg]],3,FALSE)</f>
        <v>2.07193943786478</v>
      </c>
      <c r="E104" s="2">
        <f>VLOOKUP(Table1[[#This Row],[model.rxns]],Table2[[model.rxns]:[OKYL029 - avg]],5,FALSE)</f>
        <v>2.1056784400742399</v>
      </c>
      <c r="F104" s="2">
        <f>VLOOKUP(Table1[[#This Row],[model.rxns]],Table2[[model.rxns]:[JFYL18 - stddev]],4,FALSE)</f>
        <v>1.5009838463951999E-2</v>
      </c>
      <c r="G104" t="b">
        <f>ABS(Table1[[#This Row],[ST6512 flux]])&gt;Table1[[#This Row],[ST6512 std-dev]]</f>
        <v>1</v>
      </c>
      <c r="H104">
        <v>0</v>
      </c>
    </row>
    <row r="105" spans="1:8" x14ac:dyDescent="0.25">
      <c r="A105" s="5">
        <v>439</v>
      </c>
      <c r="B105" t="str">
        <f>VLOOKUP(Table1[[#This Row],[model.rxns]],Table2[],2,FALSE)</f>
        <v>ferrocytochrome-c:oxygen oxidoreductase</v>
      </c>
      <c r="C105" s="2">
        <v>1.0162837781804199</v>
      </c>
      <c r="D105" s="2">
        <f>VLOOKUP(Table1[[#This Row],[model.rxns]],Table2[[model.rxns]:[ST6512 - avg]],3,FALSE)</f>
        <v>4.1438788757295599</v>
      </c>
      <c r="E105" s="2">
        <f>VLOOKUP(Table1[[#This Row],[model.rxns]],Table2[[model.rxns]:[OKYL029 - avg]],5,FALSE)</f>
        <v>4.2113568801484798</v>
      </c>
      <c r="F105" s="2">
        <f>VLOOKUP(Table1[[#This Row],[model.rxns]],Table2[[model.rxns]:[JFYL18 - stddev]],4,FALSE)</f>
        <v>3.0019676927903999E-2</v>
      </c>
      <c r="G105" t="b">
        <f>ABS(Table1[[#This Row],[ST6512 flux]])&gt;Table1[[#This Row],[ST6512 std-dev]]</f>
        <v>1</v>
      </c>
      <c r="H105">
        <v>0</v>
      </c>
    </row>
    <row r="106" spans="1:8" hidden="1" x14ac:dyDescent="0.25">
      <c r="A106" s="5">
        <v>1978</v>
      </c>
      <c r="B106" t="str">
        <f>VLOOKUP(Table1[[#This Row],[model.rxns]],Table2[],2,FALSE)</f>
        <v>O2 transport</v>
      </c>
      <c r="C106" s="2">
        <v>1.0162837781804199</v>
      </c>
      <c r="D106">
        <f>VLOOKUP(Table1[[#This Row],[model.rxns]],Table2[[model.rxns]:[ST6512 - avg]],3,FALSE)</f>
        <v>2.07193943786478</v>
      </c>
      <c r="E106">
        <f>VLOOKUP(Table1[[#This Row],[model.rxns]],Table2[[model.rxns]:[OKYL029 - avg]],5,FALSE)</f>
        <v>2.1056784400742399</v>
      </c>
      <c r="F106">
        <f>VLOOKUP(Table1[[#This Row],[model.rxns]],Table2[[model.rxns]:[JFYL18 - stddev]],4,FALSE)</f>
        <v>1.5009838463951999E-2</v>
      </c>
      <c r="G106" t="b">
        <f>ABS(Table1[[#This Row],[ST6512 flux]])&gt;Table1[[#This Row],[ST6512 std-dev]]</f>
        <v>1</v>
      </c>
      <c r="H106">
        <v>0</v>
      </c>
    </row>
    <row r="107" spans="1:8" x14ac:dyDescent="0.25">
      <c r="A107" s="5" t="s">
        <v>1799</v>
      </c>
      <c r="B107" t="str">
        <f>VLOOKUP(Table1[[#This Row],[model.rxns]],Table2[],2,FALSE)</f>
        <v>NADH dehydrogenase (complex I)</v>
      </c>
      <c r="C107" s="2">
        <v>1.0122232000812901</v>
      </c>
      <c r="D107" s="2">
        <f>VLOOKUP(Table1[[#This Row],[model.rxns]],Table2[[model.rxns]:[ST6512 - avg]],3,FALSE)</f>
        <v>3.7179192747507002</v>
      </c>
      <c r="E107" s="2">
        <f>VLOOKUP(Table1[[#This Row],[model.rxns]],Table2[[model.rxns]:[OKYL029 - avg]],5,FALSE)</f>
        <v>3.7633641459320599</v>
      </c>
      <c r="F107" s="2">
        <f>VLOOKUP(Table1[[#This Row],[model.rxns]],Table2[[model.rxns]:[JFYL18 - stddev]],4,FALSE)</f>
        <v>2.91923248483912E-2</v>
      </c>
      <c r="G107" t="b">
        <f>ABS(Table1[[#This Row],[ST6512 flux]])&gt;Table1[[#This Row],[ST6512 std-dev]]</f>
        <v>1</v>
      </c>
      <c r="H107">
        <v>0</v>
      </c>
    </row>
    <row r="108" spans="1:8" hidden="1" x14ac:dyDescent="0.25">
      <c r="A108" s="5">
        <v>1979</v>
      </c>
      <c r="B108" t="str">
        <f>VLOOKUP(Table1[[#This Row],[model.rxns]],Table2[],2,FALSE)</f>
        <v>O2 transport</v>
      </c>
      <c r="C108" s="2">
        <v>1.0112004648748101</v>
      </c>
      <c r="D108">
        <f>VLOOKUP(Table1[[#This Row],[model.rxns]],Table2[[model.rxns]:[ST6512 - avg]],3,FALSE)</f>
        <v>2.1174445271925499</v>
      </c>
      <c r="E108">
        <f>VLOOKUP(Table1[[#This Row],[model.rxns]],Table2[[model.rxns]:[OKYL029 - avg]],5,FALSE)</f>
        <v>2.1411608902437398</v>
      </c>
      <c r="F108">
        <f>VLOOKUP(Table1[[#This Row],[model.rxns]],Table2[[model.rxns]:[JFYL18 - stddev]],4,FALSE)</f>
        <v>1.6487182034811101E-2</v>
      </c>
      <c r="G108" t="b">
        <f>ABS(Table1[[#This Row],[ST6512 flux]])&gt;Table1[[#This Row],[ST6512 std-dev]]</f>
        <v>1</v>
      </c>
      <c r="H108">
        <v>0</v>
      </c>
    </row>
    <row r="109" spans="1:8" hidden="1" x14ac:dyDescent="0.25">
      <c r="A109" s="5">
        <v>1992</v>
      </c>
      <c r="B109" t="str">
        <f>VLOOKUP(Table1[[#This Row],[model.rxns]],Table2[],2,FALSE)</f>
        <v>oxygen exchange</v>
      </c>
      <c r="C109" s="2">
        <v>1.0112004648748101</v>
      </c>
      <c r="D109">
        <f>VLOOKUP(Table1[[#This Row],[model.rxns]],Table2[[model.rxns]:[ST6512 - avg]],3,FALSE)</f>
        <v>-2.1174445271925499</v>
      </c>
      <c r="E109">
        <f>VLOOKUP(Table1[[#This Row],[model.rxns]],Table2[[model.rxns]:[OKYL029 - avg]],5,FALSE)</f>
        <v>-2.1411608902437398</v>
      </c>
      <c r="F109">
        <f>VLOOKUP(Table1[[#This Row],[model.rxns]],Table2[[model.rxns]:[JFYL18 - stddev]],4,FALSE)</f>
        <v>1.6487182034811101E-2</v>
      </c>
      <c r="G109" t="b">
        <f>ABS(Table1[[#This Row],[ST6512 flux]])&gt;Table1[[#This Row],[ST6512 std-dev]]</f>
        <v>1</v>
      </c>
      <c r="H109">
        <v>0</v>
      </c>
    </row>
    <row r="110" spans="1:8" x14ac:dyDescent="0.25">
      <c r="A110" s="5">
        <v>226</v>
      </c>
      <c r="B110" t="str">
        <f>VLOOKUP(Table1[[#This Row],[model.rxns]],Table2[],2,FALSE)</f>
        <v>ATP synthase</v>
      </c>
      <c r="C110" s="2">
        <v>1.0089634727685901</v>
      </c>
      <c r="D110" s="2">
        <f>VLOOKUP(Table1[[#This Row],[model.rxns]],Table2[[model.rxns]:[ST6512 - avg]],3,FALSE)</f>
        <v>5.9750355711970302</v>
      </c>
      <c r="E110" s="2">
        <f>VLOOKUP(Table1[[#This Row],[model.rxns]],Table2[[model.rxns]:[OKYL029 - avg]],5,FALSE)</f>
        <v>6.0285926398308103</v>
      </c>
      <c r="F110" s="2">
        <f>VLOOKUP(Table1[[#This Row],[model.rxns]],Table2[[model.rxns]:[JFYL18 - stddev]],4,FALSE)</f>
        <v>4.1901425219093798E-2</v>
      </c>
      <c r="G110" t="b">
        <f>ABS(Table1[[#This Row],[ST6512 flux]])&gt;Table1[[#This Row],[ST6512 std-dev]]</f>
        <v>1</v>
      </c>
      <c r="H110">
        <v>0</v>
      </c>
    </row>
    <row r="111" spans="1:8" x14ac:dyDescent="0.25">
      <c r="A111" s="5">
        <v>2096</v>
      </c>
      <c r="B111" t="str">
        <f>VLOOKUP(Table1[[#This Row],[model.rxns]],Table2[],2,FALSE)</f>
        <v>water diffusion</v>
      </c>
      <c r="C111" s="2">
        <v>1.00477305733028</v>
      </c>
      <c r="D111" s="2">
        <f>VLOOKUP(Table1[[#This Row],[model.rxns]],Table2[[model.rxns]:[ST6512 - avg]],3,FALSE)</f>
        <v>-8.7040166055373405</v>
      </c>
      <c r="E111" s="2">
        <f>VLOOKUP(Table1[[#This Row],[model.rxns]],Table2[[model.rxns]:[OKYL029 - avg]],5,FALSE)</f>
        <v>-8.7455613757992605</v>
      </c>
      <c r="F111" s="2">
        <f>VLOOKUP(Table1[[#This Row],[model.rxns]],Table2[[model.rxns]:[JFYL18 - stddev]],4,FALSE)</f>
        <v>6.4262854818655304E-2</v>
      </c>
      <c r="G111" t="b">
        <f>ABS(Table1[[#This Row],[ST6512 flux]])&gt;Table1[[#This Row],[ST6512 std-dev]]</f>
        <v>1</v>
      </c>
      <c r="H111" s="1">
        <v>1.2745342989564401E-218</v>
      </c>
    </row>
    <row r="112" spans="1:8" x14ac:dyDescent="0.25">
      <c r="A112" s="5">
        <v>215</v>
      </c>
      <c r="B112" t="str">
        <f>VLOOKUP(Table1[[#This Row],[model.rxns]],Table2[],2,FALSE)</f>
        <v>aspartate kinase</v>
      </c>
      <c r="C112" s="2">
        <v>0.98823913558133003</v>
      </c>
      <c r="D112" s="2">
        <f>VLOOKUP(Table1[[#This Row],[model.rxns]],Table2[[model.rxns]:[ST6512 - avg]],3,FALSE)</f>
        <v>3.1778606028662199E-2</v>
      </c>
      <c r="E112" s="2">
        <f>VLOOKUP(Table1[[#This Row],[model.rxns]],Table2[[model.rxns]:[OKYL029 - avg]],5,FALSE)</f>
        <v>3.1404862151744699E-2</v>
      </c>
      <c r="F112" s="2">
        <f>VLOOKUP(Table1[[#This Row],[model.rxns]],Table2[[model.rxns]:[JFYL18 - stddev]],4,FALSE)</f>
        <v>2.2234765084852802E-3</v>
      </c>
      <c r="G112" t="b">
        <f>ABS(Table1[[#This Row],[ST6512 flux]])&gt;Table1[[#This Row],[ST6512 std-dev]]</f>
        <v>1</v>
      </c>
      <c r="H112" s="1">
        <v>3.0097647595108801E-9</v>
      </c>
    </row>
    <row r="113" spans="1:8" x14ac:dyDescent="0.25">
      <c r="A113" s="5">
        <v>219</v>
      </c>
      <c r="B113" t="str">
        <f>VLOOKUP(Table1[[#This Row],[model.rxns]],Table2[],2,FALSE)</f>
        <v>aspartate-semialdehyde dehydrogenase</v>
      </c>
      <c r="C113" s="2">
        <v>0.98823913558133003</v>
      </c>
      <c r="D113" s="2">
        <f>VLOOKUP(Table1[[#This Row],[model.rxns]],Table2[[model.rxns]:[ST6512 - avg]],3,FALSE)</f>
        <v>3.1778606028662199E-2</v>
      </c>
      <c r="E113" s="2">
        <f>VLOOKUP(Table1[[#This Row],[model.rxns]],Table2[[model.rxns]:[OKYL029 - avg]],5,FALSE)</f>
        <v>3.1404862151744699E-2</v>
      </c>
      <c r="F113" s="2">
        <f>VLOOKUP(Table1[[#This Row],[model.rxns]],Table2[[model.rxns]:[JFYL18 - stddev]],4,FALSE)</f>
        <v>2.2234765084852802E-3</v>
      </c>
      <c r="G113" t="b">
        <f>ABS(Table1[[#This Row],[ST6512 flux]])&gt;Table1[[#This Row],[ST6512 std-dev]]</f>
        <v>1</v>
      </c>
      <c r="H113" s="1">
        <v>3.0097647595108801E-9</v>
      </c>
    </row>
    <row r="114" spans="1:8" x14ac:dyDescent="0.25">
      <c r="A114" s="5">
        <v>547</v>
      </c>
      <c r="B114" t="str">
        <f>VLOOKUP(Table1[[#This Row],[model.rxns]],Table2[],2,FALSE)</f>
        <v>homoserine dehydrogenase (NADP)</v>
      </c>
      <c r="C114" s="2">
        <v>0.98823913558133003</v>
      </c>
      <c r="D114" s="2">
        <f>VLOOKUP(Table1[[#This Row],[model.rxns]],Table2[[model.rxns]:[ST6512 - avg]],3,FALSE)</f>
        <v>3.1778606028662199E-2</v>
      </c>
      <c r="E114" s="2">
        <f>VLOOKUP(Table1[[#This Row],[model.rxns]],Table2[[model.rxns]:[OKYL029 - avg]],5,FALSE)</f>
        <v>3.1404862151744699E-2</v>
      </c>
      <c r="F114" s="2">
        <f>VLOOKUP(Table1[[#This Row],[model.rxns]],Table2[[model.rxns]:[JFYL18 - stddev]],4,FALSE)</f>
        <v>2.2234765084852802E-3</v>
      </c>
      <c r="G114" t="b">
        <f>ABS(Table1[[#This Row],[ST6512 flux]])&gt;Table1[[#This Row],[ST6512 std-dev]]</f>
        <v>1</v>
      </c>
      <c r="H114" s="1">
        <v>3.0097647595108801E-9</v>
      </c>
    </row>
    <row r="115" spans="1:8" x14ac:dyDescent="0.25">
      <c r="A115" s="5">
        <v>725</v>
      </c>
      <c r="B115" t="str">
        <f>VLOOKUP(Table1[[#This Row],[model.rxns]],Table2[],2,FALSE)</f>
        <v>methenyltetrahydrofolate cyclohydrolase</v>
      </c>
      <c r="C115" s="2">
        <v>0.98382858874803902</v>
      </c>
      <c r="D115" s="2">
        <f>VLOOKUP(Table1[[#This Row],[model.rxns]],Table2[[model.rxns]:[ST6512 - avg]],3,FALSE)</f>
        <v>1.6433132427926302E-2</v>
      </c>
      <c r="E115" s="2">
        <f>VLOOKUP(Table1[[#This Row],[model.rxns]],Table2[[model.rxns]:[OKYL029 - avg]],5,FALSE)</f>
        <v>1.6167385485276398E-2</v>
      </c>
      <c r="F115" s="2">
        <f>VLOOKUP(Table1[[#This Row],[model.rxns]],Table2[[model.rxns]:[JFYL18 - stddev]],4,FALSE)</f>
        <v>7.5492727836330199E-4</v>
      </c>
      <c r="G115" t="b">
        <f>ABS(Table1[[#This Row],[ST6512 flux]])&gt;Table1[[#This Row],[ST6512 std-dev]]</f>
        <v>1</v>
      </c>
      <c r="H115" s="1">
        <v>6.9883073270783299E-106</v>
      </c>
    </row>
    <row r="116" spans="1:8" x14ac:dyDescent="0.25">
      <c r="A116" s="5">
        <v>713</v>
      </c>
      <c r="B116" t="str">
        <f>VLOOKUP(Table1[[#This Row],[model.rxns]],Table2[],2,FALSE)</f>
        <v>malate dehydrogenase</v>
      </c>
      <c r="C116" s="2">
        <v>0.97131105511045401</v>
      </c>
      <c r="D116" s="2">
        <f>VLOOKUP(Table1[[#This Row],[model.rxns]],Table2[[model.rxns]:[ST6512 - avg]],3,FALSE)</f>
        <v>1.9809928952865701</v>
      </c>
      <c r="E116" s="2">
        <f>VLOOKUP(Table1[[#This Row],[model.rxns]],Table2[[model.rxns]:[OKYL029 - avg]],5,FALSE)</f>
        <v>1.9241602992871101</v>
      </c>
      <c r="F116" s="2">
        <f>VLOOKUP(Table1[[#This Row],[model.rxns]],Table2[[model.rxns]:[JFYL18 - stddev]],4,FALSE)</f>
        <v>3.0239677833169401E-2</v>
      </c>
      <c r="G116" t="b">
        <f>ABS(Table1[[#This Row],[ST6512 flux]])&gt;Table1[[#This Row],[ST6512 std-dev]]</f>
        <v>1</v>
      </c>
      <c r="H116">
        <v>0</v>
      </c>
    </row>
    <row r="117" spans="1:8" hidden="1" x14ac:dyDescent="0.25">
      <c r="A117" s="5">
        <v>1672</v>
      </c>
      <c r="B117" t="str">
        <f>VLOOKUP(Table1[[#This Row],[model.rxns]],Table2[],2,FALSE)</f>
        <v>carbon dioxide exchange</v>
      </c>
      <c r="C117" s="2">
        <v>0.96386805966612998</v>
      </c>
      <c r="D117">
        <f>VLOOKUP(Table1[[#This Row],[model.rxns]],Table2[[model.rxns]:[ST6512 - avg]],3,FALSE)</f>
        <v>2.10333865431569</v>
      </c>
      <c r="E117">
        <f>VLOOKUP(Table1[[#This Row],[model.rxns]],Table2[[model.rxns]:[OKYL029 - avg]],5,FALSE)</f>
        <v>2.0273409475560298</v>
      </c>
      <c r="F117">
        <f>VLOOKUP(Table1[[#This Row],[model.rxns]],Table2[[model.rxns]:[JFYL18 - stddev]],4,FALSE)</f>
        <v>2.5761372677074599E-2</v>
      </c>
      <c r="G117" t="b">
        <f>ABS(Table1[[#This Row],[ST6512 flux]])&gt;Table1[[#This Row],[ST6512 std-dev]]</f>
        <v>1</v>
      </c>
      <c r="H117">
        <v>0</v>
      </c>
    </row>
    <row r="118" spans="1:8" hidden="1" x14ac:dyDescent="0.25">
      <c r="A118" s="5">
        <v>1697</v>
      </c>
      <c r="B118" t="str">
        <f>VLOOKUP(Table1[[#This Row],[model.rxns]],Table2[],2,FALSE)</f>
        <v>CO2 transport</v>
      </c>
      <c r="C118" s="2">
        <v>0.96386805966612998</v>
      </c>
      <c r="D118">
        <f>VLOOKUP(Table1[[#This Row],[model.rxns]],Table2[[model.rxns]:[ST6512 - avg]],3,FALSE)</f>
        <v>2.10333865431569</v>
      </c>
      <c r="E118">
        <f>VLOOKUP(Table1[[#This Row],[model.rxns]],Table2[[model.rxns]:[OKYL029 - avg]],5,FALSE)</f>
        <v>2.0273409475560298</v>
      </c>
      <c r="F118">
        <f>VLOOKUP(Table1[[#This Row],[model.rxns]],Table2[[model.rxns]:[JFYL18 - stddev]],4,FALSE)</f>
        <v>2.5761372677074599E-2</v>
      </c>
      <c r="G118" t="b">
        <f>ABS(Table1[[#This Row],[ST6512 flux]])&gt;Table1[[#This Row],[ST6512 std-dev]]</f>
        <v>1</v>
      </c>
      <c r="H118">
        <v>0</v>
      </c>
    </row>
    <row r="119" spans="1:8" hidden="1" x14ac:dyDescent="0.25">
      <c r="A119" s="5">
        <v>1126</v>
      </c>
      <c r="B119" t="str">
        <f>VLOOKUP(Table1[[#This Row],[model.rxns]],Table2[],2,FALSE)</f>
        <v>citrate transport</v>
      </c>
      <c r="C119" s="2">
        <v>0.959770431151454</v>
      </c>
      <c r="D119">
        <f>VLOOKUP(Table1[[#This Row],[model.rxns]],Table2[[model.rxns]:[ST6512 - avg]],3,FALSE)</f>
        <v>-1.5237036270025199</v>
      </c>
      <c r="E119">
        <f>VLOOKUP(Table1[[#This Row],[model.rxns]],Table2[[model.rxns]:[OKYL029 - avg]],5,FALSE)</f>
        <v>-1.46240568703525</v>
      </c>
      <c r="F119">
        <f>VLOOKUP(Table1[[#This Row],[model.rxns]],Table2[[model.rxns]:[JFYL18 - stddev]],4,FALSE)</f>
        <v>0.40944916478804599</v>
      </c>
      <c r="G119" t="b">
        <f>ABS(Table1[[#This Row],[ST6512 flux]])&gt;Table1[[#This Row],[ST6512 std-dev]]</f>
        <v>1</v>
      </c>
      <c r="H119" s="1">
        <v>8.5439127088847494E-17</v>
      </c>
    </row>
    <row r="120" spans="1:8" x14ac:dyDescent="0.25">
      <c r="A120" s="5">
        <v>714</v>
      </c>
      <c r="B120" t="str">
        <f>VLOOKUP(Table1[[#This Row],[model.rxns]],Table2[],2,FALSE)</f>
        <v>malate dehydrogenase, cytoplasmic</v>
      </c>
      <c r="C120" s="2">
        <v>0.95185532042925503</v>
      </c>
      <c r="D120" s="2">
        <f>VLOOKUP(Table1[[#This Row],[model.rxns]],Table2[[model.rxns]:[ST6512 - avg]],3,FALSE)</f>
        <v>-1.58320809348572</v>
      </c>
      <c r="E120" s="2">
        <f>VLOOKUP(Table1[[#This Row],[model.rxns]],Table2[[model.rxns]:[OKYL029 - avg]],5,FALSE)</f>
        <v>-1.50698504713104</v>
      </c>
      <c r="F120" s="2">
        <f>VLOOKUP(Table1[[#This Row],[model.rxns]],Table2[[model.rxns]:[JFYL18 - stddev]],4,FALSE)</f>
        <v>3.1671533856322598E-2</v>
      </c>
      <c r="G120" t="b">
        <f>ABS(Table1[[#This Row],[ST6512 flux]])&gt;Table1[[#This Row],[ST6512 std-dev]]</f>
        <v>1</v>
      </c>
      <c r="H120">
        <v>0</v>
      </c>
    </row>
    <row r="121" spans="1:8" x14ac:dyDescent="0.25">
      <c r="A121" s="5" t="s">
        <v>1889</v>
      </c>
      <c r="B121" t="str">
        <f>VLOOKUP(Table1[[#This Row],[model.rxns]],Table2[],2,FALSE)</f>
        <v>carbohydrate pseudoreaction</v>
      </c>
      <c r="C121" s="2">
        <v>0.92950752990220997</v>
      </c>
      <c r="D121" s="2">
        <f>VLOOKUP(Table1[[#This Row],[model.rxns]],Table2[[model.rxns]:[ST6512 - avg]],3,FALSE)</f>
        <v>5.32025010127333E-2</v>
      </c>
      <c r="E121" s="2">
        <f>VLOOKUP(Table1[[#This Row],[model.rxns]],Table2[[model.rxns]:[OKYL029 - avg]],5,FALSE)</f>
        <v>4.9452125300965502E-2</v>
      </c>
      <c r="F121" s="2">
        <f>VLOOKUP(Table1[[#This Row],[model.rxns]],Table2[[model.rxns]:[JFYL18 - stddev]],4,FALSE)</f>
        <v>4.9195362108076098E-4</v>
      </c>
      <c r="G121" t="b">
        <f>ABS(Table1[[#This Row],[ST6512 flux]])&gt;Table1[[#This Row],[ST6512 std-dev]]</f>
        <v>1</v>
      </c>
      <c r="H121">
        <v>0</v>
      </c>
    </row>
    <row r="122" spans="1:8" x14ac:dyDescent="0.25">
      <c r="A122" s="5">
        <v>2182</v>
      </c>
      <c r="B122" t="str">
        <f>VLOOKUP(Table1[[#This Row],[model.rxns]],Table2[],2,FALSE)</f>
        <v>palmitoyl-CoA desaturase (n-C16:0CoA - n-C16:1CoA), ER membrane</v>
      </c>
      <c r="C122" s="2">
        <v>0.91674853252281696</v>
      </c>
      <c r="D122" s="2">
        <f>VLOOKUP(Table1[[#This Row],[model.rxns]],Table2[[model.rxns]:[ST6512 - avg]],3,FALSE)</f>
        <v>6.4020231435909895E-4</v>
      </c>
      <c r="E122" s="2">
        <f>VLOOKUP(Table1[[#This Row],[model.rxns]],Table2[[model.rxns]:[OKYL029 - avg]],5,FALSE)</f>
        <v>5.8690453220641497E-4</v>
      </c>
      <c r="F122" s="2">
        <f>VLOOKUP(Table1[[#This Row],[model.rxns]],Table2[[model.rxns]:[JFYL18 - stddev]],4,FALSE)</f>
        <v>2.7788962211319502E-4</v>
      </c>
      <c r="G122" t="b">
        <f>ABS(Table1[[#This Row],[ST6512 flux]])&gt;Table1[[#This Row],[ST6512 std-dev]]</f>
        <v>1</v>
      </c>
      <c r="H122" s="1">
        <v>6.0345820259639095E-10</v>
      </c>
    </row>
    <row r="123" spans="1:8" x14ac:dyDescent="0.25">
      <c r="A123" s="5">
        <v>112</v>
      </c>
      <c r="B123" t="str">
        <f>VLOOKUP(Table1[[#This Row],[model.rxns]],Table2[],2,FALSE)</f>
        <v>acetyl-CoA synthetase</v>
      </c>
      <c r="C123" s="2">
        <v>0.91028920781869405</v>
      </c>
      <c r="D123" s="2">
        <f>VLOOKUP(Table1[[#This Row],[model.rxns]],Table2[[model.rxns]:[ST6512 - avg]],3,FALSE)</f>
        <v>4.5215803434257998E-3</v>
      </c>
      <c r="E123" s="2">
        <f>VLOOKUP(Table1[[#This Row],[model.rxns]],Table2[[model.rxns]:[OKYL029 - avg]],5,FALSE)</f>
        <v>4.1159457889056502E-3</v>
      </c>
      <c r="F123" s="2">
        <f>VLOOKUP(Table1[[#This Row],[model.rxns]],Table2[[model.rxns]:[JFYL18 - stddev]],4,FALSE)</f>
        <v>1.2806151186655801E-3</v>
      </c>
      <c r="G123" t="b">
        <f>ABS(Table1[[#This Row],[ST6512 flux]])&gt;Table1[[#This Row],[ST6512 std-dev]]</f>
        <v>1</v>
      </c>
      <c r="H123" s="1">
        <v>2.3692981929195802E-19</v>
      </c>
    </row>
    <row r="124" spans="1:8" x14ac:dyDescent="0.25">
      <c r="A124" s="5">
        <v>973</v>
      </c>
      <c r="B124" t="str">
        <f>VLOOKUP(Table1[[#This Row],[model.rxns]],Table2[],2,FALSE)</f>
        <v>ribonucleoside-triphosphate reductase (UTP)</v>
      </c>
      <c r="C124" s="2">
        <v>0.90885795831646898</v>
      </c>
      <c r="D124" s="2">
        <f>VLOOKUP(Table1[[#This Row],[model.rxns]],Table2[[model.rxns]:[ST6512 - avg]],3,FALSE)</f>
        <v>8.7347596195029803E-4</v>
      </c>
      <c r="E124" s="2">
        <f>VLOOKUP(Table1[[#This Row],[model.rxns]],Table2[[model.rxns]:[OKYL029 - avg]],5,FALSE)</f>
        <v>7.9386557941666096E-4</v>
      </c>
      <c r="F124" s="2">
        <f>VLOOKUP(Table1[[#This Row],[model.rxns]],Table2[[model.rxns]:[JFYL18 - stddev]],4,FALSE)</f>
        <v>2.67060461971467E-4</v>
      </c>
      <c r="G124" t="b">
        <f>ABS(Table1[[#This Row],[ST6512 flux]])&gt;Table1[[#This Row],[ST6512 std-dev]]</f>
        <v>1</v>
      </c>
      <c r="H124" s="1">
        <v>1.5534843288846101E-63</v>
      </c>
    </row>
    <row r="125" spans="1:8" hidden="1" x14ac:dyDescent="0.25">
      <c r="A125" s="5">
        <v>1112</v>
      </c>
      <c r="B125" t="str">
        <f>VLOOKUP(Table1[[#This Row],[model.rxns]],Table2[],2,FALSE)</f>
        <v>AKG transporter, mitochonrial</v>
      </c>
      <c r="C125" s="2">
        <v>0.90591167318051902</v>
      </c>
      <c r="D125">
        <f>VLOOKUP(Table1[[#This Row],[model.rxns]],Table2[[model.rxns]:[ST6512 - avg]],3,FALSE)</f>
        <v>-1.2535995416594401</v>
      </c>
      <c r="E125">
        <f>VLOOKUP(Table1[[#This Row],[model.rxns]],Table2[[model.rxns]:[OKYL029 - avg]],5,FALSE)</f>
        <v>-1.13565045828303</v>
      </c>
      <c r="F125">
        <f>VLOOKUP(Table1[[#This Row],[model.rxns]],Table2[[model.rxns]:[JFYL18 - stddev]],4,FALSE)</f>
        <v>0.40973518501596001</v>
      </c>
      <c r="G125" t="b">
        <f>ABS(Table1[[#This Row],[ST6512 flux]])&gt;Table1[[#This Row],[ST6512 std-dev]]</f>
        <v>1</v>
      </c>
      <c r="H125" s="1">
        <v>3.4902229932626197E-58</v>
      </c>
    </row>
    <row r="126" spans="1:8" hidden="1" x14ac:dyDescent="0.25">
      <c r="A126" s="5">
        <v>3519</v>
      </c>
      <c r="B126" t="str">
        <f>VLOOKUP(Table1[[#This Row],[model.rxns]],Table2[],2,FALSE)</f>
        <v>stearoyl-CoA transport, cytoplasm-ER membrane</v>
      </c>
      <c r="C126" s="2">
        <v>0.90204597669077602</v>
      </c>
      <c r="D126">
        <f>VLOOKUP(Table1[[#This Row],[model.rxns]],Table2[[model.rxns]:[ST6512 - avg]],3,FALSE)</f>
        <v>7.8641587778918998E-3</v>
      </c>
      <c r="E126">
        <f>VLOOKUP(Table1[[#This Row],[model.rxns]],Table2[[model.rxns]:[OKYL029 - avg]],5,FALSE)</f>
        <v>7.0938327856548298E-3</v>
      </c>
      <c r="F126">
        <f>VLOOKUP(Table1[[#This Row],[model.rxns]],Table2[[model.rxns]:[JFYL18 - stddev]],4,FALSE)</f>
        <v>4.5502406155365302E-4</v>
      </c>
      <c r="G126" t="b">
        <f>ABS(Table1[[#This Row],[ST6512 flux]])&gt;Table1[[#This Row],[ST6512 std-dev]]</f>
        <v>1</v>
      </c>
      <c r="H126">
        <v>0</v>
      </c>
    </row>
    <row r="127" spans="1:8" hidden="1" x14ac:dyDescent="0.25">
      <c r="A127" s="5">
        <v>3525</v>
      </c>
      <c r="B127" t="str">
        <f>VLOOKUP(Table1[[#This Row],[model.rxns]],Table2[],2,FALSE)</f>
        <v>H+ transport, cytoplasm-ER membrane</v>
      </c>
      <c r="C127" s="2">
        <v>0.89925198461427402</v>
      </c>
      <c r="D127">
        <f>VLOOKUP(Table1[[#This Row],[model.rxns]],Table2[[model.rxns]:[ST6512 - avg]],3,FALSE)</f>
        <v>6.6934527535170898E-3</v>
      </c>
      <c r="E127">
        <f>VLOOKUP(Table1[[#This Row],[model.rxns]],Table2[[model.rxns]:[OKYL029 - avg]],5,FALSE)</f>
        <v>6.0191006725221199E-3</v>
      </c>
      <c r="F127">
        <f>VLOOKUP(Table1[[#This Row],[model.rxns]],Table2[[model.rxns]:[JFYL18 - stddev]],4,FALSE)</f>
        <v>7.3945283234374097E-3</v>
      </c>
      <c r="G127" t="b">
        <f>ABS(Table1[[#This Row],[ST6512 flux]])&gt;Table1[[#This Row],[ST6512 std-dev]]</f>
        <v>0</v>
      </c>
      <c r="H127" s="1">
        <v>3.0198475277143101E-6</v>
      </c>
    </row>
    <row r="128" spans="1:8" x14ac:dyDescent="0.25">
      <c r="A128" s="5">
        <v>795</v>
      </c>
      <c r="B128" t="str">
        <f>VLOOKUP(Table1[[#This Row],[model.rxns]],Table2[],2,FALSE)</f>
        <v>nucleoside diphosphate kinase</v>
      </c>
      <c r="C128" s="2">
        <v>0.89743718095377001</v>
      </c>
      <c r="D128" s="2">
        <f>VLOOKUP(Table1[[#This Row],[model.rxns]],Table2[[model.rxns]:[ST6512 - avg]],3,FALSE)</f>
        <v>9.3076009531004797E-3</v>
      </c>
      <c r="E128" s="2">
        <f>VLOOKUP(Table1[[#This Row],[model.rxns]],Table2[[model.rxns]:[OKYL029 - avg]],5,FALSE)</f>
        <v>8.3529871607931194E-3</v>
      </c>
      <c r="F128" s="2">
        <f>VLOOKUP(Table1[[#This Row],[model.rxns]],Table2[[model.rxns]:[JFYL18 - stddev]],4,FALSE)</f>
        <v>9.0207529488108493E-3</v>
      </c>
      <c r="G128" t="b">
        <f>ABS(Table1[[#This Row],[ST6512 flux]])&gt;Table1[[#This Row],[ST6512 std-dev]]</f>
        <v>1</v>
      </c>
      <c r="H128" s="1">
        <v>4.0453335050281797E-8</v>
      </c>
    </row>
    <row r="129" spans="1:8" x14ac:dyDescent="0.25">
      <c r="A129" s="5">
        <v>1072</v>
      </c>
      <c r="B129" t="str">
        <f>VLOOKUP(Table1[[#This Row],[model.rxns]],Table2[],2,FALSE)</f>
        <v>UMP kinase</v>
      </c>
      <c r="C129" s="2">
        <v>0.897419681540638</v>
      </c>
      <c r="D129" s="2">
        <f>VLOOKUP(Table1[[#This Row],[model.rxns]],Table2[[model.rxns]:[ST6512 - avg]],3,FALSE)</f>
        <v>7.4212191902001999E-3</v>
      </c>
      <c r="E129" s="2">
        <f>VLOOKUP(Table1[[#This Row],[model.rxns]],Table2[[model.rxns]:[OKYL029 - avg]],5,FALSE)</f>
        <v>6.6599481623127298E-3</v>
      </c>
      <c r="F129" s="2">
        <f>VLOOKUP(Table1[[#This Row],[model.rxns]],Table2[[model.rxns]:[JFYL18 - stddev]],4,FALSE)</f>
        <v>5.85067840971996E-3</v>
      </c>
      <c r="G129" t="b">
        <f>ABS(Table1[[#This Row],[ST6512 flux]])&gt;Table1[[#This Row],[ST6512 std-dev]]</f>
        <v>1</v>
      </c>
      <c r="H129" s="1">
        <v>2.82894196999398E-9</v>
      </c>
    </row>
    <row r="130" spans="1:8" x14ac:dyDescent="0.25">
      <c r="A130" s="5">
        <v>2141</v>
      </c>
      <c r="B130" t="str">
        <f>VLOOKUP(Table1[[#This Row],[model.rxns]],Table2[],2,FALSE)</f>
        <v>fatty-acyl-CoA synthase (n-C18:0CoA)</v>
      </c>
      <c r="C130" s="2">
        <v>0.89723133613015005</v>
      </c>
      <c r="D130" s="2">
        <f>VLOOKUP(Table1[[#This Row],[model.rxns]],Table2[[model.rxns]:[ST6512 - avg]],3,FALSE)</f>
        <v>8.4334521310256393E-3</v>
      </c>
      <c r="E130" s="2">
        <f>VLOOKUP(Table1[[#This Row],[model.rxns]],Table2[[model.rxns]:[OKYL029 - avg]],5,FALSE)</f>
        <v>7.5667575237097998E-3</v>
      </c>
      <c r="F130" s="2">
        <f>VLOOKUP(Table1[[#This Row],[model.rxns]],Table2[[model.rxns]:[JFYL18 - stddev]],4,FALSE)</f>
        <v>7.1836114966861695E-4</v>
      </c>
      <c r="G130" t="b">
        <f>ABS(Table1[[#This Row],[ST6512 flux]])&gt;Table1[[#This Row],[ST6512 std-dev]]</f>
        <v>1</v>
      </c>
      <c r="H130">
        <v>0</v>
      </c>
    </row>
    <row r="131" spans="1:8" x14ac:dyDescent="0.25">
      <c r="A131" s="5">
        <v>718</v>
      </c>
      <c r="B131" t="str">
        <f>VLOOKUP(Table1[[#This Row],[model.rxns]],Table2[],2,FALSE)</f>
        <v>malic enzyme (NAD)</v>
      </c>
      <c r="C131" s="2">
        <v>0.89716409257766605</v>
      </c>
      <c r="D131" s="2">
        <f>VLOOKUP(Table1[[#This Row],[model.rxns]],Table2[[model.rxns]:[ST6512 - avg]],3,FALSE)</f>
        <v>5.5276327368192102E-2</v>
      </c>
      <c r="E131" s="2">
        <f>VLOOKUP(Table1[[#This Row],[model.rxns]],Table2[[model.rxns]:[OKYL029 - avg]],5,FALSE)</f>
        <v>4.959193608431E-2</v>
      </c>
      <c r="F131" s="2">
        <f>VLOOKUP(Table1[[#This Row],[model.rxns]],Table2[[model.rxns]:[JFYL18 - stddev]],4,FALSE)</f>
        <v>9.4081919245623796E-3</v>
      </c>
      <c r="G131" t="b">
        <f>ABS(Table1[[#This Row],[ST6512 flux]])&gt;Table1[[#This Row],[ST6512 std-dev]]</f>
        <v>1</v>
      </c>
      <c r="H131" s="1">
        <v>9.7065137743134695E-138</v>
      </c>
    </row>
    <row r="132" spans="1:8" x14ac:dyDescent="0.25">
      <c r="A132" s="5">
        <v>679</v>
      </c>
      <c r="B132" t="str">
        <f>VLOOKUP(Table1[[#This Row],[model.rxns]],Table2[],2,FALSE)</f>
        <v>L-asparaginase</v>
      </c>
      <c r="C132" s="2">
        <v>0.89565228077419201</v>
      </c>
      <c r="D132" s="2">
        <f>VLOOKUP(Table1[[#This Row],[model.rxns]],Table2[[model.rxns]:[ST6512 - avg]],3,FALSE)</f>
        <v>-1.6955144239111899E-2</v>
      </c>
      <c r="E132" s="2">
        <f>VLOOKUP(Table1[[#This Row],[model.rxns]],Table2[[model.rxns]:[OKYL029 - avg]],5,FALSE)</f>
        <v>-1.5185913608616E-2</v>
      </c>
      <c r="F132" s="2">
        <f>VLOOKUP(Table1[[#This Row],[model.rxns]],Table2[[model.rxns]:[JFYL18 - stddev]],4,FALSE)</f>
        <v>1.6904591459300301E-3</v>
      </c>
      <c r="G132" t="b">
        <f>ABS(Table1[[#This Row],[ST6512 flux]])&gt;Table1[[#This Row],[ST6512 std-dev]]</f>
        <v>1</v>
      </c>
      <c r="H132" s="1">
        <v>7.2301916265812102E-137</v>
      </c>
    </row>
    <row r="133" spans="1:8" x14ac:dyDescent="0.25">
      <c r="A133" s="5">
        <v>1825</v>
      </c>
      <c r="B133" t="str">
        <f>VLOOKUP(Table1[[#This Row],[model.rxns]],Table2[],2,FALSE)</f>
        <v>H+ diffusion</v>
      </c>
      <c r="C133" s="2">
        <v>0.89264923475556601</v>
      </c>
      <c r="D133" s="2">
        <f>VLOOKUP(Table1[[#This Row],[model.rxns]],Table2[[model.rxns]:[ST6512 - avg]],3,FALSE)</f>
        <v>-1.8008465263844701E-2</v>
      </c>
      <c r="E133" s="2">
        <f>VLOOKUP(Table1[[#This Row],[model.rxns]],Table2[[model.rxns]:[OKYL029 - avg]],5,FALSE)</f>
        <v>-1.6075242736893099E-2</v>
      </c>
      <c r="F133" s="2">
        <f>VLOOKUP(Table1[[#This Row],[model.rxns]],Table2[[model.rxns]:[JFYL18 - stddev]],4,FALSE)</f>
        <v>5.35244244732934E-3</v>
      </c>
      <c r="G133" t="b">
        <f>ABS(Table1[[#This Row],[ST6512 flux]])&gt;Table1[[#This Row],[ST6512 std-dev]]</f>
        <v>1</v>
      </c>
      <c r="H133" s="1">
        <v>1.33954022099198E-61</v>
      </c>
    </row>
    <row r="134" spans="1:8" x14ac:dyDescent="0.25">
      <c r="A134" s="5">
        <v>2183</v>
      </c>
      <c r="B134" t="str">
        <f>VLOOKUP(Table1[[#This Row],[model.rxns]],Table2[],2,FALSE)</f>
        <v>stearoyl-CoA desaturase (n-C18:0CoA - n-C18:1CoA), ER membrane</v>
      </c>
      <c r="C134" s="2">
        <v>0.89227850339595904</v>
      </c>
      <c r="D134" s="2">
        <f>VLOOKUP(Table1[[#This Row],[model.rxns]],Table2[[model.rxns]:[ST6512 - avg]],3,FALSE)</f>
        <v>7.8090465635097103E-3</v>
      </c>
      <c r="E134" s="2">
        <f>VLOOKUP(Table1[[#This Row],[model.rxns]],Table2[[model.rxns]:[OKYL029 - avg]],5,FALSE)</f>
        <v>6.9678443806377999E-3</v>
      </c>
      <c r="F134" s="2">
        <f>VLOOKUP(Table1[[#This Row],[model.rxns]],Table2[[model.rxns]:[JFYL18 - stddev]],4,FALSE)</f>
        <v>3.2296278920063203E-4</v>
      </c>
      <c r="G134" t="b">
        <f>ABS(Table1[[#This Row],[ST6512 flux]])&gt;Table1[[#This Row],[ST6512 std-dev]]</f>
        <v>1</v>
      </c>
      <c r="H134">
        <v>0</v>
      </c>
    </row>
    <row r="135" spans="1:8" hidden="1" x14ac:dyDescent="0.25">
      <c r="A135" s="5">
        <v>3526</v>
      </c>
      <c r="B135" t="str">
        <f>VLOOKUP(Table1[[#This Row],[model.rxns]],Table2[],2,FALSE)</f>
        <v>H2O transport, cytoplasm-ER membrane</v>
      </c>
      <c r="C135" s="2">
        <v>0.89135386187875099</v>
      </c>
      <c r="D135">
        <f>VLOOKUP(Table1[[#This Row],[model.rxns]],Table2[[model.rxns]:[ST6512 - avg]],3,FALSE)</f>
        <v>-2.06031430630533E-2</v>
      </c>
      <c r="E135">
        <f>VLOOKUP(Table1[[#This Row],[model.rxns]],Table2[[model.rxns]:[OKYL029 - avg]],5,FALSE)</f>
        <v>-1.8364691136093E-2</v>
      </c>
      <c r="F135">
        <f>VLOOKUP(Table1[[#This Row],[model.rxns]],Table2[[model.rxns]:[JFYL18 - stddev]],4,FALSE)</f>
        <v>6.7151946425279899E-3</v>
      </c>
      <c r="G135" t="b">
        <f>ABS(Table1[[#This Row],[ST6512 flux]])&gt;Table1[[#This Row],[ST6512 std-dev]]</f>
        <v>1</v>
      </c>
      <c r="H135" s="1">
        <v>2.7576586157804102E-69</v>
      </c>
    </row>
    <row r="136" spans="1:8" hidden="1" x14ac:dyDescent="0.25">
      <c r="A136" s="5" t="s">
        <v>1699</v>
      </c>
      <c r="B136" t="str">
        <f>VLOOKUP(Table1[[#This Row],[model.rxns]],Table2[],2,FALSE)</f>
        <v>phosphatidylcholine transport, ER membrane-lipid particle</v>
      </c>
      <c r="C136" s="2">
        <v>0.889568914505252</v>
      </c>
      <c r="D136">
        <f>VLOOKUP(Table1[[#This Row],[model.rxns]],Table2[[model.rxns]:[ST6512 - avg]],3,FALSE)</f>
        <v>1.29633473360953E-3</v>
      </c>
      <c r="E136">
        <f>VLOOKUP(Table1[[#This Row],[model.rxns]],Table2[[model.rxns]:[OKYL029 - avg]],5,FALSE)</f>
        <v>1.15317908181249E-3</v>
      </c>
      <c r="F136">
        <f>VLOOKUP(Table1[[#This Row],[model.rxns]],Table2[[model.rxns]:[JFYL18 - stddev]],4,FALSE)</f>
        <v>1.8903850044043799E-5</v>
      </c>
      <c r="G136" t="b">
        <f>ABS(Table1[[#This Row],[ST6512 flux]])&gt;Table1[[#This Row],[ST6512 std-dev]]</f>
        <v>1</v>
      </c>
      <c r="H136">
        <v>0</v>
      </c>
    </row>
    <row r="137" spans="1:8" x14ac:dyDescent="0.25">
      <c r="A137" s="5">
        <v>152</v>
      </c>
      <c r="B137" t="str">
        <f>VLOOKUP(Table1[[#This Row],[model.rxns]],Table2[],2,FALSE)</f>
        <v>adenylosuccinate lyase</v>
      </c>
      <c r="C137" s="2">
        <v>0.88937416784080103</v>
      </c>
      <c r="D137" s="2">
        <f>VLOOKUP(Table1[[#This Row],[model.rxns]],Table2[[model.rxns]:[ST6512 - avg]],3,FALSE)</f>
        <v>1.09473134221326E-2</v>
      </c>
      <c r="E137" s="2">
        <f>VLOOKUP(Table1[[#This Row],[model.rxns]],Table2[[model.rxns]:[OKYL029 - avg]],5,FALSE)</f>
        <v>9.7362577649016107E-3</v>
      </c>
      <c r="F137" s="2">
        <f>VLOOKUP(Table1[[#This Row],[model.rxns]],Table2[[model.rxns]:[JFYL18 - stddev]],4,FALSE)</f>
        <v>1.21242235275613E-3</v>
      </c>
      <c r="G137" t="b">
        <f>ABS(Table1[[#This Row],[ST6512 flux]])&gt;Table1[[#This Row],[ST6512 std-dev]]</f>
        <v>1</v>
      </c>
      <c r="H137" s="1">
        <v>5.6639957502404104E-284</v>
      </c>
    </row>
    <row r="138" spans="1:8" x14ac:dyDescent="0.25">
      <c r="A138" s="5">
        <v>153</v>
      </c>
      <c r="B138" t="str">
        <f>VLOOKUP(Table1[[#This Row],[model.rxns]],Table2[],2,FALSE)</f>
        <v>adenylosuccinate synthase</v>
      </c>
      <c r="C138" s="2">
        <v>0.88937416784080103</v>
      </c>
      <c r="D138" s="2">
        <f>VLOOKUP(Table1[[#This Row],[model.rxns]],Table2[[model.rxns]:[ST6512 - avg]],3,FALSE)</f>
        <v>1.09473134221326E-2</v>
      </c>
      <c r="E138" s="2">
        <f>VLOOKUP(Table1[[#This Row],[model.rxns]],Table2[[model.rxns]:[OKYL029 - avg]],5,FALSE)</f>
        <v>9.7362577649016107E-3</v>
      </c>
      <c r="F138" s="2">
        <f>VLOOKUP(Table1[[#This Row],[model.rxns]],Table2[[model.rxns]:[JFYL18 - stddev]],4,FALSE)</f>
        <v>1.21242235275613E-3</v>
      </c>
      <c r="G138" t="b">
        <f>ABS(Table1[[#This Row],[ST6512 flux]])&gt;Table1[[#This Row],[ST6512 std-dev]]</f>
        <v>1</v>
      </c>
      <c r="H138" s="1">
        <v>5.6639957502404104E-284</v>
      </c>
    </row>
    <row r="139" spans="1:8" x14ac:dyDescent="0.25">
      <c r="A139" s="5">
        <v>207</v>
      </c>
      <c r="B139" t="str">
        <f>VLOOKUP(Table1[[#This Row],[model.rxns]],Table2[],2,FALSE)</f>
        <v>argininosuccinate lyase</v>
      </c>
      <c r="C139" s="2">
        <v>0.88912846612116903</v>
      </c>
      <c r="D139" s="2">
        <f>VLOOKUP(Table1[[#This Row],[model.rxns]],Table2[[model.rxns]:[ST6512 - avg]],3,FALSE)</f>
        <v>1.14471540891826E-2</v>
      </c>
      <c r="E139" s="2">
        <f>VLOOKUP(Table1[[#This Row],[model.rxns]],Table2[[model.rxns]:[OKYL029 - avg]],5,FALSE)</f>
        <v>1.01779905567676E-2</v>
      </c>
      <c r="F139" s="2">
        <f>VLOOKUP(Table1[[#This Row],[model.rxns]],Table2[[model.rxns]:[JFYL18 - stddev]],4,FALSE)</f>
        <v>2.4405220927657001E-4</v>
      </c>
      <c r="G139" t="b">
        <f>ABS(Table1[[#This Row],[ST6512 flux]])&gt;Table1[[#This Row],[ST6512 std-dev]]</f>
        <v>1</v>
      </c>
      <c r="H139">
        <v>0</v>
      </c>
    </row>
    <row r="140" spans="1:8" x14ac:dyDescent="0.25">
      <c r="A140" s="5">
        <v>208</v>
      </c>
      <c r="B140" t="str">
        <f>VLOOKUP(Table1[[#This Row],[model.rxns]],Table2[],2,FALSE)</f>
        <v>argininosuccinate synthase</v>
      </c>
      <c r="C140" s="2">
        <v>0.88912846612116903</v>
      </c>
      <c r="D140" s="2">
        <f>VLOOKUP(Table1[[#This Row],[model.rxns]],Table2[[model.rxns]:[ST6512 - avg]],3,FALSE)</f>
        <v>1.14471540891826E-2</v>
      </c>
      <c r="E140" s="2">
        <f>VLOOKUP(Table1[[#This Row],[model.rxns]],Table2[[model.rxns]:[OKYL029 - avg]],5,FALSE)</f>
        <v>1.01779905567676E-2</v>
      </c>
      <c r="F140" s="2">
        <f>VLOOKUP(Table1[[#This Row],[model.rxns]],Table2[[model.rxns]:[JFYL18 - stddev]],4,FALSE)</f>
        <v>2.4405220927657001E-4</v>
      </c>
      <c r="G140" t="b">
        <f>ABS(Table1[[#This Row],[ST6512 flux]])&gt;Table1[[#This Row],[ST6512 std-dev]]</f>
        <v>1</v>
      </c>
      <c r="H140">
        <v>0</v>
      </c>
    </row>
    <row r="141" spans="1:8" x14ac:dyDescent="0.25">
      <c r="A141" s="5">
        <v>816</v>
      </c>
      <c r="B141" t="str">
        <f>VLOOKUP(Table1[[#This Row],[model.rxns]],Table2[],2,FALSE)</f>
        <v>ornithine carbamoyltransferase</v>
      </c>
      <c r="C141" s="2">
        <v>0.88912846612116903</v>
      </c>
      <c r="D141" s="2">
        <f>VLOOKUP(Table1[[#This Row],[model.rxns]],Table2[[model.rxns]:[ST6512 - avg]],3,FALSE)</f>
        <v>1.14471540891826E-2</v>
      </c>
      <c r="E141" s="2">
        <f>VLOOKUP(Table1[[#This Row],[model.rxns]],Table2[[model.rxns]:[OKYL029 - avg]],5,FALSE)</f>
        <v>1.01779905567676E-2</v>
      </c>
      <c r="F141" s="2">
        <f>VLOOKUP(Table1[[#This Row],[model.rxns]],Table2[[model.rxns]:[JFYL18 - stddev]],4,FALSE)</f>
        <v>2.4405220927657001E-4</v>
      </c>
      <c r="G141" t="b">
        <f>ABS(Table1[[#This Row],[ST6512 flux]])&gt;Table1[[#This Row],[ST6512 std-dev]]</f>
        <v>1</v>
      </c>
      <c r="H141">
        <v>0</v>
      </c>
    </row>
    <row r="142" spans="1:8" hidden="1" x14ac:dyDescent="0.25">
      <c r="A142" s="5">
        <v>3540</v>
      </c>
      <c r="B142" t="str">
        <f>VLOOKUP(Table1[[#This Row],[model.rxns]],Table2[],2,FALSE)</f>
        <v>CMP transport, cytoplasm-ER membrane</v>
      </c>
      <c r="C142" s="2">
        <v>0.88876369684840195</v>
      </c>
      <c r="D142">
        <f>VLOOKUP(Table1[[#This Row],[model.rxns]],Table2[[model.rxns]:[ST6512 - avg]],3,FALSE)</f>
        <v>-2.72825653655967E-3</v>
      </c>
      <c r="E142">
        <f>VLOOKUP(Table1[[#This Row],[model.rxns]],Table2[[model.rxns]:[OKYL029 - avg]],5,FALSE)</f>
        <v>-2.4247753653835898E-3</v>
      </c>
      <c r="F142">
        <f>VLOOKUP(Table1[[#This Row],[model.rxns]],Table2[[model.rxns]:[JFYL18 - stddev]],4,FALSE)</f>
        <v>1.41036102728706E-4</v>
      </c>
      <c r="G142" t="b">
        <f>ABS(Table1[[#This Row],[ST6512 flux]])&gt;Table1[[#This Row],[ST6512 std-dev]]</f>
        <v>1</v>
      </c>
      <c r="H142">
        <v>0</v>
      </c>
    </row>
    <row r="143" spans="1:8" x14ac:dyDescent="0.25">
      <c r="A143" s="5">
        <v>476</v>
      </c>
      <c r="B143" t="str">
        <f>VLOOKUP(Table1[[#This Row],[model.rxns]],Table2[],2,FALSE)</f>
        <v>glutamine synthetase</v>
      </c>
      <c r="C143" s="2">
        <v>0.88735563272343798</v>
      </c>
      <c r="D143" s="2">
        <f>VLOOKUP(Table1[[#This Row],[model.rxns]],Table2[[model.rxns]:[ST6512 - avg]],3,FALSE)</f>
        <v>0.15953759802970799</v>
      </c>
      <c r="E143" s="2">
        <f>VLOOKUP(Table1[[#This Row],[model.rxns]],Table2[[model.rxns]:[OKYL029 - avg]],5,FALSE)</f>
        <v>0.141566586242829</v>
      </c>
      <c r="F143" s="2">
        <f>VLOOKUP(Table1[[#This Row],[model.rxns]],Table2[[model.rxns]:[JFYL18 - stddev]],4,FALSE)</f>
        <v>8.0213293757056808E-3</v>
      </c>
      <c r="G143" t="b">
        <f>ABS(Table1[[#This Row],[ST6512 flux]])&gt;Table1[[#This Row],[ST6512 std-dev]]</f>
        <v>1</v>
      </c>
      <c r="H143">
        <v>0</v>
      </c>
    </row>
    <row r="144" spans="1:8" x14ac:dyDescent="0.25">
      <c r="A144" s="5" t="s">
        <v>1764</v>
      </c>
      <c r="B144" t="str">
        <f>VLOOKUP(Table1[[#This Row],[model.rxns]],Table2[],2,FALSE)</f>
        <v>Acyl-CoAs pool</v>
      </c>
      <c r="C144" s="2">
        <v>0.88683661137761505</v>
      </c>
      <c r="D144" s="2">
        <f>VLOOKUP(Table1[[#This Row],[model.rxns]],Table2[[model.rxns]:[ST6512 - avg]],3,FALSE)</f>
        <v>8.8802760720442207E-3</v>
      </c>
      <c r="E144" s="2">
        <f>VLOOKUP(Table1[[#This Row],[model.rxns]],Table2[[model.rxns]:[OKYL029 - avg]],5,FALSE)</f>
        <v>7.8753539398294208E-3</v>
      </c>
      <c r="F144" s="2">
        <f>VLOOKUP(Table1[[#This Row],[model.rxns]],Table2[[model.rxns]:[JFYL18 - stddev]],4,FALSE)</f>
        <v>3.7595736913129001E-3</v>
      </c>
      <c r="G144" t="b">
        <f>ABS(Table1[[#This Row],[ST6512 flux]])&gt;Table1[[#This Row],[ST6512 std-dev]]</f>
        <v>1</v>
      </c>
      <c r="H144" s="1">
        <v>5.7521076303024701E-32</v>
      </c>
    </row>
    <row r="145" spans="1:8" x14ac:dyDescent="0.25">
      <c r="A145" s="5">
        <v>970</v>
      </c>
      <c r="B145" t="str">
        <f>VLOOKUP(Table1[[#This Row],[model.rxns]],Table2[],2,FALSE)</f>
        <v>ribonucleoside-triphosphate reductase (ATP)</v>
      </c>
      <c r="C145" s="2">
        <v>0.88621876076984596</v>
      </c>
      <c r="D145" s="2">
        <f>VLOOKUP(Table1[[#This Row],[model.rxns]],Table2[[model.rxns]:[ST6512 - avg]],3,FALSE)</f>
        <v>8.3119090126204502E-4</v>
      </c>
      <c r="E145" s="2">
        <f>VLOOKUP(Table1[[#This Row],[model.rxns]],Table2[[model.rxns]:[OKYL029 - avg]],5,FALSE)</f>
        <v>7.3661697047962098E-4</v>
      </c>
      <c r="F145" s="2">
        <f>VLOOKUP(Table1[[#This Row],[model.rxns]],Table2[[model.rxns]:[JFYL18 - stddev]],4,FALSE)</f>
        <v>1.34777899340695E-4</v>
      </c>
      <c r="G145" t="b">
        <f>ABS(Table1[[#This Row],[ST6512 flux]])&gt;Table1[[#This Row],[ST6512 std-dev]]</f>
        <v>1</v>
      </c>
      <c r="H145">
        <v>0</v>
      </c>
    </row>
    <row r="146" spans="1:8" x14ac:dyDescent="0.25">
      <c r="A146" s="5">
        <v>250</v>
      </c>
      <c r="B146" t="str">
        <f>VLOOKUP(Table1[[#This Row],[model.rxns]],Table2[],2,FALSE)</f>
        <v>carbamoyl-phosphate synthase (glutamine-hydrolysing)</v>
      </c>
      <c r="C146" s="2">
        <v>0.88558254519213697</v>
      </c>
      <c r="D146" s="2">
        <f>VLOOKUP(Table1[[#This Row],[model.rxns]],Table2[[model.rxns]:[ST6512 - avg]],3,FALSE)</f>
        <v>2.3942906570174401E-2</v>
      </c>
      <c r="E146" s="2">
        <f>VLOOKUP(Table1[[#This Row],[model.rxns]],Table2[[model.rxns]:[OKYL029 - avg]],5,FALSE)</f>
        <v>2.1203420139712499E-2</v>
      </c>
      <c r="F146" s="2">
        <f>VLOOKUP(Table1[[#This Row],[model.rxns]],Table2[[model.rxns]:[JFYL18 - stddev]],4,FALSE)</f>
        <v>3.11972989191689E-4</v>
      </c>
      <c r="G146" t="b">
        <f>ABS(Table1[[#This Row],[ST6512 flux]])&gt;Table1[[#This Row],[ST6512 std-dev]]</f>
        <v>1</v>
      </c>
      <c r="H146">
        <v>0</v>
      </c>
    </row>
    <row r="147" spans="1:8" x14ac:dyDescent="0.25">
      <c r="A147" s="5">
        <v>216</v>
      </c>
      <c r="B147" t="str">
        <f>VLOOKUP(Table1[[#This Row],[model.rxns]],Table2[],2,FALSE)</f>
        <v>aspartate transaminase</v>
      </c>
      <c r="C147" s="2">
        <v>0.88476472456242405</v>
      </c>
      <c r="D147" s="2">
        <f>VLOOKUP(Table1[[#This Row],[model.rxns]],Table2[[model.rxns]:[ST6512 - avg]],3,FALSE)</f>
        <v>1.0939427238431201</v>
      </c>
      <c r="E147" s="2">
        <f>VLOOKUP(Table1[[#This Row],[model.rxns]],Table2[[model.rxns]:[OKYL029 - avg]],5,FALSE)</f>
        <v>0.96788193274812395</v>
      </c>
      <c r="F147" s="2">
        <f>VLOOKUP(Table1[[#This Row],[model.rxns]],Table2[[model.rxns]:[JFYL18 - stddev]],4,FALSE)</f>
        <v>3.50462287995639E-2</v>
      </c>
      <c r="G147" t="b">
        <f>ABS(Table1[[#This Row],[ST6512 flux]])&gt;Table1[[#This Row],[ST6512 std-dev]]</f>
        <v>1</v>
      </c>
      <c r="H147">
        <v>0</v>
      </c>
    </row>
    <row r="148" spans="1:8" x14ac:dyDescent="0.25">
      <c r="A148" s="5">
        <v>549</v>
      </c>
      <c r="B148" t="str">
        <f>VLOOKUP(Table1[[#This Row],[model.rxns]],Table2[],2,FALSE)</f>
        <v>homoserine O-trans-acetylase</v>
      </c>
      <c r="C148" s="2">
        <v>0.88435272251247798</v>
      </c>
      <c r="D148" s="2">
        <f>VLOOKUP(Table1[[#This Row],[model.rxns]],Table2[[model.rxns]:[ST6512 - avg]],3,FALSE)</f>
        <v>4.4582175761944598E-3</v>
      </c>
      <c r="E148" s="2">
        <f>VLOOKUP(Table1[[#This Row],[model.rxns]],Table2[[model.rxns]:[OKYL029 - avg]],5,FALSE)</f>
        <v>3.9426368510605504E-3</v>
      </c>
      <c r="F148" s="2">
        <f>VLOOKUP(Table1[[#This Row],[model.rxns]],Table2[[model.rxns]:[JFYL18 - stddev]],4,FALSE)</f>
        <v>9.1853619036568997E-4</v>
      </c>
      <c r="G148" t="b">
        <f>ABS(Table1[[#This Row],[ST6512 flux]])&gt;Table1[[#This Row],[ST6512 std-dev]]</f>
        <v>1</v>
      </c>
      <c r="H148" s="1">
        <v>5.67920149025193E-176</v>
      </c>
    </row>
    <row r="149" spans="1:8" x14ac:dyDescent="0.25">
      <c r="A149" s="5">
        <v>976</v>
      </c>
      <c r="B149" t="str">
        <f>VLOOKUP(Table1[[#This Row],[model.rxns]],Table2[],2,FALSE)</f>
        <v>ribonucleotide reductase</v>
      </c>
      <c r="C149" s="2">
        <v>0.88431250995650601</v>
      </c>
      <c r="D149" s="2">
        <f>VLOOKUP(Table1[[#This Row],[model.rxns]],Table2[[model.rxns]:[ST6512 - avg]],3,FALSE)</f>
        <v>9.3142756554728801E-4</v>
      </c>
      <c r="E149" s="2">
        <f>VLOOKUP(Table1[[#This Row],[model.rxns]],Table2[[model.rxns]:[OKYL029 - avg]],5,FALSE)</f>
        <v>8.2367304833180104E-4</v>
      </c>
      <c r="F149" s="2">
        <f>VLOOKUP(Table1[[#This Row],[model.rxns]],Table2[[model.rxns]:[JFYL18 - stddev]],4,FALSE)</f>
        <v>1.9092555707698599E-4</v>
      </c>
      <c r="G149" t="b">
        <f>ABS(Table1[[#This Row],[ST6512 flux]])&gt;Table1[[#This Row],[ST6512 std-dev]]</f>
        <v>1</v>
      </c>
      <c r="H149" s="1">
        <v>5.2847343946532297E-188</v>
      </c>
    </row>
    <row r="150" spans="1:8" x14ac:dyDescent="0.25">
      <c r="A150" s="5">
        <v>760</v>
      </c>
      <c r="B150" t="str">
        <f>VLOOKUP(Table1[[#This Row],[model.rxns]],Table2[],2,FALSE)</f>
        <v>N-acetylglucosamine-6-phosphate synthase</v>
      </c>
      <c r="C150" s="2">
        <v>0.88380343525117699</v>
      </c>
      <c r="D150" s="2">
        <f>VLOOKUP(Table1[[#This Row],[model.rxns]],Table2[[model.rxns]:[ST6512 - avg]],3,FALSE)</f>
        <v>7.9033636231117296E-2</v>
      </c>
      <c r="E150" s="2">
        <f>VLOOKUP(Table1[[#This Row],[model.rxns]],Table2[[model.rxns]:[OKYL029 - avg]],5,FALSE)</f>
        <v>6.9850199201453397E-2</v>
      </c>
      <c r="F150" s="2">
        <f>VLOOKUP(Table1[[#This Row],[model.rxns]],Table2[[model.rxns]:[JFYL18 - stddev]],4,FALSE)</f>
        <v>9.1646046262604697E-4</v>
      </c>
      <c r="G150" t="b">
        <f>ABS(Table1[[#This Row],[ST6512 flux]])&gt;Table1[[#This Row],[ST6512 std-dev]]</f>
        <v>1</v>
      </c>
      <c r="H150">
        <v>0</v>
      </c>
    </row>
    <row r="151" spans="1:8" x14ac:dyDescent="0.25">
      <c r="A151" s="5">
        <v>307</v>
      </c>
      <c r="B151" t="str">
        <f>VLOOKUP(Table1[[#This Row],[model.rxns]],Table2[],2,FALSE)</f>
        <v>CTP synthase (NH3)</v>
      </c>
      <c r="C151" s="2">
        <v>0.88372857089158297</v>
      </c>
      <c r="D151" s="2">
        <f>VLOOKUP(Table1[[#This Row],[model.rxns]],Table2[[model.rxns]:[ST6512 - avg]],3,FALSE)</f>
        <v>6.1788604839197597E-3</v>
      </c>
      <c r="E151" s="2">
        <f>VLOOKUP(Table1[[#This Row],[model.rxns]],Table2[[model.rxns]:[OKYL029 - avg]],5,FALSE)</f>
        <v>5.46043554519288E-3</v>
      </c>
      <c r="F151" s="2">
        <f>VLOOKUP(Table1[[#This Row],[model.rxns]],Table2[[model.rxns]:[JFYL18 - stddev]],4,FALSE)</f>
        <v>1.3269937622785301E-3</v>
      </c>
      <c r="G151" t="b">
        <f>ABS(Table1[[#This Row],[ST6512 flux]])&gt;Table1[[#This Row],[ST6512 std-dev]]</f>
        <v>1</v>
      </c>
      <c r="H151" s="1">
        <v>4.3489729273126099E-163</v>
      </c>
    </row>
    <row r="152" spans="1:8" x14ac:dyDescent="0.25">
      <c r="A152" s="5">
        <v>1084</v>
      </c>
      <c r="B152" t="str">
        <f>VLOOKUP(Table1[[#This Row],[model.rxns]],Table2[],2,FALSE)</f>
        <v>UTP-glucose-1-phosphate uridylyltransferase</v>
      </c>
      <c r="C152" s="2">
        <v>0.88359005040166005</v>
      </c>
      <c r="D152" s="2">
        <f>VLOOKUP(Table1[[#This Row],[model.rxns]],Table2[[model.rxns]:[ST6512 - avg]],3,FALSE)</f>
        <v>8.6475711322180002E-2</v>
      </c>
      <c r="E152" s="2">
        <f>VLOOKUP(Table1[[#This Row],[model.rxns]],Table2[[model.rxns]:[OKYL029 - avg]],5,FALSE)</f>
        <v>7.6409078125684496E-2</v>
      </c>
      <c r="F152" s="2">
        <f>VLOOKUP(Table1[[#This Row],[model.rxns]],Table2[[model.rxns]:[JFYL18 - stddev]],4,FALSE)</f>
        <v>7.4084725097245301E-3</v>
      </c>
      <c r="G152" t="b">
        <f>ABS(Table1[[#This Row],[ST6512 flux]])&gt;Table1[[#This Row],[ST6512 std-dev]]</f>
        <v>1</v>
      </c>
      <c r="H152">
        <v>0</v>
      </c>
    </row>
    <row r="153" spans="1:8" x14ac:dyDescent="0.25">
      <c r="A153" s="5">
        <v>27</v>
      </c>
      <c r="B153" t="str">
        <f>VLOOKUP(Table1[[#This Row],[model.rxns]],Table2[],2,FALSE)</f>
        <v>homoaconitase</v>
      </c>
      <c r="C153" s="2">
        <v>0.88350985356973399</v>
      </c>
      <c r="D153" s="2">
        <f>VLOOKUP(Table1[[#This Row],[model.rxns]],Table2[[model.rxns]:[ST6512 - avg]],3,FALSE)</f>
        <v>2.5027329595981598E-2</v>
      </c>
      <c r="E153" s="2">
        <f>VLOOKUP(Table1[[#This Row],[model.rxns]],Table2[[model.rxns]:[OKYL029 - avg]],5,FALSE)</f>
        <v>2.2111892306587101E-2</v>
      </c>
      <c r="F153" s="2">
        <f>VLOOKUP(Table1[[#This Row],[model.rxns]],Table2[[model.rxns]:[JFYL18 - stddev]],4,FALSE)</f>
        <v>2.5927449304288602E-4</v>
      </c>
      <c r="G153" t="b">
        <f>ABS(Table1[[#This Row],[ST6512 flux]])&gt;Table1[[#This Row],[ST6512 std-dev]]</f>
        <v>1</v>
      </c>
      <c r="H153">
        <v>0</v>
      </c>
    </row>
    <row r="154" spans="1:8" x14ac:dyDescent="0.25">
      <c r="A154" s="5">
        <v>542</v>
      </c>
      <c r="B154" t="str">
        <f>VLOOKUP(Table1[[#This Row],[model.rxns]],Table2[],2,FALSE)</f>
        <v>homoacontinate hydratase</v>
      </c>
      <c r="C154" s="2">
        <v>0.88350985356973399</v>
      </c>
      <c r="D154" s="2">
        <f>VLOOKUP(Table1[[#This Row],[model.rxns]],Table2[[model.rxns]:[ST6512 - avg]],3,FALSE)</f>
        <v>2.5027329595981598E-2</v>
      </c>
      <c r="E154" s="2">
        <f>VLOOKUP(Table1[[#This Row],[model.rxns]],Table2[[model.rxns]:[OKYL029 - avg]],5,FALSE)</f>
        <v>2.2111892306587101E-2</v>
      </c>
      <c r="F154" s="2">
        <f>VLOOKUP(Table1[[#This Row],[model.rxns]],Table2[[model.rxns]:[JFYL18 - stddev]],4,FALSE)</f>
        <v>2.5927449304288602E-4</v>
      </c>
      <c r="G154" t="b">
        <f>ABS(Table1[[#This Row],[ST6512 flux]])&gt;Table1[[#This Row],[ST6512 std-dev]]</f>
        <v>1</v>
      </c>
      <c r="H154">
        <v>0</v>
      </c>
    </row>
    <row r="155" spans="1:8" x14ac:dyDescent="0.25">
      <c r="A155" s="5">
        <v>545</v>
      </c>
      <c r="B155" t="str">
        <f>VLOOKUP(Table1[[#This Row],[model.rxns]],Table2[],2,FALSE)</f>
        <v>homoisocitrate dehydrogenase</v>
      </c>
      <c r="C155" s="2">
        <v>0.88350985356973399</v>
      </c>
      <c r="D155" s="2">
        <f>VLOOKUP(Table1[[#This Row],[model.rxns]],Table2[[model.rxns]:[ST6512 - avg]],3,FALSE)</f>
        <v>2.5027329595981598E-2</v>
      </c>
      <c r="E155" s="2">
        <f>VLOOKUP(Table1[[#This Row],[model.rxns]],Table2[[model.rxns]:[OKYL029 - avg]],5,FALSE)</f>
        <v>2.2111892306587101E-2</v>
      </c>
      <c r="F155" s="2">
        <f>VLOOKUP(Table1[[#This Row],[model.rxns]],Table2[[model.rxns]:[JFYL18 - stddev]],4,FALSE)</f>
        <v>2.5927449304288602E-4</v>
      </c>
      <c r="G155" t="b">
        <f>ABS(Table1[[#This Row],[ST6512 flux]])&gt;Table1[[#This Row],[ST6512 std-dev]]</f>
        <v>1</v>
      </c>
      <c r="H155">
        <v>0</v>
      </c>
    </row>
    <row r="156" spans="1:8" x14ac:dyDescent="0.25">
      <c r="A156" s="5">
        <v>1838</v>
      </c>
      <c r="B156" t="str">
        <f>VLOOKUP(Table1[[#This Row],[model.rxns]],Table2[],2,FALSE)</f>
        <v>homocitrate synthase</v>
      </c>
      <c r="C156" s="2">
        <v>0.88350985356973399</v>
      </c>
      <c r="D156" s="2">
        <f>VLOOKUP(Table1[[#This Row],[model.rxns]],Table2[[model.rxns]:[ST6512 - avg]],3,FALSE)</f>
        <v>2.5027329595981598E-2</v>
      </c>
      <c r="E156" s="2">
        <f>VLOOKUP(Table1[[#This Row],[model.rxns]],Table2[[model.rxns]:[OKYL029 - avg]],5,FALSE)</f>
        <v>2.2111892306587101E-2</v>
      </c>
      <c r="F156" s="2">
        <f>VLOOKUP(Table1[[#This Row],[model.rxns]],Table2[[model.rxns]:[JFYL18 - stddev]],4,FALSE)</f>
        <v>2.5927449304288602E-4</v>
      </c>
      <c r="G156" t="b">
        <f>ABS(Table1[[#This Row],[ST6512 flux]])&gt;Table1[[#This Row],[ST6512 std-dev]]</f>
        <v>1</v>
      </c>
      <c r="H156">
        <v>0</v>
      </c>
    </row>
    <row r="157" spans="1:8" x14ac:dyDescent="0.25">
      <c r="A157" s="5">
        <v>18</v>
      </c>
      <c r="B157" t="str">
        <f>VLOOKUP(Table1[[#This Row],[model.rxns]],Table2[],2,FALSE)</f>
        <v>2-aminoadipate transaminase</v>
      </c>
      <c r="C157" s="2">
        <v>0.883481362509841</v>
      </c>
      <c r="D157" s="2">
        <f>VLOOKUP(Table1[[#This Row],[model.rxns]],Table2[[model.rxns]:[ST6512 - avg]],3,FALSE)</f>
        <v>2.5023602020543202E-2</v>
      </c>
      <c r="E157" s="2">
        <f>VLOOKUP(Table1[[#This Row],[model.rxns]],Table2[[model.rxns]:[OKYL029 - avg]],5,FALSE)</f>
        <v>2.21078860080136E-2</v>
      </c>
      <c r="F157" s="2">
        <f>VLOOKUP(Table1[[#This Row],[model.rxns]],Table2[[model.rxns]:[JFYL18 - stddev]],4,FALSE)</f>
        <v>2.4972721613347601E-4</v>
      </c>
      <c r="G157" t="b">
        <f>ABS(Table1[[#This Row],[ST6512 flux]])&gt;Table1[[#This Row],[ST6512 std-dev]]</f>
        <v>1</v>
      </c>
      <c r="H157">
        <v>0</v>
      </c>
    </row>
    <row r="158" spans="1:8" x14ac:dyDescent="0.25">
      <c r="A158" s="5">
        <v>678</v>
      </c>
      <c r="B158" t="str">
        <f>VLOOKUP(Table1[[#This Row],[model.rxns]],Table2[],2,FALSE)</f>
        <v>L-aminoadipate-semialdehyde dehydrogenase (NADPH)</v>
      </c>
      <c r="C158" s="2">
        <v>0.883481362509841</v>
      </c>
      <c r="D158" s="2">
        <f>VLOOKUP(Table1[[#This Row],[model.rxns]],Table2[[model.rxns]:[ST6512 - avg]],3,FALSE)</f>
        <v>2.5023602020543202E-2</v>
      </c>
      <c r="E158" s="2">
        <f>VLOOKUP(Table1[[#This Row],[model.rxns]],Table2[[model.rxns]:[OKYL029 - avg]],5,FALSE)</f>
        <v>2.21078860080136E-2</v>
      </c>
      <c r="F158" s="2">
        <f>VLOOKUP(Table1[[#This Row],[model.rxns]],Table2[[model.rxns]:[JFYL18 - stddev]],4,FALSE)</f>
        <v>2.4972721613347498E-4</v>
      </c>
      <c r="G158" t="b">
        <f>ABS(Table1[[#This Row],[ST6512 flux]])&gt;Table1[[#This Row],[ST6512 std-dev]]</f>
        <v>1</v>
      </c>
      <c r="H158">
        <v>0</v>
      </c>
    </row>
    <row r="159" spans="1:8" x14ac:dyDescent="0.25">
      <c r="A159" s="5">
        <v>988</v>
      </c>
      <c r="B159" t="str">
        <f>VLOOKUP(Table1[[#This Row],[model.rxns]],Table2[],2,FALSE)</f>
        <v>saccharopine dehydrogenase (NAD, L-lysine forming)</v>
      </c>
      <c r="C159" s="2">
        <v>0.883481362509841</v>
      </c>
      <c r="D159" s="2">
        <f>VLOOKUP(Table1[[#This Row],[model.rxns]],Table2[[model.rxns]:[ST6512 - avg]],3,FALSE)</f>
        <v>2.5023602020543202E-2</v>
      </c>
      <c r="E159" s="2">
        <f>VLOOKUP(Table1[[#This Row],[model.rxns]],Table2[[model.rxns]:[OKYL029 - avg]],5,FALSE)</f>
        <v>2.21078860080136E-2</v>
      </c>
      <c r="F159" s="2">
        <f>VLOOKUP(Table1[[#This Row],[model.rxns]],Table2[[model.rxns]:[JFYL18 - stddev]],4,FALSE)</f>
        <v>2.4972721613347498E-4</v>
      </c>
      <c r="G159" t="b">
        <f>ABS(Table1[[#This Row],[ST6512 flux]])&gt;Table1[[#This Row],[ST6512 std-dev]]</f>
        <v>1</v>
      </c>
      <c r="H159">
        <v>0</v>
      </c>
    </row>
    <row r="160" spans="1:8" x14ac:dyDescent="0.25">
      <c r="A160" s="5">
        <v>989</v>
      </c>
      <c r="B160" t="str">
        <f>VLOOKUP(Table1[[#This Row],[model.rxns]],Table2[],2,FALSE)</f>
        <v>saccharopine dehydrogenase (NADP, L-glutamate forming)</v>
      </c>
      <c r="C160" s="2">
        <v>0.883481362509841</v>
      </c>
      <c r="D160" s="2">
        <f>VLOOKUP(Table1[[#This Row],[model.rxns]],Table2[[model.rxns]:[ST6512 - avg]],3,FALSE)</f>
        <v>2.5023602020543202E-2</v>
      </c>
      <c r="E160" s="2">
        <f>VLOOKUP(Table1[[#This Row],[model.rxns]],Table2[[model.rxns]:[OKYL029 - avg]],5,FALSE)</f>
        <v>2.21078860080136E-2</v>
      </c>
      <c r="F160" s="2">
        <f>VLOOKUP(Table1[[#This Row],[model.rxns]],Table2[[model.rxns]:[JFYL18 - stddev]],4,FALSE)</f>
        <v>2.4972721613347498E-4</v>
      </c>
      <c r="G160" t="b">
        <f>ABS(Table1[[#This Row],[ST6512 flux]])&gt;Table1[[#This Row],[ST6512 std-dev]]</f>
        <v>1</v>
      </c>
      <c r="H160">
        <v>0</v>
      </c>
    </row>
    <row r="161" spans="1:8" hidden="1" x14ac:dyDescent="0.25">
      <c r="A161" s="5">
        <v>1099</v>
      </c>
      <c r="B161" t="str">
        <f>VLOOKUP(Table1[[#This Row],[model.rxns]],Table2[],2,FALSE)</f>
        <v>2-oxoadipate and 2-oxoglutarate transport</v>
      </c>
      <c r="C161" s="2">
        <v>0.883481362509841</v>
      </c>
      <c r="D161">
        <f>VLOOKUP(Table1[[#This Row],[model.rxns]],Table2[[model.rxns]:[ST6512 - avg]],3,FALSE)</f>
        <v>2.5023602020543202E-2</v>
      </c>
      <c r="E161">
        <f>VLOOKUP(Table1[[#This Row],[model.rxns]],Table2[[model.rxns]:[OKYL029 - avg]],5,FALSE)</f>
        <v>2.21078860080136E-2</v>
      </c>
      <c r="F161">
        <f>VLOOKUP(Table1[[#This Row],[model.rxns]],Table2[[model.rxns]:[JFYL18 - stddev]],4,FALSE)</f>
        <v>2.4972721613347498E-4</v>
      </c>
      <c r="G161" t="b">
        <f>ABS(Table1[[#This Row],[ST6512 flux]])&gt;Table1[[#This Row],[ST6512 std-dev]]</f>
        <v>1</v>
      </c>
      <c r="H161">
        <v>0</v>
      </c>
    </row>
    <row r="162" spans="1:8" x14ac:dyDescent="0.25">
      <c r="A162" s="5">
        <v>811</v>
      </c>
      <c r="B162" t="str">
        <f>VLOOKUP(Table1[[#This Row],[model.rxns]],Table2[],2,FALSE)</f>
        <v>nucleoside-diphosphate kinase (ATP:UDP)</v>
      </c>
      <c r="C162" s="2">
        <v>0.88331008990527304</v>
      </c>
      <c r="D162" s="2">
        <f>VLOOKUP(Table1[[#This Row],[model.rxns]],Table2[[model.rxns]:[ST6512 - avg]],3,FALSE)</f>
        <v>0.17326631434112999</v>
      </c>
      <c r="E162" s="2">
        <f>VLOOKUP(Table1[[#This Row],[model.rxns]],Table2[[model.rxns]:[OKYL029 - avg]],5,FALSE)</f>
        <v>0.15304788369821901</v>
      </c>
      <c r="F162" s="2">
        <f>VLOOKUP(Table1[[#This Row],[model.rxns]],Table2[[model.rxns]:[JFYL18 - stddev]],4,FALSE)</f>
        <v>7.5924685312672401E-3</v>
      </c>
      <c r="G162" t="b">
        <f>ABS(Table1[[#This Row],[ST6512 flux]])&gt;Table1[[#This Row],[ST6512 std-dev]]</f>
        <v>1</v>
      </c>
      <c r="H162">
        <v>0</v>
      </c>
    </row>
    <row r="163" spans="1:8" x14ac:dyDescent="0.25">
      <c r="A163" s="5">
        <v>154</v>
      </c>
      <c r="B163" t="str">
        <f>VLOOKUP(Table1[[#This Row],[model.rxns]],Table2[],2,FALSE)</f>
        <v>adenylyl-sulfate kinase</v>
      </c>
      <c r="C163" s="2">
        <v>0.88325603004101605</v>
      </c>
      <c r="D163" s="2">
        <f>VLOOKUP(Table1[[#This Row],[model.rxns]],Table2[[model.rxns]:[ST6512 - avg]],3,FALSE)</f>
        <v>4.36940698912171E-3</v>
      </c>
      <c r="E163" s="2">
        <f>VLOOKUP(Table1[[#This Row],[model.rxns]],Table2[[model.rxns]:[OKYL029 - avg]],5,FALSE)</f>
        <v>3.8593050708451101E-3</v>
      </c>
      <c r="F163" s="2">
        <f>VLOOKUP(Table1[[#This Row],[model.rxns]],Table2[[model.rxns]:[JFYL18 - stddev]],4,FALSE)</f>
        <v>2.9792361494764702E-4</v>
      </c>
      <c r="G163" t="b">
        <f>ABS(Table1[[#This Row],[ST6512 flux]])&gt;Table1[[#This Row],[ST6512 std-dev]]</f>
        <v>1</v>
      </c>
      <c r="H163">
        <v>0</v>
      </c>
    </row>
    <row r="164" spans="1:8" hidden="1" x14ac:dyDescent="0.25">
      <c r="A164" s="5">
        <v>1585</v>
      </c>
      <c r="B164" t="str">
        <f>VLOOKUP(Table1[[#This Row],[model.rxns]],Table2[],2,FALSE)</f>
        <v>2-oxobutanoate transporter</v>
      </c>
      <c r="C164" s="2">
        <v>0.88280117744549103</v>
      </c>
      <c r="D164">
        <f>VLOOKUP(Table1[[#This Row],[model.rxns]],Table2[[model.rxns]:[ST6512 - avg]],3,FALSE)</f>
        <v>8.1757571002588608E-3</v>
      </c>
      <c r="E164">
        <f>VLOOKUP(Table1[[#This Row],[model.rxns]],Table2[[model.rxns]:[OKYL029 - avg]],5,FALSE)</f>
        <v>7.2175679946168501E-3</v>
      </c>
      <c r="F164">
        <f>VLOOKUP(Table1[[#This Row],[model.rxns]],Table2[[model.rxns]:[JFYL18 - stddev]],4,FALSE)</f>
        <v>7.1263643263535798E-4</v>
      </c>
      <c r="G164" t="b">
        <f>ABS(Table1[[#This Row],[ST6512 flux]])&gt;Table1[[#This Row],[ST6512 std-dev]]</f>
        <v>1</v>
      </c>
      <c r="H164">
        <v>0</v>
      </c>
    </row>
    <row r="165" spans="1:8" x14ac:dyDescent="0.25">
      <c r="A165" s="5">
        <v>1026</v>
      </c>
      <c r="B165" t="str">
        <f>VLOOKUP(Table1[[#This Row],[model.rxns]],Table2[],2,FALSE)</f>
        <v>sulfate adenylyltransferase (ADP)</v>
      </c>
      <c r="C165" s="2">
        <v>0.88237317621895495</v>
      </c>
      <c r="D165" s="2">
        <f>VLOOKUP(Table1[[#This Row],[model.rxns]],Table2[[model.rxns]:[ST6512 - avg]],3,FALSE)</f>
        <v>4.3245879113658304E-3</v>
      </c>
      <c r="E165" s="2">
        <f>VLOOKUP(Table1[[#This Row],[model.rxns]],Table2[[model.rxns]:[OKYL029 - avg]],5,FALSE)</f>
        <v>3.8159003711899699E-3</v>
      </c>
      <c r="F165" s="2">
        <f>VLOOKUP(Table1[[#This Row],[model.rxns]],Table2[[model.rxns]:[JFYL18 - stddev]],4,FALSE)</f>
        <v>3.6105499013497198E-4</v>
      </c>
      <c r="G165" t="b">
        <f>ABS(Table1[[#This Row],[ST6512 flux]])&gt;Table1[[#This Row],[ST6512 std-dev]]</f>
        <v>1</v>
      </c>
      <c r="H165">
        <v>0</v>
      </c>
    </row>
    <row r="166" spans="1:8" x14ac:dyDescent="0.25">
      <c r="A166" s="5">
        <v>739</v>
      </c>
      <c r="B166" t="str">
        <f>VLOOKUP(Table1[[#This Row],[model.rxns]],Table2[],2,FALSE)</f>
        <v>mevalonate pyrophoshate decarboxylase</v>
      </c>
      <c r="C166" s="2">
        <v>0.88233422819290397</v>
      </c>
      <c r="D166" s="2">
        <f>VLOOKUP(Table1[[#This Row],[model.rxns]],Table2[[model.rxns]:[ST6512 - avg]],3,FALSE)</f>
        <v>1.17792762588443E-2</v>
      </c>
      <c r="E166" s="2">
        <f>VLOOKUP(Table1[[#This Row],[model.rxns]],Table2[[model.rxns]:[OKYL029 - avg]],5,FALSE)</f>
        <v>1.03932586265184E-2</v>
      </c>
      <c r="F166" s="2">
        <f>VLOOKUP(Table1[[#This Row],[model.rxns]],Table2[[model.rxns]:[JFYL18 - stddev]],4,FALSE)</f>
        <v>1.08920774379801E-4</v>
      </c>
      <c r="G166" t="b">
        <f>ABS(Table1[[#This Row],[ST6512 flux]])&gt;Table1[[#This Row],[ST6512 std-dev]]</f>
        <v>1</v>
      </c>
      <c r="H166">
        <v>0</v>
      </c>
    </row>
    <row r="167" spans="1:8" x14ac:dyDescent="0.25">
      <c r="A167" s="5">
        <v>904</v>
      </c>
      <c r="B167" t="str">
        <f>VLOOKUP(Table1[[#This Row],[model.rxns]],Table2[],2,FALSE)</f>
        <v>phosphomevalonate kinase</v>
      </c>
      <c r="C167" s="2">
        <v>0.88233422819290397</v>
      </c>
      <c r="D167" s="2">
        <f>VLOOKUP(Table1[[#This Row],[model.rxns]],Table2[[model.rxns]:[ST6512 - avg]],3,FALSE)</f>
        <v>1.17792762588443E-2</v>
      </c>
      <c r="E167" s="2">
        <f>VLOOKUP(Table1[[#This Row],[model.rxns]],Table2[[model.rxns]:[OKYL029 - avg]],5,FALSE)</f>
        <v>1.03932586265184E-2</v>
      </c>
      <c r="F167" s="2">
        <f>VLOOKUP(Table1[[#This Row],[model.rxns]],Table2[[model.rxns]:[JFYL18 - stddev]],4,FALSE)</f>
        <v>1.08920774379801E-4</v>
      </c>
      <c r="G167" t="b">
        <f>ABS(Table1[[#This Row],[ST6512 flux]])&gt;Table1[[#This Row],[ST6512 std-dev]]</f>
        <v>1</v>
      </c>
      <c r="H167">
        <v>0</v>
      </c>
    </row>
    <row r="168" spans="1:8" x14ac:dyDescent="0.25">
      <c r="A168" s="5">
        <v>231</v>
      </c>
      <c r="B168" t="str">
        <f>VLOOKUP(Table1[[#This Row],[model.rxns]],Table2[],2,FALSE)</f>
        <v>C-14 sterol reductase</v>
      </c>
      <c r="C168" s="2">
        <v>0.88233422819290297</v>
      </c>
      <c r="D168" s="2">
        <f>VLOOKUP(Table1[[#This Row],[model.rxns]],Table2[[model.rxns]:[ST6512 - avg]],3,FALSE)</f>
        <v>1.9632127098074001E-3</v>
      </c>
      <c r="E168" s="2">
        <f>VLOOKUP(Table1[[#This Row],[model.rxns]],Table2[[model.rxns]:[OKYL029 - avg]],5,FALSE)</f>
        <v>1.73220977108641E-3</v>
      </c>
      <c r="F168" s="2">
        <f>VLOOKUP(Table1[[#This Row],[model.rxns]],Table2[[model.rxns]:[JFYL18 - stddev]],4,FALSE)</f>
        <v>1.8153462396633499E-5</v>
      </c>
      <c r="G168" t="b">
        <f>ABS(Table1[[#This Row],[ST6512 flux]])&gt;Table1[[#This Row],[ST6512 std-dev]]</f>
        <v>1</v>
      </c>
      <c r="H168">
        <v>0</v>
      </c>
    </row>
    <row r="169" spans="1:8" x14ac:dyDescent="0.25">
      <c r="A169" s="5">
        <v>233</v>
      </c>
      <c r="B169" t="str">
        <f>VLOOKUP(Table1[[#This Row],[model.rxns]],Table2[],2,FALSE)</f>
        <v>C-22 sterol desaturase (NADP)</v>
      </c>
      <c r="C169" s="2">
        <v>0.88233422819290297</v>
      </c>
      <c r="D169" s="2">
        <f>VLOOKUP(Table1[[#This Row],[model.rxns]],Table2[[model.rxns]:[ST6512 - avg]],3,FALSE)</f>
        <v>1.9632127098074001E-3</v>
      </c>
      <c r="E169" s="2">
        <f>VLOOKUP(Table1[[#This Row],[model.rxns]],Table2[[model.rxns]:[OKYL029 - avg]],5,FALSE)</f>
        <v>1.73220977108641E-3</v>
      </c>
      <c r="F169" s="2">
        <f>VLOOKUP(Table1[[#This Row],[model.rxns]],Table2[[model.rxns]:[JFYL18 - stddev]],4,FALSE)</f>
        <v>1.8153462396633499E-5</v>
      </c>
      <c r="G169" t="b">
        <f>ABS(Table1[[#This Row],[ST6512 flux]])&gt;Table1[[#This Row],[ST6512 std-dev]]</f>
        <v>1</v>
      </c>
      <c r="H169">
        <v>0</v>
      </c>
    </row>
    <row r="170" spans="1:8" x14ac:dyDescent="0.25">
      <c r="A170" s="5">
        <v>234</v>
      </c>
      <c r="B170" t="str">
        <f>VLOOKUP(Table1[[#This Row],[model.rxns]],Table2[],2,FALSE)</f>
        <v>C-3 sterol dehydrogenase</v>
      </c>
      <c r="C170" s="2">
        <v>0.88233422819290297</v>
      </c>
      <c r="D170" s="2">
        <f>VLOOKUP(Table1[[#This Row],[model.rxns]],Table2[[model.rxns]:[ST6512 - avg]],3,FALSE)</f>
        <v>1.9632127098074001E-3</v>
      </c>
      <c r="E170" s="2">
        <f>VLOOKUP(Table1[[#This Row],[model.rxns]],Table2[[model.rxns]:[OKYL029 - avg]],5,FALSE)</f>
        <v>1.73220977108641E-3</v>
      </c>
      <c r="F170" s="2">
        <f>VLOOKUP(Table1[[#This Row],[model.rxns]],Table2[[model.rxns]:[JFYL18 - stddev]],4,FALSE)</f>
        <v>1.8153462396633499E-5</v>
      </c>
      <c r="G170" t="b">
        <f>ABS(Table1[[#This Row],[ST6512 flux]])&gt;Table1[[#This Row],[ST6512 std-dev]]</f>
        <v>1</v>
      </c>
      <c r="H170">
        <v>0</v>
      </c>
    </row>
    <row r="171" spans="1:8" x14ac:dyDescent="0.25">
      <c r="A171" s="5">
        <v>235</v>
      </c>
      <c r="B171" t="str">
        <f>VLOOKUP(Table1[[#This Row],[model.rxns]],Table2[],2,FALSE)</f>
        <v>C-3 sterol dehydrogenase (4-methylzymosterol)</v>
      </c>
      <c r="C171" s="2">
        <v>0.88233422819290297</v>
      </c>
      <c r="D171" s="2">
        <f>VLOOKUP(Table1[[#This Row],[model.rxns]],Table2[[model.rxns]:[ST6512 - avg]],3,FALSE)</f>
        <v>1.9632127098074001E-3</v>
      </c>
      <c r="E171" s="2">
        <f>VLOOKUP(Table1[[#This Row],[model.rxns]],Table2[[model.rxns]:[OKYL029 - avg]],5,FALSE)</f>
        <v>1.73220977108641E-3</v>
      </c>
      <c r="F171" s="2">
        <f>VLOOKUP(Table1[[#This Row],[model.rxns]],Table2[[model.rxns]:[JFYL18 - stddev]],4,FALSE)</f>
        <v>1.8153462396633499E-5</v>
      </c>
      <c r="G171" t="b">
        <f>ABS(Table1[[#This Row],[ST6512 flux]])&gt;Table1[[#This Row],[ST6512 std-dev]]</f>
        <v>1</v>
      </c>
      <c r="H171">
        <v>0</v>
      </c>
    </row>
    <row r="172" spans="1:8" x14ac:dyDescent="0.25">
      <c r="A172" s="5">
        <v>236</v>
      </c>
      <c r="B172" t="str">
        <f>VLOOKUP(Table1[[#This Row],[model.rxns]],Table2[],2,FALSE)</f>
        <v>C-3 sterol keto reductase (4-methylzymosterol)</v>
      </c>
      <c r="C172" s="2">
        <v>0.88233422819290297</v>
      </c>
      <c r="D172" s="2">
        <f>VLOOKUP(Table1[[#This Row],[model.rxns]],Table2[[model.rxns]:[ST6512 - avg]],3,FALSE)</f>
        <v>1.9632127098074001E-3</v>
      </c>
      <c r="E172" s="2">
        <f>VLOOKUP(Table1[[#This Row],[model.rxns]],Table2[[model.rxns]:[OKYL029 - avg]],5,FALSE)</f>
        <v>1.73220977108641E-3</v>
      </c>
      <c r="F172" s="2">
        <f>VLOOKUP(Table1[[#This Row],[model.rxns]],Table2[[model.rxns]:[JFYL18 - stddev]],4,FALSE)</f>
        <v>1.8153462396633499E-5</v>
      </c>
      <c r="G172" t="b">
        <f>ABS(Table1[[#This Row],[ST6512 flux]])&gt;Table1[[#This Row],[ST6512 std-dev]]</f>
        <v>1</v>
      </c>
      <c r="H172">
        <v>0</v>
      </c>
    </row>
    <row r="173" spans="1:8" x14ac:dyDescent="0.25">
      <c r="A173" s="5">
        <v>237</v>
      </c>
      <c r="B173" t="str">
        <f>VLOOKUP(Table1[[#This Row],[model.rxns]],Table2[],2,FALSE)</f>
        <v>C-3 sterol keto reductase (zymosterol)</v>
      </c>
      <c r="C173" s="2">
        <v>0.88233422819290297</v>
      </c>
      <c r="D173" s="2">
        <f>VLOOKUP(Table1[[#This Row],[model.rxns]],Table2[[model.rxns]:[ST6512 - avg]],3,FALSE)</f>
        <v>1.9632127098074001E-3</v>
      </c>
      <c r="E173" s="2">
        <f>VLOOKUP(Table1[[#This Row],[model.rxns]],Table2[[model.rxns]:[OKYL029 - avg]],5,FALSE)</f>
        <v>1.73220977108641E-3</v>
      </c>
      <c r="F173" s="2">
        <f>VLOOKUP(Table1[[#This Row],[model.rxns]],Table2[[model.rxns]:[JFYL18 - stddev]],4,FALSE)</f>
        <v>1.8153462396633499E-5</v>
      </c>
      <c r="G173" t="b">
        <f>ABS(Table1[[#This Row],[ST6512 flux]])&gt;Table1[[#This Row],[ST6512 std-dev]]</f>
        <v>1</v>
      </c>
      <c r="H173">
        <v>0</v>
      </c>
    </row>
    <row r="174" spans="1:8" x14ac:dyDescent="0.25">
      <c r="A174" s="5">
        <v>238</v>
      </c>
      <c r="B174" t="str">
        <f>VLOOKUP(Table1[[#This Row],[model.rxns]],Table2[],2,FALSE)</f>
        <v>C-4 methyl sterol oxidase</v>
      </c>
      <c r="C174" s="2">
        <v>0.88233422819290297</v>
      </c>
      <c r="D174" s="2">
        <f>VLOOKUP(Table1[[#This Row],[model.rxns]],Table2[[model.rxns]:[ST6512 - avg]],3,FALSE)</f>
        <v>1.9632127098074001E-3</v>
      </c>
      <c r="E174" s="2">
        <f>VLOOKUP(Table1[[#This Row],[model.rxns]],Table2[[model.rxns]:[OKYL029 - avg]],5,FALSE)</f>
        <v>1.73220977108641E-3</v>
      </c>
      <c r="F174" s="2">
        <f>VLOOKUP(Table1[[#This Row],[model.rxns]],Table2[[model.rxns]:[JFYL18 - stddev]],4,FALSE)</f>
        <v>1.8153462396633499E-5</v>
      </c>
      <c r="G174" t="b">
        <f>ABS(Table1[[#This Row],[ST6512 flux]])&gt;Table1[[#This Row],[ST6512 std-dev]]</f>
        <v>1</v>
      </c>
      <c r="H174">
        <v>0</v>
      </c>
    </row>
    <row r="175" spans="1:8" x14ac:dyDescent="0.25">
      <c r="A175" s="5">
        <v>239</v>
      </c>
      <c r="B175" t="str">
        <f>VLOOKUP(Table1[[#This Row],[model.rxns]],Table2[],2,FALSE)</f>
        <v>C-4 methyl sterol oxidase</v>
      </c>
      <c r="C175" s="2">
        <v>0.88233422819290297</v>
      </c>
      <c r="D175" s="2">
        <f>VLOOKUP(Table1[[#This Row],[model.rxns]],Table2[[model.rxns]:[ST6512 - avg]],3,FALSE)</f>
        <v>1.9632127098074001E-3</v>
      </c>
      <c r="E175" s="2">
        <f>VLOOKUP(Table1[[#This Row],[model.rxns]],Table2[[model.rxns]:[OKYL029 - avg]],5,FALSE)</f>
        <v>1.73220977108641E-3</v>
      </c>
      <c r="F175" s="2">
        <f>VLOOKUP(Table1[[#This Row],[model.rxns]],Table2[[model.rxns]:[JFYL18 - stddev]],4,FALSE)</f>
        <v>1.8153462396633499E-5</v>
      </c>
      <c r="G175" t="b">
        <f>ABS(Table1[[#This Row],[ST6512 flux]])&gt;Table1[[#This Row],[ST6512 std-dev]]</f>
        <v>1</v>
      </c>
      <c r="H175">
        <v>0</v>
      </c>
    </row>
    <row r="176" spans="1:8" x14ac:dyDescent="0.25">
      <c r="A176" s="5">
        <v>240</v>
      </c>
      <c r="B176" t="str">
        <f>VLOOKUP(Table1[[#This Row],[model.rxns]],Table2[],2,FALSE)</f>
        <v>C-4 methyl sterol oxidase</v>
      </c>
      <c r="C176" s="2">
        <v>0.88233422819290297</v>
      </c>
      <c r="D176" s="2">
        <f>VLOOKUP(Table1[[#This Row],[model.rxns]],Table2[[model.rxns]:[ST6512 - avg]],3,FALSE)</f>
        <v>1.9632127098074001E-3</v>
      </c>
      <c r="E176" s="2">
        <f>VLOOKUP(Table1[[#This Row],[model.rxns]],Table2[[model.rxns]:[OKYL029 - avg]],5,FALSE)</f>
        <v>1.73220977108641E-3</v>
      </c>
      <c r="F176" s="2">
        <f>VLOOKUP(Table1[[#This Row],[model.rxns]],Table2[[model.rxns]:[JFYL18 - stddev]],4,FALSE)</f>
        <v>1.8153462396633499E-5</v>
      </c>
      <c r="G176" t="b">
        <f>ABS(Table1[[#This Row],[ST6512 flux]])&gt;Table1[[#This Row],[ST6512 std-dev]]</f>
        <v>1</v>
      </c>
      <c r="H176">
        <v>0</v>
      </c>
    </row>
    <row r="177" spans="1:8" x14ac:dyDescent="0.25">
      <c r="A177" s="5">
        <v>241</v>
      </c>
      <c r="B177" t="str">
        <f>VLOOKUP(Table1[[#This Row],[model.rxns]],Table2[],2,FALSE)</f>
        <v>C-4 sterol methyl oxidase (4,4-dimethylzymosterol)</v>
      </c>
      <c r="C177" s="2">
        <v>0.88233422819290297</v>
      </c>
      <c r="D177" s="2">
        <f>VLOOKUP(Table1[[#This Row],[model.rxns]],Table2[[model.rxns]:[ST6512 - avg]],3,FALSE)</f>
        <v>1.9632127098074001E-3</v>
      </c>
      <c r="E177" s="2">
        <f>VLOOKUP(Table1[[#This Row],[model.rxns]],Table2[[model.rxns]:[OKYL029 - avg]],5,FALSE)</f>
        <v>1.73220977108641E-3</v>
      </c>
      <c r="F177" s="2">
        <f>VLOOKUP(Table1[[#This Row],[model.rxns]],Table2[[model.rxns]:[JFYL18 - stddev]],4,FALSE)</f>
        <v>1.8153462396633499E-5</v>
      </c>
      <c r="G177" t="b">
        <f>ABS(Table1[[#This Row],[ST6512 flux]])&gt;Table1[[#This Row],[ST6512 std-dev]]</f>
        <v>1</v>
      </c>
      <c r="H177">
        <v>0</v>
      </c>
    </row>
    <row r="178" spans="1:8" x14ac:dyDescent="0.25">
      <c r="A178" s="5">
        <v>242</v>
      </c>
      <c r="B178" t="str">
        <f>VLOOKUP(Table1[[#This Row],[model.rxns]],Table2[],2,FALSE)</f>
        <v>C-5 sterol desaturase</v>
      </c>
      <c r="C178" s="2">
        <v>0.88233422819290297</v>
      </c>
      <c r="D178" s="2">
        <f>VLOOKUP(Table1[[#This Row],[model.rxns]],Table2[[model.rxns]:[ST6512 - avg]],3,FALSE)</f>
        <v>1.9632127098074001E-3</v>
      </c>
      <c r="E178" s="2">
        <f>VLOOKUP(Table1[[#This Row],[model.rxns]],Table2[[model.rxns]:[OKYL029 - avg]],5,FALSE)</f>
        <v>1.73220977108641E-3</v>
      </c>
      <c r="F178" s="2">
        <f>VLOOKUP(Table1[[#This Row],[model.rxns]],Table2[[model.rxns]:[JFYL18 - stddev]],4,FALSE)</f>
        <v>1.8153462396633499E-5</v>
      </c>
      <c r="G178" t="b">
        <f>ABS(Table1[[#This Row],[ST6512 flux]])&gt;Table1[[#This Row],[ST6512 std-dev]]</f>
        <v>1</v>
      </c>
      <c r="H178">
        <v>0</v>
      </c>
    </row>
    <row r="179" spans="1:8" x14ac:dyDescent="0.25">
      <c r="A179" s="5">
        <v>243</v>
      </c>
      <c r="B179" t="str">
        <f>VLOOKUP(Table1[[#This Row],[model.rxns]],Table2[],2,FALSE)</f>
        <v>C-8 sterol isomerase</v>
      </c>
      <c r="C179" s="2">
        <v>0.88233422819290297</v>
      </c>
      <c r="D179" s="2">
        <f>VLOOKUP(Table1[[#This Row],[model.rxns]],Table2[[model.rxns]:[ST6512 - avg]],3,FALSE)</f>
        <v>1.9632127098074001E-3</v>
      </c>
      <c r="E179" s="2">
        <f>VLOOKUP(Table1[[#This Row],[model.rxns]],Table2[[model.rxns]:[OKYL029 - avg]],5,FALSE)</f>
        <v>1.73220977108641E-3</v>
      </c>
      <c r="F179" s="2">
        <f>VLOOKUP(Table1[[#This Row],[model.rxns]],Table2[[model.rxns]:[JFYL18 - stddev]],4,FALSE)</f>
        <v>1.8153462396633499E-5</v>
      </c>
      <c r="G179" t="b">
        <f>ABS(Table1[[#This Row],[ST6512 flux]])&gt;Table1[[#This Row],[ST6512 std-dev]]</f>
        <v>1</v>
      </c>
      <c r="H179">
        <v>0</v>
      </c>
    </row>
    <row r="180" spans="1:8" x14ac:dyDescent="0.25">
      <c r="A180" s="5">
        <v>244</v>
      </c>
      <c r="B180" t="str">
        <f>VLOOKUP(Table1[[#This Row],[model.rxns]],Table2[],2,FALSE)</f>
        <v>C-s24 sterol reductase</v>
      </c>
      <c r="C180" s="2">
        <v>0.88233422819290297</v>
      </c>
      <c r="D180" s="2">
        <f>VLOOKUP(Table1[[#This Row],[model.rxns]],Table2[[model.rxns]:[ST6512 - avg]],3,FALSE)</f>
        <v>1.9632127098074001E-3</v>
      </c>
      <c r="E180" s="2">
        <f>VLOOKUP(Table1[[#This Row],[model.rxns]],Table2[[model.rxns]:[OKYL029 - avg]],5,FALSE)</f>
        <v>1.73220977108641E-3</v>
      </c>
      <c r="F180" s="2">
        <f>VLOOKUP(Table1[[#This Row],[model.rxns]],Table2[[model.rxns]:[JFYL18 - stddev]],4,FALSE)</f>
        <v>1.8153462396633499E-5</v>
      </c>
      <c r="G180" t="b">
        <f>ABS(Table1[[#This Row],[ST6512 flux]])&gt;Table1[[#This Row],[ST6512 std-dev]]</f>
        <v>1</v>
      </c>
      <c r="H180">
        <v>0</v>
      </c>
    </row>
    <row r="181" spans="1:8" x14ac:dyDescent="0.25">
      <c r="A181" s="5">
        <v>317</v>
      </c>
      <c r="B181" t="str">
        <f>VLOOKUP(Table1[[#This Row],[model.rxns]],Table2[],2,FALSE)</f>
        <v>cytochrome P450 lanosterol 14-alpha-demethylase (NADP)</v>
      </c>
      <c r="C181" s="2">
        <v>0.88233422819290297</v>
      </c>
      <c r="D181" s="2">
        <f>VLOOKUP(Table1[[#This Row],[model.rxns]],Table2[[model.rxns]:[ST6512 - avg]],3,FALSE)</f>
        <v>1.9632127098074001E-3</v>
      </c>
      <c r="E181" s="2">
        <f>VLOOKUP(Table1[[#This Row],[model.rxns]],Table2[[model.rxns]:[OKYL029 - avg]],5,FALSE)</f>
        <v>1.73220977108641E-3</v>
      </c>
      <c r="F181" s="2">
        <f>VLOOKUP(Table1[[#This Row],[model.rxns]],Table2[[model.rxns]:[JFYL18 - stddev]],4,FALSE)</f>
        <v>1.8153462396633499E-5</v>
      </c>
      <c r="G181" t="b">
        <f>ABS(Table1[[#This Row],[ST6512 flux]])&gt;Table1[[#This Row],[ST6512 std-dev]]</f>
        <v>1</v>
      </c>
      <c r="H181">
        <v>0</v>
      </c>
    </row>
    <row r="182" spans="1:8" x14ac:dyDescent="0.25">
      <c r="A182" s="5">
        <v>355</v>
      </c>
      <c r="B182" t="str">
        <f>VLOOKUP(Table1[[#This Row],[model.rxns]],Table2[],2,FALSE)</f>
        <v>dimethylallyltranstransferase</v>
      </c>
      <c r="C182" s="2">
        <v>0.88233422819290297</v>
      </c>
      <c r="D182" s="2">
        <f>VLOOKUP(Table1[[#This Row],[model.rxns]],Table2[[model.rxns]:[ST6512 - avg]],3,FALSE)</f>
        <v>3.9264254196147898E-3</v>
      </c>
      <c r="E182" s="2">
        <f>VLOOKUP(Table1[[#This Row],[model.rxns]],Table2[[model.rxns]:[OKYL029 - avg]],5,FALSE)</f>
        <v>3.46441954217281E-3</v>
      </c>
      <c r="F182" s="2">
        <f>VLOOKUP(Table1[[#This Row],[model.rxns]],Table2[[model.rxns]:[JFYL18 - stddev]],4,FALSE)</f>
        <v>3.6306924793266998E-5</v>
      </c>
      <c r="G182" t="b">
        <f>ABS(Table1[[#This Row],[ST6512 flux]])&gt;Table1[[#This Row],[ST6512 std-dev]]</f>
        <v>1</v>
      </c>
      <c r="H182">
        <v>0</v>
      </c>
    </row>
    <row r="183" spans="1:8" x14ac:dyDescent="0.25">
      <c r="A183" s="5">
        <v>462</v>
      </c>
      <c r="B183" t="str">
        <f>VLOOKUP(Table1[[#This Row],[model.rxns]],Table2[],2,FALSE)</f>
        <v>geranyltranstransferase</v>
      </c>
      <c r="C183" s="2">
        <v>0.88233422819290297</v>
      </c>
      <c r="D183" s="2">
        <f>VLOOKUP(Table1[[#This Row],[model.rxns]],Table2[[model.rxns]:[ST6512 - avg]],3,FALSE)</f>
        <v>3.9264254196147898E-3</v>
      </c>
      <c r="E183" s="2">
        <f>VLOOKUP(Table1[[#This Row],[model.rxns]],Table2[[model.rxns]:[OKYL029 - avg]],5,FALSE)</f>
        <v>3.46441954217281E-3</v>
      </c>
      <c r="F183" s="2">
        <f>VLOOKUP(Table1[[#This Row],[model.rxns]],Table2[[model.rxns]:[JFYL18 - stddev]],4,FALSE)</f>
        <v>3.6306924793266998E-5</v>
      </c>
      <c r="G183" t="b">
        <f>ABS(Table1[[#This Row],[ST6512 flux]])&gt;Table1[[#This Row],[ST6512 std-dev]]</f>
        <v>1</v>
      </c>
      <c r="H183">
        <v>0</v>
      </c>
    </row>
    <row r="184" spans="1:8" x14ac:dyDescent="0.25">
      <c r="A184" s="5">
        <v>667</v>
      </c>
      <c r="B184" t="str">
        <f>VLOOKUP(Table1[[#This Row],[model.rxns]],Table2[],2,FALSE)</f>
        <v>isopentenyl-diphosphate D-isomerase</v>
      </c>
      <c r="C184" s="2">
        <v>0.88233422819290297</v>
      </c>
      <c r="D184" s="2">
        <f>VLOOKUP(Table1[[#This Row],[model.rxns]],Table2[[model.rxns]:[ST6512 - avg]],3,FALSE)</f>
        <v>3.9264254196147898E-3</v>
      </c>
      <c r="E184" s="2">
        <f>VLOOKUP(Table1[[#This Row],[model.rxns]],Table2[[model.rxns]:[OKYL029 - avg]],5,FALSE)</f>
        <v>3.46441954217281E-3</v>
      </c>
      <c r="F184" s="2">
        <f>VLOOKUP(Table1[[#This Row],[model.rxns]],Table2[[model.rxns]:[JFYL18 - stddev]],4,FALSE)</f>
        <v>3.6306924793266903E-5</v>
      </c>
      <c r="G184" t="b">
        <f>ABS(Table1[[#This Row],[ST6512 flux]])&gt;Table1[[#This Row],[ST6512 std-dev]]</f>
        <v>1</v>
      </c>
      <c r="H184">
        <v>0</v>
      </c>
    </row>
    <row r="185" spans="1:8" x14ac:dyDescent="0.25">
      <c r="A185" s="5">
        <v>698</v>
      </c>
      <c r="B185" t="str">
        <f>VLOOKUP(Table1[[#This Row],[model.rxns]],Table2[],2,FALSE)</f>
        <v>lanosterol synthase</v>
      </c>
      <c r="C185" s="2">
        <v>0.88233422819290297</v>
      </c>
      <c r="D185" s="2">
        <f>VLOOKUP(Table1[[#This Row],[model.rxns]],Table2[[model.rxns]:[ST6512 - avg]],3,FALSE)</f>
        <v>1.9632127098074001E-3</v>
      </c>
      <c r="E185" s="2">
        <f>VLOOKUP(Table1[[#This Row],[model.rxns]],Table2[[model.rxns]:[OKYL029 - avg]],5,FALSE)</f>
        <v>1.73220977108641E-3</v>
      </c>
      <c r="F185" s="2">
        <f>VLOOKUP(Table1[[#This Row],[model.rxns]],Table2[[model.rxns]:[JFYL18 - stddev]],4,FALSE)</f>
        <v>1.8153462396633499E-5</v>
      </c>
      <c r="G185" t="b">
        <f>ABS(Table1[[#This Row],[ST6512 flux]])&gt;Table1[[#This Row],[ST6512 std-dev]]</f>
        <v>1</v>
      </c>
      <c r="H185">
        <v>0</v>
      </c>
    </row>
    <row r="186" spans="1:8" x14ac:dyDescent="0.25">
      <c r="A186" s="5">
        <v>986</v>
      </c>
      <c r="B186" t="str">
        <f>VLOOKUP(Table1[[#This Row],[model.rxns]],Table2[],2,FALSE)</f>
        <v>S-adenosyl-methionine delta-24-sterol-c-methyltransferase</v>
      </c>
      <c r="C186" s="2">
        <v>0.88233422819290297</v>
      </c>
      <c r="D186" s="2">
        <f>VLOOKUP(Table1[[#This Row],[model.rxns]],Table2[[model.rxns]:[ST6512 - avg]],3,FALSE)</f>
        <v>1.9632127098074001E-3</v>
      </c>
      <c r="E186" s="2">
        <f>VLOOKUP(Table1[[#This Row],[model.rxns]],Table2[[model.rxns]:[OKYL029 - avg]],5,FALSE)</f>
        <v>1.73220977108641E-3</v>
      </c>
      <c r="F186" s="2">
        <f>VLOOKUP(Table1[[#This Row],[model.rxns]],Table2[[model.rxns]:[JFYL18 - stddev]],4,FALSE)</f>
        <v>1.8153462396633499E-5</v>
      </c>
      <c r="G186" t="b">
        <f>ABS(Table1[[#This Row],[ST6512 flux]])&gt;Table1[[#This Row],[ST6512 std-dev]]</f>
        <v>1</v>
      </c>
      <c r="H186">
        <v>0</v>
      </c>
    </row>
    <row r="187" spans="1:8" x14ac:dyDescent="0.25">
      <c r="A187" s="5">
        <v>1011</v>
      </c>
      <c r="B187" t="str">
        <f>VLOOKUP(Table1[[#This Row],[model.rxns]],Table2[],2,FALSE)</f>
        <v>squalene epoxidase (NADP)</v>
      </c>
      <c r="C187" s="2">
        <v>0.88233422819290297</v>
      </c>
      <c r="D187" s="2">
        <f>VLOOKUP(Table1[[#This Row],[model.rxns]],Table2[[model.rxns]:[ST6512 - avg]],3,FALSE)</f>
        <v>1.9632127098074001E-3</v>
      </c>
      <c r="E187" s="2">
        <f>VLOOKUP(Table1[[#This Row],[model.rxns]],Table2[[model.rxns]:[OKYL029 - avg]],5,FALSE)</f>
        <v>1.73220977108641E-3</v>
      </c>
      <c r="F187" s="2">
        <f>VLOOKUP(Table1[[#This Row],[model.rxns]],Table2[[model.rxns]:[JFYL18 - stddev]],4,FALSE)</f>
        <v>1.8153462396633499E-5</v>
      </c>
      <c r="G187" t="b">
        <f>ABS(Table1[[#This Row],[ST6512 flux]])&gt;Table1[[#This Row],[ST6512 std-dev]]</f>
        <v>1</v>
      </c>
      <c r="H187">
        <v>0</v>
      </c>
    </row>
    <row r="188" spans="1:8" x14ac:dyDescent="0.25">
      <c r="A188" s="5">
        <v>1012</v>
      </c>
      <c r="B188" t="str">
        <f>VLOOKUP(Table1[[#This Row],[model.rxns]],Table2[],2,FALSE)</f>
        <v>squalene synthase</v>
      </c>
      <c r="C188" s="2">
        <v>0.88233422819290297</v>
      </c>
      <c r="D188" s="2">
        <f>VLOOKUP(Table1[[#This Row],[model.rxns]],Table2[[model.rxns]:[ST6512 - avg]],3,FALSE)</f>
        <v>1.9632127098074001E-3</v>
      </c>
      <c r="E188" s="2">
        <f>VLOOKUP(Table1[[#This Row],[model.rxns]],Table2[[model.rxns]:[OKYL029 - avg]],5,FALSE)</f>
        <v>1.73220977108641E-3</v>
      </c>
      <c r="F188" s="2">
        <f>VLOOKUP(Table1[[#This Row],[model.rxns]],Table2[[model.rxns]:[JFYL18 - stddev]],4,FALSE)</f>
        <v>1.8153462396633499E-5</v>
      </c>
      <c r="G188" t="b">
        <f>ABS(Table1[[#This Row],[ST6512 flux]])&gt;Table1[[#This Row],[ST6512 std-dev]]</f>
        <v>1</v>
      </c>
      <c r="H188">
        <v>0</v>
      </c>
    </row>
    <row r="189" spans="1:8" hidden="1" x14ac:dyDescent="0.25">
      <c r="A189" s="5">
        <v>1754</v>
      </c>
      <c r="B189" t="str">
        <f>VLOOKUP(Table1[[#This Row],[model.rxns]],Table2[],2,FALSE)</f>
        <v>ergosta-5,6,22,24,(28)-tetraen-3beta-ol transport</v>
      </c>
      <c r="C189" s="2">
        <v>0.88233422819290297</v>
      </c>
      <c r="D189">
        <f>VLOOKUP(Table1[[#This Row],[model.rxns]],Table2[[model.rxns]:[ST6512 - avg]],3,FALSE)</f>
        <v>1.9632127098074001E-3</v>
      </c>
      <c r="E189">
        <f>VLOOKUP(Table1[[#This Row],[model.rxns]],Table2[[model.rxns]:[OKYL029 - avg]],5,FALSE)</f>
        <v>1.73220977108641E-3</v>
      </c>
      <c r="F189">
        <f>VLOOKUP(Table1[[#This Row],[model.rxns]],Table2[[model.rxns]:[JFYL18 - stddev]],4,FALSE)</f>
        <v>1.8153462396633499E-5</v>
      </c>
      <c r="G189" t="b">
        <f>ABS(Table1[[#This Row],[ST6512 flux]])&gt;Table1[[#This Row],[ST6512 std-dev]]</f>
        <v>1</v>
      </c>
      <c r="H189">
        <v>0</v>
      </c>
    </row>
    <row r="190" spans="1:8" hidden="1" x14ac:dyDescent="0.25">
      <c r="A190" s="5">
        <v>1963</v>
      </c>
      <c r="B190" t="str">
        <f>VLOOKUP(Table1[[#This Row],[model.rxns]],Table2[],2,FALSE)</f>
        <v>NADP(+) transport</v>
      </c>
      <c r="C190" s="2">
        <v>0.88233422819290297</v>
      </c>
      <c r="D190">
        <f>VLOOKUP(Table1[[#This Row],[model.rxns]],Table2[[model.rxns]:[ST6512 - avg]],3,FALSE)</f>
        <v>-3.9264254196147898E-3</v>
      </c>
      <c r="E190">
        <f>VLOOKUP(Table1[[#This Row],[model.rxns]],Table2[[model.rxns]:[OKYL029 - avg]],5,FALSE)</f>
        <v>-3.46441954217281E-3</v>
      </c>
      <c r="F190">
        <f>VLOOKUP(Table1[[#This Row],[model.rxns]],Table2[[model.rxns]:[JFYL18 - stddev]],4,FALSE)</f>
        <v>3.6306924793266998E-5</v>
      </c>
      <c r="G190" t="b">
        <f>ABS(Table1[[#This Row],[ST6512 flux]])&gt;Table1[[#This Row],[ST6512 std-dev]]</f>
        <v>1</v>
      </c>
      <c r="H190">
        <v>0</v>
      </c>
    </row>
    <row r="191" spans="1:8" hidden="1" x14ac:dyDescent="0.25">
      <c r="A191" s="5">
        <v>1964</v>
      </c>
      <c r="B191" t="str">
        <f>VLOOKUP(Table1[[#This Row],[model.rxns]],Table2[],2,FALSE)</f>
        <v>NADPH transport</v>
      </c>
      <c r="C191" s="2">
        <v>0.88233422819290297</v>
      </c>
      <c r="D191">
        <f>VLOOKUP(Table1[[#This Row],[model.rxns]],Table2[[model.rxns]:[ST6512 - avg]],3,FALSE)</f>
        <v>3.9264254196147898E-3</v>
      </c>
      <c r="E191">
        <f>VLOOKUP(Table1[[#This Row],[model.rxns]],Table2[[model.rxns]:[OKYL029 - avg]],5,FALSE)</f>
        <v>3.46441954217281E-3</v>
      </c>
      <c r="F191">
        <f>VLOOKUP(Table1[[#This Row],[model.rxns]],Table2[[model.rxns]:[JFYL18 - stddev]],4,FALSE)</f>
        <v>3.6306924793266998E-5</v>
      </c>
      <c r="G191" t="b">
        <f>ABS(Table1[[#This Row],[ST6512 flux]])&gt;Table1[[#This Row],[ST6512 std-dev]]</f>
        <v>1</v>
      </c>
      <c r="H191">
        <v>0</v>
      </c>
    </row>
    <row r="192" spans="1:8" hidden="1" x14ac:dyDescent="0.25">
      <c r="A192" s="5">
        <v>1977</v>
      </c>
      <c r="B192" t="str">
        <f>VLOOKUP(Table1[[#This Row],[model.rxns]],Table2[],2,FALSE)</f>
        <v>O2 transport</v>
      </c>
      <c r="C192" s="2">
        <v>0.88233422819290297</v>
      </c>
      <c r="D192">
        <f>VLOOKUP(Table1[[#This Row],[model.rxns]],Table2[[model.rxns]:[ST6512 - avg]],3,FALSE)</f>
        <v>1.9632127098074001E-3</v>
      </c>
      <c r="E192">
        <f>VLOOKUP(Table1[[#This Row],[model.rxns]],Table2[[model.rxns]:[OKYL029 - avg]],5,FALSE)</f>
        <v>1.73220977108641E-3</v>
      </c>
      <c r="F192">
        <f>VLOOKUP(Table1[[#This Row],[model.rxns]],Table2[[model.rxns]:[JFYL18 - stddev]],4,FALSE)</f>
        <v>1.8153462396633499E-5</v>
      </c>
      <c r="G192" t="b">
        <f>ABS(Table1[[#This Row],[ST6512 flux]])&gt;Table1[[#This Row],[ST6512 std-dev]]</f>
        <v>1</v>
      </c>
      <c r="H192">
        <v>0</v>
      </c>
    </row>
    <row r="193" spans="1:8" hidden="1" x14ac:dyDescent="0.25">
      <c r="A193" s="5">
        <v>2053</v>
      </c>
      <c r="B193" t="str">
        <f>VLOOKUP(Table1[[#This Row],[model.rxns]],Table2[],2,FALSE)</f>
        <v>squalene transport</v>
      </c>
      <c r="C193" s="2">
        <v>0.88233422819290297</v>
      </c>
      <c r="D193">
        <f>VLOOKUP(Table1[[#This Row],[model.rxns]],Table2[[model.rxns]:[ST6512 - avg]],3,FALSE)</f>
        <v>1.9632127098074001E-3</v>
      </c>
      <c r="E193">
        <f>VLOOKUP(Table1[[#This Row],[model.rxns]],Table2[[model.rxns]:[OKYL029 - avg]],5,FALSE)</f>
        <v>1.73220977108641E-3</v>
      </c>
      <c r="F193">
        <f>VLOOKUP(Table1[[#This Row],[model.rxns]],Table2[[model.rxns]:[JFYL18 - stddev]],4,FALSE)</f>
        <v>1.8153462396633499E-5</v>
      </c>
      <c r="G193" t="b">
        <f>ABS(Table1[[#This Row],[ST6512 flux]])&gt;Table1[[#This Row],[ST6512 std-dev]]</f>
        <v>1</v>
      </c>
      <c r="H193">
        <v>0</v>
      </c>
    </row>
    <row r="194" spans="1:8" hidden="1" x14ac:dyDescent="0.25">
      <c r="A194" s="5">
        <v>2054</v>
      </c>
      <c r="B194" t="str">
        <f>VLOOKUP(Table1[[#This Row],[model.rxns]],Table2[],2,FALSE)</f>
        <v>squalene-2,3-epoxide transport</v>
      </c>
      <c r="C194" s="2">
        <v>0.88233422819290297</v>
      </c>
      <c r="D194">
        <f>VLOOKUP(Table1[[#This Row],[model.rxns]],Table2[[model.rxns]:[ST6512 - avg]],3,FALSE)</f>
        <v>1.9632127098074001E-3</v>
      </c>
      <c r="E194">
        <f>VLOOKUP(Table1[[#This Row],[model.rxns]],Table2[[model.rxns]:[OKYL029 - avg]],5,FALSE)</f>
        <v>1.73220977108641E-3</v>
      </c>
      <c r="F194">
        <f>VLOOKUP(Table1[[#This Row],[model.rxns]],Table2[[model.rxns]:[JFYL18 - stddev]],4,FALSE)</f>
        <v>1.8153462396633499E-5</v>
      </c>
      <c r="G194" t="b">
        <f>ABS(Table1[[#This Row],[ST6512 flux]])&gt;Table1[[#This Row],[ST6512 std-dev]]</f>
        <v>1</v>
      </c>
      <c r="H194">
        <v>0</v>
      </c>
    </row>
    <row r="195" spans="1:8" hidden="1" x14ac:dyDescent="0.25">
      <c r="A195" s="5">
        <v>3958</v>
      </c>
      <c r="B195" t="str">
        <f>VLOOKUP(Table1[[#This Row],[model.rxns]],Table2[],2,FALSE)</f>
        <v>glycerol 3-phosphate transport, mitochondrion-mitochondrial membrane</v>
      </c>
      <c r="C195" s="2">
        <v>0.88233419484625297</v>
      </c>
      <c r="D195">
        <f>VLOOKUP(Table1[[#This Row],[model.rxns]],Table2[[model.rxns]:[ST6512 - avg]],3,FALSE)</f>
        <v>7.6596319357992901E-5</v>
      </c>
      <c r="E195">
        <f>VLOOKUP(Table1[[#This Row],[model.rxns]],Table2[[model.rxns]:[OKYL029 - avg]],5,FALSE)</f>
        <v>6.7583551768921101E-5</v>
      </c>
      <c r="F195">
        <f>VLOOKUP(Table1[[#This Row],[model.rxns]],Table2[[model.rxns]:[JFYL18 - stddev]],4,FALSE)</f>
        <v>7.0827190361979899E-7</v>
      </c>
      <c r="G195" t="b">
        <f>ABS(Table1[[#This Row],[ST6512 flux]])&gt;Table1[[#This Row],[ST6512 std-dev]]</f>
        <v>1</v>
      </c>
      <c r="H195">
        <v>0</v>
      </c>
    </row>
    <row r="196" spans="1:8" x14ac:dyDescent="0.25">
      <c r="A196" s="5" t="s">
        <v>1634</v>
      </c>
      <c r="B196" t="str">
        <f>VLOOKUP(Table1[[#This Row],[model.rxns]],Table2[],2,FALSE)</f>
        <v>cardiolipin synthase</v>
      </c>
      <c r="C196" s="2">
        <v>0.88233419484625297</v>
      </c>
      <c r="D196" s="2">
        <f>VLOOKUP(Table1[[#This Row],[model.rxns]],Table2[[model.rxns]:[ST6512 - avg]],3,FALSE)</f>
        <v>7.6596319357992901E-5</v>
      </c>
      <c r="E196" s="2">
        <f>VLOOKUP(Table1[[#This Row],[model.rxns]],Table2[[model.rxns]:[OKYL029 - avg]],5,FALSE)</f>
        <v>6.7583551768921101E-5</v>
      </c>
      <c r="F196" s="2">
        <f>VLOOKUP(Table1[[#This Row],[model.rxns]],Table2[[model.rxns]:[JFYL18 - stddev]],4,FALSE)</f>
        <v>7.08271903619801E-7</v>
      </c>
      <c r="G196" t="b">
        <f>ABS(Table1[[#This Row],[ST6512 flux]])&gt;Table1[[#This Row],[ST6512 std-dev]]</f>
        <v>1</v>
      </c>
      <c r="H196">
        <v>0</v>
      </c>
    </row>
    <row r="197" spans="1:8" x14ac:dyDescent="0.25">
      <c r="A197" s="5">
        <v>7</v>
      </c>
      <c r="B197" t="str">
        <f>VLOOKUP(Table1[[#This Row],[model.rxns]],Table2[],2,FALSE)</f>
        <v>1-(5-phosphoribosyl)-5-[(5-phosphoribosylamino)methylideneamino)imidazole-4-carboxamide isomerase</v>
      </c>
      <c r="C197" s="2">
        <v>0.88233418513343698</v>
      </c>
      <c r="D197" s="2">
        <f>VLOOKUP(Table1[[#This Row],[model.rxns]],Table2[[model.rxns]:[ST6512 - avg]],3,FALSE)</f>
        <v>4.9015276381264598E-3</v>
      </c>
      <c r="E197" s="2">
        <f>VLOOKUP(Table1[[#This Row],[model.rxns]],Table2[[model.rxns]:[OKYL029 - avg]],5,FALSE)</f>
        <v>4.3247853944953299E-3</v>
      </c>
      <c r="F197" s="2">
        <f>VLOOKUP(Table1[[#This Row],[model.rxns]],Table2[[model.rxns]:[JFYL18 - stddev]],4,FALSE)</f>
        <v>4.5323513453373697E-5</v>
      </c>
      <c r="G197" t="b">
        <f>ABS(Table1[[#This Row],[ST6512 flux]])&gt;Table1[[#This Row],[ST6512 std-dev]]</f>
        <v>1</v>
      </c>
      <c r="H197">
        <v>0</v>
      </c>
    </row>
    <row r="198" spans="1:8" x14ac:dyDescent="0.25">
      <c r="A198" s="5">
        <v>225</v>
      </c>
      <c r="B198" t="str">
        <f>VLOOKUP(Table1[[#This Row],[model.rxns]],Table2[],2,FALSE)</f>
        <v>ATP phosphoribosyltransferase</v>
      </c>
      <c r="C198" s="2">
        <v>0.88233418513343698</v>
      </c>
      <c r="D198" s="2">
        <f>VLOOKUP(Table1[[#This Row],[model.rxns]],Table2[[model.rxns]:[ST6512 - avg]],3,FALSE)</f>
        <v>4.9015276381264598E-3</v>
      </c>
      <c r="E198" s="2">
        <f>VLOOKUP(Table1[[#This Row],[model.rxns]],Table2[[model.rxns]:[OKYL029 - avg]],5,FALSE)</f>
        <v>4.3247853944953299E-3</v>
      </c>
      <c r="F198" s="2">
        <f>VLOOKUP(Table1[[#This Row],[model.rxns]],Table2[[model.rxns]:[JFYL18 - stddev]],4,FALSE)</f>
        <v>4.5323513453373697E-5</v>
      </c>
      <c r="G198" t="b">
        <f>ABS(Table1[[#This Row],[ST6512 flux]])&gt;Table1[[#This Row],[ST6512 std-dev]]</f>
        <v>1</v>
      </c>
      <c r="H198">
        <v>0</v>
      </c>
    </row>
    <row r="199" spans="1:8" x14ac:dyDescent="0.25">
      <c r="A199" s="5">
        <v>536</v>
      </c>
      <c r="B199" t="str">
        <f>VLOOKUP(Table1[[#This Row],[model.rxns]],Table2[],2,FALSE)</f>
        <v>histidinol dehydrogenase</v>
      </c>
      <c r="C199" s="2">
        <v>0.88233418513343698</v>
      </c>
      <c r="D199" s="2">
        <f>VLOOKUP(Table1[[#This Row],[model.rxns]],Table2[[model.rxns]:[ST6512 - avg]],3,FALSE)</f>
        <v>4.9015276381264598E-3</v>
      </c>
      <c r="E199" s="2">
        <f>VLOOKUP(Table1[[#This Row],[model.rxns]],Table2[[model.rxns]:[OKYL029 - avg]],5,FALSE)</f>
        <v>4.3247853944953299E-3</v>
      </c>
      <c r="F199" s="2">
        <f>VLOOKUP(Table1[[#This Row],[model.rxns]],Table2[[model.rxns]:[JFYL18 - stddev]],4,FALSE)</f>
        <v>4.5323513453373697E-5</v>
      </c>
      <c r="G199" t="b">
        <f>ABS(Table1[[#This Row],[ST6512 flux]])&gt;Table1[[#This Row],[ST6512 std-dev]]</f>
        <v>1</v>
      </c>
      <c r="H199">
        <v>0</v>
      </c>
    </row>
    <row r="200" spans="1:8" x14ac:dyDescent="0.25">
      <c r="A200" s="5">
        <v>537</v>
      </c>
      <c r="B200" t="str">
        <f>VLOOKUP(Table1[[#This Row],[model.rxns]],Table2[],2,FALSE)</f>
        <v>histidinol-phosphatase</v>
      </c>
      <c r="C200" s="2">
        <v>0.88233418513343698</v>
      </c>
      <c r="D200" s="2">
        <f>VLOOKUP(Table1[[#This Row],[model.rxns]],Table2[[model.rxns]:[ST6512 - avg]],3,FALSE)</f>
        <v>4.9015276381264598E-3</v>
      </c>
      <c r="E200" s="2">
        <f>VLOOKUP(Table1[[#This Row],[model.rxns]],Table2[[model.rxns]:[OKYL029 - avg]],5,FALSE)</f>
        <v>4.3247853944953299E-3</v>
      </c>
      <c r="F200" s="2">
        <f>VLOOKUP(Table1[[#This Row],[model.rxns]],Table2[[model.rxns]:[JFYL18 - stddev]],4,FALSE)</f>
        <v>4.5323513453373697E-5</v>
      </c>
      <c r="G200" t="b">
        <f>ABS(Table1[[#This Row],[ST6512 flux]])&gt;Table1[[#This Row],[ST6512 std-dev]]</f>
        <v>1</v>
      </c>
      <c r="H200">
        <v>0</v>
      </c>
    </row>
    <row r="201" spans="1:8" x14ac:dyDescent="0.25">
      <c r="A201" s="5">
        <v>538</v>
      </c>
      <c r="B201" t="str">
        <f>VLOOKUP(Table1[[#This Row],[model.rxns]],Table2[],2,FALSE)</f>
        <v>histidinol-phosphate transaminase</v>
      </c>
      <c r="C201" s="2">
        <v>0.88233418513343698</v>
      </c>
      <c r="D201" s="2">
        <f>VLOOKUP(Table1[[#This Row],[model.rxns]],Table2[[model.rxns]:[ST6512 - avg]],3,FALSE)</f>
        <v>4.9015276381264598E-3</v>
      </c>
      <c r="E201" s="2">
        <f>VLOOKUP(Table1[[#This Row],[model.rxns]],Table2[[model.rxns]:[OKYL029 - avg]],5,FALSE)</f>
        <v>4.3247853944953299E-3</v>
      </c>
      <c r="F201" s="2">
        <f>VLOOKUP(Table1[[#This Row],[model.rxns]],Table2[[model.rxns]:[JFYL18 - stddev]],4,FALSE)</f>
        <v>4.5323513453373697E-5</v>
      </c>
      <c r="G201" t="b">
        <f>ABS(Table1[[#This Row],[ST6512 flux]])&gt;Table1[[#This Row],[ST6512 std-dev]]</f>
        <v>1</v>
      </c>
      <c r="H201">
        <v>0</v>
      </c>
    </row>
    <row r="202" spans="1:8" x14ac:dyDescent="0.25">
      <c r="A202" s="5">
        <v>563</v>
      </c>
      <c r="B202" t="str">
        <f>VLOOKUP(Table1[[#This Row],[model.rxns]],Table2[],2,FALSE)</f>
        <v>Imidazole-glycerol-3-phosphate synthase</v>
      </c>
      <c r="C202" s="2">
        <v>0.88233418513343698</v>
      </c>
      <c r="D202" s="2">
        <f>VLOOKUP(Table1[[#This Row],[model.rxns]],Table2[[model.rxns]:[ST6512 - avg]],3,FALSE)</f>
        <v>4.9015276381264598E-3</v>
      </c>
      <c r="E202" s="2">
        <f>VLOOKUP(Table1[[#This Row],[model.rxns]],Table2[[model.rxns]:[OKYL029 - avg]],5,FALSE)</f>
        <v>4.3247853944953299E-3</v>
      </c>
      <c r="F202" s="2">
        <f>VLOOKUP(Table1[[#This Row],[model.rxns]],Table2[[model.rxns]:[JFYL18 - stddev]],4,FALSE)</f>
        <v>4.5323513453373697E-5</v>
      </c>
      <c r="G202" t="b">
        <f>ABS(Table1[[#This Row],[ST6512 flux]])&gt;Table1[[#This Row],[ST6512 std-dev]]</f>
        <v>1</v>
      </c>
      <c r="H202">
        <v>0</v>
      </c>
    </row>
    <row r="203" spans="1:8" x14ac:dyDescent="0.25">
      <c r="A203" s="5">
        <v>564</v>
      </c>
      <c r="B203" t="str">
        <f>VLOOKUP(Table1[[#This Row],[model.rxns]],Table2[],2,FALSE)</f>
        <v>imidazoleglycerol-phosphate dehydratase</v>
      </c>
      <c r="C203" s="2">
        <v>0.88233418513343698</v>
      </c>
      <c r="D203" s="2">
        <f>VLOOKUP(Table1[[#This Row],[model.rxns]],Table2[[model.rxns]:[ST6512 - avg]],3,FALSE)</f>
        <v>4.9015276381264598E-3</v>
      </c>
      <c r="E203" s="2">
        <f>VLOOKUP(Table1[[#This Row],[model.rxns]],Table2[[model.rxns]:[OKYL029 - avg]],5,FALSE)</f>
        <v>4.3247853944953299E-3</v>
      </c>
      <c r="F203" s="2">
        <f>VLOOKUP(Table1[[#This Row],[model.rxns]],Table2[[model.rxns]:[JFYL18 - stddev]],4,FALSE)</f>
        <v>4.5323513453373697E-5</v>
      </c>
      <c r="G203" t="b">
        <f>ABS(Table1[[#This Row],[ST6512 flux]])&gt;Table1[[#This Row],[ST6512 std-dev]]</f>
        <v>1</v>
      </c>
      <c r="H203">
        <v>0</v>
      </c>
    </row>
    <row r="204" spans="1:8" x14ac:dyDescent="0.25">
      <c r="A204" s="5">
        <v>909</v>
      </c>
      <c r="B204" t="str">
        <f>VLOOKUP(Table1[[#This Row],[model.rxns]],Table2[],2,FALSE)</f>
        <v>phosphoribosyl-AMP cyclohydrolase</v>
      </c>
      <c r="C204" s="2">
        <v>0.88233418513343698</v>
      </c>
      <c r="D204" s="2">
        <f>VLOOKUP(Table1[[#This Row],[model.rxns]],Table2[[model.rxns]:[ST6512 - avg]],3,FALSE)</f>
        <v>4.9015276381264598E-3</v>
      </c>
      <c r="E204" s="2">
        <f>VLOOKUP(Table1[[#This Row],[model.rxns]],Table2[[model.rxns]:[OKYL029 - avg]],5,FALSE)</f>
        <v>4.3247853944953299E-3</v>
      </c>
      <c r="F204" s="2">
        <f>VLOOKUP(Table1[[#This Row],[model.rxns]],Table2[[model.rxns]:[JFYL18 - stddev]],4,FALSE)</f>
        <v>4.5323513453373697E-5</v>
      </c>
      <c r="G204" t="b">
        <f>ABS(Table1[[#This Row],[ST6512 flux]])&gt;Table1[[#This Row],[ST6512 std-dev]]</f>
        <v>1</v>
      </c>
      <c r="H204">
        <v>0</v>
      </c>
    </row>
    <row r="205" spans="1:8" x14ac:dyDescent="0.25">
      <c r="A205" s="5">
        <v>910</v>
      </c>
      <c r="B205" t="str">
        <f>VLOOKUP(Table1[[#This Row],[model.rxns]],Table2[],2,FALSE)</f>
        <v>phosphoribosyl-ATP pyrophosphatase</v>
      </c>
      <c r="C205" s="2">
        <v>0.88233418513343698</v>
      </c>
      <c r="D205" s="2">
        <f>VLOOKUP(Table1[[#This Row],[model.rxns]],Table2[[model.rxns]:[ST6512 - avg]],3,FALSE)</f>
        <v>4.9015276381264598E-3</v>
      </c>
      <c r="E205" s="2">
        <f>VLOOKUP(Table1[[#This Row],[model.rxns]],Table2[[model.rxns]:[OKYL029 - avg]],5,FALSE)</f>
        <v>4.3247853944953299E-3</v>
      </c>
      <c r="F205" s="2">
        <f>VLOOKUP(Table1[[#This Row],[model.rxns]],Table2[[model.rxns]:[JFYL18 - stddev]],4,FALSE)</f>
        <v>4.5323513453373697E-5</v>
      </c>
      <c r="G205" t="b">
        <f>ABS(Table1[[#This Row],[ST6512 flux]])&gt;Table1[[#This Row],[ST6512 std-dev]]</f>
        <v>1</v>
      </c>
      <c r="H205">
        <v>0</v>
      </c>
    </row>
    <row r="206" spans="1:8" x14ac:dyDescent="0.25">
      <c r="A206" s="5">
        <v>272</v>
      </c>
      <c r="B206" t="str">
        <f>VLOOKUP(Table1[[#This Row],[model.rxns]],Table2[],2,FALSE)</f>
        <v>chitin synthase</v>
      </c>
      <c r="C206" s="2">
        <v>0.88233418513343698</v>
      </c>
      <c r="D206" s="2">
        <f>VLOOKUP(Table1[[#This Row],[model.rxns]],Table2[[model.rxns]:[ST6512 - avg]],3,FALSE)</f>
        <v>7.8994275159026101E-2</v>
      </c>
      <c r="E206" s="2">
        <f>VLOOKUP(Table1[[#This Row],[model.rxns]],Table2[[model.rxns]:[OKYL029 - avg]],5,FALSE)</f>
        <v>6.9699349402645702E-2</v>
      </c>
      <c r="F206" s="2">
        <f>VLOOKUP(Table1[[#This Row],[model.rxns]],Table2[[model.rxns]:[JFYL18 - stddev]],4,FALSE)</f>
        <v>7.3044535443610203E-4</v>
      </c>
      <c r="G206" t="b">
        <f>ABS(Table1[[#This Row],[ST6512 flux]])&gt;Table1[[#This Row],[ST6512 std-dev]]</f>
        <v>1</v>
      </c>
      <c r="H206">
        <v>0</v>
      </c>
    </row>
    <row r="207" spans="1:8" x14ac:dyDescent="0.25">
      <c r="A207" s="5">
        <v>344</v>
      </c>
      <c r="B207" t="str">
        <f>VLOOKUP(Table1[[#This Row],[model.rxns]],Table2[],2,FALSE)</f>
        <v>dihydrofolate reductase</v>
      </c>
      <c r="C207" s="2">
        <v>0.88233418513343698</v>
      </c>
      <c r="D207" s="2">
        <f>VLOOKUP(Table1[[#This Row],[model.rxns]],Table2[[model.rxns]:[ST6512 - avg]],3,FALSE)</f>
        <v>9.4180723515753897E-4</v>
      </c>
      <c r="E207" s="2">
        <f>VLOOKUP(Table1[[#This Row],[model.rxns]],Table2[[model.rxns]:[OKYL029 - avg]],5,FALSE)</f>
        <v>8.3098871938550197E-4</v>
      </c>
      <c r="F207" s="2">
        <f>VLOOKUP(Table1[[#This Row],[model.rxns]],Table2[[model.rxns]:[JFYL18 - stddev]],4,FALSE)</f>
        <v>8.7087161482299007E-6</v>
      </c>
      <c r="G207" t="b">
        <f>ABS(Table1[[#This Row],[ST6512 flux]])&gt;Table1[[#This Row],[ST6512 std-dev]]</f>
        <v>1</v>
      </c>
      <c r="H207">
        <v>0</v>
      </c>
    </row>
    <row r="208" spans="1:8" x14ac:dyDescent="0.25">
      <c r="A208" s="5">
        <v>882</v>
      </c>
      <c r="B208" t="str">
        <f>VLOOKUP(Table1[[#This Row],[model.rxns]],Table2[],2,FALSE)</f>
        <v>phosphoacetylglucosamine mutase</v>
      </c>
      <c r="C208" s="2">
        <v>0.88233418513343698</v>
      </c>
      <c r="D208" s="2">
        <f>VLOOKUP(Table1[[#This Row],[model.rxns]],Table2[[model.rxns]:[ST6512 - avg]],3,FALSE)</f>
        <v>7.8994275159026101E-2</v>
      </c>
      <c r="E208" s="2">
        <f>VLOOKUP(Table1[[#This Row],[model.rxns]],Table2[[model.rxns]:[OKYL029 - avg]],5,FALSE)</f>
        <v>6.9699349402645702E-2</v>
      </c>
      <c r="F208" s="2">
        <f>VLOOKUP(Table1[[#This Row],[model.rxns]],Table2[[model.rxns]:[JFYL18 - stddev]],4,FALSE)</f>
        <v>7.3044535443610105E-4</v>
      </c>
      <c r="G208" t="b">
        <f>ABS(Table1[[#This Row],[ST6512 flux]])&gt;Table1[[#This Row],[ST6512 std-dev]]</f>
        <v>1</v>
      </c>
      <c r="H208">
        <v>0</v>
      </c>
    </row>
    <row r="209" spans="1:8" x14ac:dyDescent="0.25">
      <c r="A209" s="5">
        <v>1045</v>
      </c>
      <c r="B209" t="str">
        <f>VLOOKUP(Table1[[#This Row],[model.rxns]],Table2[],2,FALSE)</f>
        <v>thymidylate synthase</v>
      </c>
      <c r="C209" s="2">
        <v>0.88233418513343698</v>
      </c>
      <c r="D209" s="2">
        <f>VLOOKUP(Table1[[#This Row],[model.rxns]],Table2[[model.rxns]:[ST6512 - avg]],3,FALSE)</f>
        <v>9.4180723515753897E-4</v>
      </c>
      <c r="E209" s="2">
        <f>VLOOKUP(Table1[[#This Row],[model.rxns]],Table2[[model.rxns]:[OKYL029 - avg]],5,FALSE)</f>
        <v>8.3098871938550197E-4</v>
      </c>
      <c r="F209" s="2">
        <f>VLOOKUP(Table1[[#This Row],[model.rxns]],Table2[[model.rxns]:[JFYL18 - stddev]],4,FALSE)</f>
        <v>8.7087161482299702E-6</v>
      </c>
      <c r="G209" t="b">
        <f>ABS(Table1[[#This Row],[ST6512 flux]])&gt;Table1[[#This Row],[ST6512 std-dev]]</f>
        <v>1</v>
      </c>
      <c r="H209">
        <v>0</v>
      </c>
    </row>
    <row r="210" spans="1:8" x14ac:dyDescent="0.25">
      <c r="A210" s="5">
        <v>1069</v>
      </c>
      <c r="B210" t="str">
        <f>VLOOKUP(Table1[[#This Row],[model.rxns]],Table2[],2,FALSE)</f>
        <v>UDP-N-acetylglucosamine diphosphorylase</v>
      </c>
      <c r="C210" s="2">
        <v>0.88233418513343698</v>
      </c>
      <c r="D210" s="2">
        <f>VLOOKUP(Table1[[#This Row],[model.rxns]],Table2[[model.rxns]:[ST6512 - avg]],3,FALSE)</f>
        <v>7.8994275159026101E-2</v>
      </c>
      <c r="E210" s="2">
        <f>VLOOKUP(Table1[[#This Row],[model.rxns]],Table2[[model.rxns]:[OKYL029 - avg]],5,FALSE)</f>
        <v>6.9699349402645702E-2</v>
      </c>
      <c r="F210" s="2">
        <f>VLOOKUP(Table1[[#This Row],[model.rxns]],Table2[[model.rxns]:[JFYL18 - stddev]],4,FALSE)</f>
        <v>7.3044535443610105E-4</v>
      </c>
      <c r="G210" t="b">
        <f>ABS(Table1[[#This Row],[ST6512 flux]])&gt;Table1[[#This Row],[ST6512 std-dev]]</f>
        <v>1</v>
      </c>
      <c r="H210">
        <v>0</v>
      </c>
    </row>
    <row r="211" spans="1:8" x14ac:dyDescent="0.25">
      <c r="A211" s="5">
        <v>1088</v>
      </c>
      <c r="B211" t="str">
        <f>VLOOKUP(Table1[[#This Row],[model.rxns]],Table2[],2,FALSE)</f>
        <v>valine transaminase, mitochondiral</v>
      </c>
      <c r="C211" s="2">
        <v>0.88233418513343298</v>
      </c>
      <c r="D211" s="2">
        <f>VLOOKUP(Table1[[#This Row],[model.rxns]],Table2[[model.rxns]:[ST6512 - avg]],3,FALSE)</f>
        <v>-1.5716800542660898E-2</v>
      </c>
      <c r="E211" s="2">
        <f>VLOOKUP(Table1[[#This Row],[model.rxns]],Table2[[model.rxns]:[OKYL029 - avg]],5,FALSE)</f>
        <v>-1.3867470399713399E-2</v>
      </c>
      <c r="F211" s="2">
        <f>VLOOKUP(Table1[[#This Row],[model.rxns]],Table2[[model.rxns]:[JFYL18 - stddev]],4,FALSE)</f>
        <v>1.4533032830384301E-4</v>
      </c>
      <c r="G211" t="b">
        <f>ABS(Table1[[#This Row],[ST6512 flux]])&gt;Table1[[#This Row],[ST6512 std-dev]]</f>
        <v>1</v>
      </c>
      <c r="H211">
        <v>0</v>
      </c>
    </row>
    <row r="212" spans="1:8" hidden="1" x14ac:dyDescent="0.25">
      <c r="A212" s="5">
        <v>2093</v>
      </c>
      <c r="B212" t="str">
        <f>VLOOKUP(Table1[[#This Row],[model.rxns]],Table2[],2,FALSE)</f>
        <v>valine transport</v>
      </c>
      <c r="C212" s="2">
        <v>0.88233418513343298</v>
      </c>
      <c r="D212">
        <f>VLOOKUP(Table1[[#This Row],[model.rxns]],Table2[[model.rxns]:[ST6512 - avg]],3,FALSE)</f>
        <v>-1.5716800542660898E-2</v>
      </c>
      <c r="E212">
        <f>VLOOKUP(Table1[[#This Row],[model.rxns]],Table2[[model.rxns]:[OKYL029 - avg]],5,FALSE)</f>
        <v>-1.3867470399713399E-2</v>
      </c>
      <c r="F212">
        <f>VLOOKUP(Table1[[#This Row],[model.rxns]],Table2[[model.rxns]:[JFYL18 - stddev]],4,FALSE)</f>
        <v>1.4533032830384301E-4</v>
      </c>
      <c r="G212" t="b">
        <f>ABS(Table1[[#This Row],[ST6512 flux]])&gt;Table1[[#This Row],[ST6512 std-dev]]</f>
        <v>1</v>
      </c>
      <c r="H212">
        <v>0</v>
      </c>
    </row>
    <row r="213" spans="1:8" x14ac:dyDescent="0.25">
      <c r="A213" s="5">
        <v>16</v>
      </c>
      <c r="B213" t="str">
        <f>VLOOKUP(Table1[[#This Row],[model.rxns]],Table2[],2,FALSE)</f>
        <v>2-aceto-2-hydroxybutanoate synthase</v>
      </c>
      <c r="C213" s="2">
        <v>0.88233418513343198</v>
      </c>
      <c r="D213" s="2">
        <f>VLOOKUP(Table1[[#This Row],[model.rxns]],Table2[[model.rxns]:[ST6512 - avg]],3,FALSE)</f>
        <v>8.2387437514998205E-3</v>
      </c>
      <c r="E213" s="2">
        <f>VLOOKUP(Table1[[#This Row],[model.rxns]],Table2[[model.rxns]:[OKYL029 - avg]],5,FALSE)</f>
        <v>7.2693252545027601E-3</v>
      </c>
      <c r="F213" s="2">
        <f>VLOOKUP(Table1[[#This Row],[model.rxns]],Table2[[model.rxns]:[JFYL18 - stddev]],4,FALSE)</f>
        <v>7.6182129496821601E-5</v>
      </c>
      <c r="G213" t="b">
        <f>ABS(Table1[[#This Row],[ST6512 flux]])&gt;Table1[[#This Row],[ST6512 std-dev]]</f>
        <v>1</v>
      </c>
      <c r="H213">
        <v>0</v>
      </c>
    </row>
    <row r="214" spans="1:8" x14ac:dyDescent="0.25">
      <c r="A214" s="5">
        <v>353</v>
      </c>
      <c r="B214" t="str">
        <f>VLOOKUP(Table1[[#This Row],[model.rxns]],Table2[],2,FALSE)</f>
        <v>dihydroxy-acid dehydratase (2,3-dihydroxy-3-methylpentanoate)</v>
      </c>
      <c r="C214" s="2">
        <v>0.88233418513343198</v>
      </c>
      <c r="D214" s="2">
        <f>VLOOKUP(Table1[[#This Row],[model.rxns]],Table2[[model.rxns]:[ST6512 - avg]],3,FALSE)</f>
        <v>8.2387437514998205E-3</v>
      </c>
      <c r="E214" s="2">
        <f>VLOOKUP(Table1[[#This Row],[model.rxns]],Table2[[model.rxns]:[OKYL029 - avg]],5,FALSE)</f>
        <v>7.2693252545027601E-3</v>
      </c>
      <c r="F214" s="2">
        <f>VLOOKUP(Table1[[#This Row],[model.rxns]],Table2[[model.rxns]:[JFYL18 - stddev]],4,FALSE)</f>
        <v>7.6182129496821601E-5</v>
      </c>
      <c r="G214" t="b">
        <f>ABS(Table1[[#This Row],[ST6512 flux]])&gt;Table1[[#This Row],[ST6512 std-dev]]</f>
        <v>1</v>
      </c>
      <c r="H214">
        <v>0</v>
      </c>
    </row>
    <row r="215" spans="1:8" x14ac:dyDescent="0.25">
      <c r="A215" s="5">
        <v>664</v>
      </c>
      <c r="B215" t="str">
        <f>VLOOKUP(Table1[[#This Row],[model.rxns]],Table2[],2,FALSE)</f>
        <v>isoleucine transaminase</v>
      </c>
      <c r="C215" s="2">
        <v>0.88233418513343198</v>
      </c>
      <c r="D215" s="2">
        <f>VLOOKUP(Table1[[#This Row],[model.rxns]],Table2[[model.rxns]:[ST6512 - avg]],3,FALSE)</f>
        <v>-8.2387437514998205E-3</v>
      </c>
      <c r="E215" s="2">
        <f>VLOOKUP(Table1[[#This Row],[model.rxns]],Table2[[model.rxns]:[OKYL029 - avg]],5,FALSE)</f>
        <v>-7.2693252545027601E-3</v>
      </c>
      <c r="F215" s="2">
        <f>VLOOKUP(Table1[[#This Row],[model.rxns]],Table2[[model.rxns]:[JFYL18 - stddev]],4,FALSE)</f>
        <v>7.6182129496821506E-5</v>
      </c>
      <c r="G215" t="b">
        <f>ABS(Table1[[#This Row],[ST6512 flux]])&gt;Table1[[#This Row],[ST6512 std-dev]]</f>
        <v>1</v>
      </c>
      <c r="H215">
        <v>0</v>
      </c>
    </row>
    <row r="216" spans="1:8" x14ac:dyDescent="0.25">
      <c r="A216" s="5">
        <v>669</v>
      </c>
      <c r="B216" t="str">
        <f>VLOOKUP(Table1[[#This Row],[model.rxns]],Table2[],2,FALSE)</f>
        <v>ketol-acid reductoisomerase (2-aceto-2-hydroxybutanoate)</v>
      </c>
      <c r="C216" s="2">
        <v>0.88233418513343198</v>
      </c>
      <c r="D216" s="2">
        <f>VLOOKUP(Table1[[#This Row],[model.rxns]],Table2[[model.rxns]:[ST6512 - avg]],3,FALSE)</f>
        <v>8.2387437514998205E-3</v>
      </c>
      <c r="E216" s="2">
        <f>VLOOKUP(Table1[[#This Row],[model.rxns]],Table2[[model.rxns]:[OKYL029 - avg]],5,FALSE)</f>
        <v>7.2693252545027601E-3</v>
      </c>
      <c r="F216" s="2">
        <f>VLOOKUP(Table1[[#This Row],[model.rxns]],Table2[[model.rxns]:[JFYL18 - stddev]],4,FALSE)</f>
        <v>7.6182129496821601E-5</v>
      </c>
      <c r="G216" t="b">
        <f>ABS(Table1[[#This Row],[ST6512 flux]])&gt;Table1[[#This Row],[ST6512 std-dev]]</f>
        <v>1</v>
      </c>
      <c r="H216">
        <v>0</v>
      </c>
    </row>
    <row r="217" spans="1:8" hidden="1" x14ac:dyDescent="0.25">
      <c r="A217" s="5">
        <v>1898</v>
      </c>
      <c r="B217" t="str">
        <f>VLOOKUP(Table1[[#This Row],[model.rxns]],Table2[],2,FALSE)</f>
        <v>L-isoleucine transport</v>
      </c>
      <c r="C217" s="2">
        <v>0.88233418513343198</v>
      </c>
      <c r="D217">
        <f>VLOOKUP(Table1[[#This Row],[model.rxns]],Table2[[model.rxns]:[ST6512 - avg]],3,FALSE)</f>
        <v>8.2387437514998205E-3</v>
      </c>
      <c r="E217">
        <f>VLOOKUP(Table1[[#This Row],[model.rxns]],Table2[[model.rxns]:[OKYL029 - avg]],5,FALSE)</f>
        <v>7.2693252545027601E-3</v>
      </c>
      <c r="F217">
        <f>VLOOKUP(Table1[[#This Row],[model.rxns]],Table2[[model.rxns]:[JFYL18 - stddev]],4,FALSE)</f>
        <v>7.6182129496821601E-5</v>
      </c>
      <c r="G217" t="b">
        <f>ABS(Table1[[#This Row],[ST6512 flux]])&gt;Table1[[#This Row],[ST6512 std-dev]]</f>
        <v>1</v>
      </c>
      <c r="H217">
        <v>0</v>
      </c>
    </row>
    <row r="218" spans="1:8" x14ac:dyDescent="0.25">
      <c r="A218" s="5">
        <v>278</v>
      </c>
      <c r="B218" t="str">
        <f>VLOOKUP(Table1[[#This Row],[model.rxns]],Table2[],2,FALSE)</f>
        <v>chorismate mutase</v>
      </c>
      <c r="C218" s="2">
        <v>0.88233418513343198</v>
      </c>
      <c r="D218" s="2">
        <f>VLOOKUP(Table1[[#This Row],[model.rxns]],Table2[[model.rxns]:[ST6512 - avg]],3,FALSE)</f>
        <v>1.12668455033291E-2</v>
      </c>
      <c r="E218" s="2">
        <f>VLOOKUP(Table1[[#This Row],[model.rxns]],Table2[[model.rxns]:[OKYL029 - avg]],5,FALSE)</f>
        <v>9.9411229462041707E-3</v>
      </c>
      <c r="F218" s="2">
        <f>VLOOKUP(Table1[[#This Row],[model.rxns]],Table2[[model.rxns]:[JFYL18 - stddev]],4,FALSE)</f>
        <v>1.04182422593135E-4</v>
      </c>
      <c r="G218" t="b">
        <f>ABS(Table1[[#This Row],[ST6512 flux]])&gt;Table1[[#This Row],[ST6512 std-dev]]</f>
        <v>1</v>
      </c>
      <c r="H218">
        <v>0</v>
      </c>
    </row>
    <row r="219" spans="1:8" x14ac:dyDescent="0.25">
      <c r="A219" s="5">
        <v>361</v>
      </c>
      <c r="B219" t="str">
        <f>VLOOKUP(Table1[[#This Row],[model.rxns]],Table2[],2,FALSE)</f>
        <v>dolichyl-phosphate D-mannosyltransferase</v>
      </c>
      <c r="C219" s="2">
        <v>0.88233418513343198</v>
      </c>
      <c r="D219" s="2">
        <f>VLOOKUP(Table1[[#This Row],[model.rxns]],Table2[[model.rxns]:[ST6512 - avg]],3,FALSE)</f>
        <v>2.1455156612759999E-2</v>
      </c>
      <c r="E219" s="2">
        <f>VLOOKUP(Table1[[#This Row],[model.rxns]],Table2[[model.rxns]:[OKYL029 - avg]],5,FALSE)</f>
        <v>1.8930618126829699E-2</v>
      </c>
      <c r="F219" s="2">
        <f>VLOOKUP(Table1[[#This Row],[model.rxns]],Table2[[model.rxns]:[JFYL18 - stddev]],4,FALSE)</f>
        <v>1.9839183845842001E-4</v>
      </c>
      <c r="G219" t="b">
        <f>ABS(Table1[[#This Row],[ST6512 flux]])&gt;Table1[[#This Row],[ST6512 std-dev]]</f>
        <v>1</v>
      </c>
      <c r="H219">
        <v>0</v>
      </c>
    </row>
    <row r="220" spans="1:8" x14ac:dyDescent="0.25">
      <c r="A220" s="5">
        <v>362</v>
      </c>
      <c r="B220" t="str">
        <f>VLOOKUP(Table1[[#This Row],[model.rxns]],Table2[],2,FALSE)</f>
        <v>dolichyl-phosphate-mannose--protein mannosyltransferase</v>
      </c>
      <c r="C220" s="2">
        <v>0.88233418513343198</v>
      </c>
      <c r="D220" s="2">
        <f>VLOOKUP(Table1[[#This Row],[model.rxns]],Table2[[model.rxns]:[ST6512 - avg]],3,FALSE)</f>
        <v>2.1455156612759999E-2</v>
      </c>
      <c r="E220" s="2">
        <f>VLOOKUP(Table1[[#This Row],[model.rxns]],Table2[[model.rxns]:[OKYL029 - avg]],5,FALSE)</f>
        <v>1.8930618126829699E-2</v>
      </c>
      <c r="F220" s="2">
        <f>VLOOKUP(Table1[[#This Row],[model.rxns]],Table2[[model.rxns]:[JFYL18 - stddev]],4,FALSE)</f>
        <v>1.9839183845842001E-4</v>
      </c>
      <c r="G220" t="b">
        <f>ABS(Table1[[#This Row],[ST6512 flux]])&gt;Table1[[#This Row],[ST6512 std-dev]]</f>
        <v>1</v>
      </c>
      <c r="H220">
        <v>0</v>
      </c>
    </row>
    <row r="221" spans="1:8" x14ac:dyDescent="0.25">
      <c r="A221" s="5">
        <v>722</v>
      </c>
      <c r="B221" t="str">
        <f>VLOOKUP(Table1[[#This Row],[model.rxns]],Table2[],2,FALSE)</f>
        <v>mannose-1-phosphate guanylyltransferase</v>
      </c>
      <c r="C221" s="2">
        <v>0.88233418513343198</v>
      </c>
      <c r="D221" s="2">
        <f>VLOOKUP(Table1[[#This Row],[model.rxns]],Table2[[model.rxns]:[ST6512 - avg]],3,FALSE)</f>
        <v>2.1455156612759999E-2</v>
      </c>
      <c r="E221" s="2">
        <f>VLOOKUP(Table1[[#This Row],[model.rxns]],Table2[[model.rxns]:[OKYL029 - avg]],5,FALSE)</f>
        <v>1.8930618126829699E-2</v>
      </c>
      <c r="F221" s="2">
        <f>VLOOKUP(Table1[[#This Row],[model.rxns]],Table2[[model.rxns]:[JFYL18 - stddev]],4,FALSE)</f>
        <v>1.9839183845842001E-4</v>
      </c>
      <c r="G221" t="b">
        <f>ABS(Table1[[#This Row],[ST6512 flux]])&gt;Table1[[#This Row],[ST6512 std-dev]]</f>
        <v>1</v>
      </c>
      <c r="H221">
        <v>0</v>
      </c>
    </row>
    <row r="222" spans="1:8" x14ac:dyDescent="0.25">
      <c r="A222" s="5">
        <v>723</v>
      </c>
      <c r="B222" t="str">
        <f>VLOOKUP(Table1[[#This Row],[model.rxns]],Table2[],2,FALSE)</f>
        <v>mannose-6-phosphate isomerase</v>
      </c>
      <c r="C222" s="2">
        <v>0.88233418513343198</v>
      </c>
      <c r="D222" s="2">
        <f>VLOOKUP(Table1[[#This Row],[model.rxns]],Table2[[model.rxns]:[ST6512 - avg]],3,FALSE)</f>
        <v>-2.1455156612759999E-2</v>
      </c>
      <c r="E222" s="2">
        <f>VLOOKUP(Table1[[#This Row],[model.rxns]],Table2[[model.rxns]:[OKYL029 - avg]],5,FALSE)</f>
        <v>-1.8930618126829699E-2</v>
      </c>
      <c r="F222" s="2">
        <f>VLOOKUP(Table1[[#This Row],[model.rxns]],Table2[[model.rxns]:[JFYL18 - stddev]],4,FALSE)</f>
        <v>1.9839183845842001E-4</v>
      </c>
      <c r="G222" t="b">
        <f>ABS(Table1[[#This Row],[ST6512 flux]])&gt;Table1[[#This Row],[ST6512 std-dev]]</f>
        <v>1</v>
      </c>
      <c r="H222">
        <v>0</v>
      </c>
    </row>
    <row r="223" spans="1:8" x14ac:dyDescent="0.25">
      <c r="A223" s="5">
        <v>902</v>
      </c>
      <c r="B223" t="str">
        <f>VLOOKUP(Table1[[#This Row],[model.rxns]],Table2[],2,FALSE)</f>
        <v>phosphomannomutase</v>
      </c>
      <c r="C223" s="2">
        <v>0.88233418513343198</v>
      </c>
      <c r="D223" s="2">
        <f>VLOOKUP(Table1[[#This Row],[model.rxns]],Table2[[model.rxns]:[ST6512 - avg]],3,FALSE)</f>
        <v>-2.1455156612759999E-2</v>
      </c>
      <c r="E223" s="2">
        <f>VLOOKUP(Table1[[#This Row],[model.rxns]],Table2[[model.rxns]:[OKYL029 - avg]],5,FALSE)</f>
        <v>-1.8930618126829699E-2</v>
      </c>
      <c r="F223" s="2">
        <f>VLOOKUP(Table1[[#This Row],[model.rxns]],Table2[[model.rxns]:[JFYL18 - stddev]],4,FALSE)</f>
        <v>1.9839183845842001E-4</v>
      </c>
      <c r="G223" t="b">
        <f>ABS(Table1[[#This Row],[ST6512 flux]])&gt;Table1[[#This Row],[ST6512 std-dev]]</f>
        <v>1</v>
      </c>
      <c r="H223">
        <v>0</v>
      </c>
    </row>
    <row r="224" spans="1:8" hidden="1" x14ac:dyDescent="0.25">
      <c r="A224" s="5">
        <v>1748</v>
      </c>
      <c r="B224" t="str">
        <f>VLOOKUP(Table1[[#This Row],[model.rxns]],Table2[],2,FALSE)</f>
        <v>dolichol phosphate transport</v>
      </c>
      <c r="C224" s="2">
        <v>0.88233418513343198</v>
      </c>
      <c r="D224">
        <f>VLOOKUP(Table1[[#This Row],[model.rxns]],Table2[[model.rxns]:[ST6512 - avg]],3,FALSE)</f>
        <v>-2.1455156612759999E-2</v>
      </c>
      <c r="E224">
        <f>VLOOKUP(Table1[[#This Row],[model.rxns]],Table2[[model.rxns]:[OKYL029 - avg]],5,FALSE)</f>
        <v>-1.8930618126829699E-2</v>
      </c>
      <c r="F224">
        <f>VLOOKUP(Table1[[#This Row],[model.rxns]],Table2[[model.rxns]:[JFYL18 - stddev]],4,FALSE)</f>
        <v>1.9839183845842001E-4</v>
      </c>
      <c r="G224" t="b">
        <f>ABS(Table1[[#This Row],[ST6512 flux]])&gt;Table1[[#This Row],[ST6512 std-dev]]</f>
        <v>1</v>
      </c>
      <c r="H224">
        <v>0</v>
      </c>
    </row>
    <row r="225" spans="1:8" hidden="1" x14ac:dyDescent="0.25">
      <c r="A225" s="5">
        <v>1932</v>
      </c>
      <c r="B225" t="str">
        <f>VLOOKUP(Table1[[#This Row],[model.rxns]],Table2[],2,FALSE)</f>
        <v>mannan transport</v>
      </c>
      <c r="C225" s="2">
        <v>0.88233418513343198</v>
      </c>
      <c r="D225">
        <f>VLOOKUP(Table1[[#This Row],[model.rxns]],Table2[[model.rxns]:[ST6512 - avg]],3,FALSE)</f>
        <v>-2.1455156612759999E-2</v>
      </c>
      <c r="E225">
        <f>VLOOKUP(Table1[[#This Row],[model.rxns]],Table2[[model.rxns]:[OKYL029 - avg]],5,FALSE)</f>
        <v>-1.8930618126829699E-2</v>
      </c>
      <c r="F225">
        <f>VLOOKUP(Table1[[#This Row],[model.rxns]],Table2[[model.rxns]:[JFYL18 - stddev]],4,FALSE)</f>
        <v>1.9839183845842001E-4</v>
      </c>
      <c r="G225" t="b">
        <f>ABS(Table1[[#This Row],[ST6512 flux]])&gt;Table1[[#This Row],[ST6512 std-dev]]</f>
        <v>1</v>
      </c>
      <c r="H225">
        <v>0</v>
      </c>
    </row>
    <row r="226" spans="1:8" x14ac:dyDescent="0.25">
      <c r="A226" s="5">
        <v>32</v>
      </c>
      <c r="B226" t="str">
        <f>VLOOKUP(Table1[[#This Row],[model.rxns]],Table2[],2,FALSE)</f>
        <v>3,5-bisphosphate nucleotidase</v>
      </c>
      <c r="C226" s="2">
        <v>0.88233418513342998</v>
      </c>
      <c r="D226" s="2">
        <f>VLOOKUP(Table1[[#This Row],[model.rxns]],Table2[[model.rxns]:[ST6512 - avg]],3,FALSE)</f>
        <v>4.3541641556631601E-3</v>
      </c>
      <c r="E226" s="2">
        <f>VLOOKUP(Table1[[#This Row],[model.rxns]],Table2[[model.rxns]:[OKYL029 - avg]],5,FALSE)</f>
        <v>3.8418278822242402E-3</v>
      </c>
      <c r="F226" s="2">
        <f>VLOOKUP(Table1[[#This Row],[model.rxns]],Table2[[model.rxns]:[JFYL18 - stddev]],4,FALSE)</f>
        <v>4.0262145244748298E-5</v>
      </c>
      <c r="G226" t="b">
        <f>ABS(Table1[[#This Row],[ST6512 flux]])&gt;Table1[[#This Row],[ST6512 std-dev]]</f>
        <v>1</v>
      </c>
      <c r="H226">
        <v>0</v>
      </c>
    </row>
    <row r="227" spans="1:8" x14ac:dyDescent="0.25">
      <c r="A227" s="5">
        <v>883</v>
      </c>
      <c r="B227" t="str">
        <f>VLOOKUP(Table1[[#This Row],[model.rxns]],Table2[],2,FALSE)</f>
        <v>phosphoadenylyl-sulfate reductase (thioredoxin)</v>
      </c>
      <c r="C227" s="2">
        <v>0.88233418513342998</v>
      </c>
      <c r="D227" s="2">
        <f>VLOOKUP(Table1[[#This Row],[model.rxns]],Table2[[model.rxns]:[ST6512 - avg]],3,FALSE)</f>
        <v>4.3541641556631601E-3</v>
      </c>
      <c r="E227" s="2">
        <f>VLOOKUP(Table1[[#This Row],[model.rxns]],Table2[[model.rxns]:[OKYL029 - avg]],5,FALSE)</f>
        <v>3.8418278822242402E-3</v>
      </c>
      <c r="F227" s="2">
        <f>VLOOKUP(Table1[[#This Row],[model.rxns]],Table2[[model.rxns]:[JFYL18 - stddev]],4,FALSE)</f>
        <v>4.0262145244748298E-5</v>
      </c>
      <c r="G227" t="b">
        <f>ABS(Table1[[#This Row],[ST6512 flux]])&gt;Table1[[#This Row],[ST6512 std-dev]]</f>
        <v>1</v>
      </c>
      <c r="H227">
        <v>0</v>
      </c>
    </row>
    <row r="228" spans="1:8" x14ac:dyDescent="0.25">
      <c r="A228" s="5">
        <v>1027</v>
      </c>
      <c r="B228" t="str">
        <f>VLOOKUP(Table1[[#This Row],[model.rxns]],Table2[],2,FALSE)</f>
        <v>sulfite reductase (NADPH2)</v>
      </c>
      <c r="C228" s="2">
        <v>0.88233418513342998</v>
      </c>
      <c r="D228" s="2">
        <f>VLOOKUP(Table1[[#This Row],[model.rxns]],Table2[[model.rxns]:[ST6512 - avg]],3,FALSE)</f>
        <v>4.3541641556631601E-3</v>
      </c>
      <c r="E228" s="2">
        <f>VLOOKUP(Table1[[#This Row],[model.rxns]],Table2[[model.rxns]:[OKYL029 - avg]],5,FALSE)</f>
        <v>3.8418278822242402E-3</v>
      </c>
      <c r="F228" s="2">
        <f>VLOOKUP(Table1[[#This Row],[model.rxns]],Table2[[model.rxns]:[JFYL18 - stddev]],4,FALSE)</f>
        <v>4.0262145244748298E-5</v>
      </c>
      <c r="G228" t="b">
        <f>ABS(Table1[[#This Row],[ST6512 flux]])&gt;Table1[[#This Row],[ST6512 std-dev]]</f>
        <v>1</v>
      </c>
      <c r="H228">
        <v>0</v>
      </c>
    </row>
    <row r="229" spans="1:8" x14ac:dyDescent="0.25">
      <c r="A229" s="5">
        <v>1266</v>
      </c>
      <c r="B229" t="str">
        <f>VLOOKUP(Table1[[#This Row],[model.rxns]],Table2[],2,FALSE)</f>
        <v>sulfate uniport</v>
      </c>
      <c r="C229" s="2">
        <v>0.88233418513342998</v>
      </c>
      <c r="D229" s="2">
        <f>VLOOKUP(Table1[[#This Row],[model.rxns]],Table2[[model.rxns]:[ST6512 - avg]],3,FALSE)</f>
        <v>6.1735541588651801E-3</v>
      </c>
      <c r="E229" s="2">
        <f>VLOOKUP(Table1[[#This Row],[model.rxns]],Table2[[model.rxns]:[OKYL029 - avg]],5,FALSE)</f>
        <v>5.4471378781394001E-3</v>
      </c>
      <c r="F229" s="2">
        <f>VLOOKUP(Table1[[#This Row],[model.rxns]],Table2[[model.rxns]:[JFYL18 - stddev]],4,FALSE)</f>
        <v>5.7085705851779898E-5</v>
      </c>
      <c r="G229" t="b">
        <f>ABS(Table1[[#This Row],[ST6512 flux]])&gt;Table1[[#This Row],[ST6512 std-dev]]</f>
        <v>1</v>
      </c>
      <c r="H229">
        <v>0</v>
      </c>
    </row>
    <row r="230" spans="1:8" hidden="1" x14ac:dyDescent="0.25">
      <c r="A230" s="5">
        <v>2060</v>
      </c>
      <c r="B230" t="str">
        <f>VLOOKUP(Table1[[#This Row],[model.rxns]],Table2[],2,FALSE)</f>
        <v>sulphate exchange</v>
      </c>
      <c r="C230" s="2">
        <v>0.88233418513342998</v>
      </c>
      <c r="D230">
        <f>VLOOKUP(Table1[[#This Row],[model.rxns]],Table2[[model.rxns]:[ST6512 - avg]],3,FALSE)</f>
        <v>-6.1735541588651801E-3</v>
      </c>
      <c r="E230">
        <f>VLOOKUP(Table1[[#This Row],[model.rxns]],Table2[[model.rxns]:[OKYL029 - avg]],5,FALSE)</f>
        <v>-5.4471378781394001E-3</v>
      </c>
      <c r="F230">
        <f>VLOOKUP(Table1[[#This Row],[model.rxns]],Table2[[model.rxns]:[JFYL18 - stddev]],4,FALSE)</f>
        <v>5.7085705851779898E-5</v>
      </c>
      <c r="G230" t="b">
        <f>ABS(Table1[[#This Row],[ST6512 flux]])&gt;Table1[[#This Row],[ST6512 std-dev]]</f>
        <v>1</v>
      </c>
      <c r="H230">
        <v>0</v>
      </c>
    </row>
    <row r="231" spans="1:8" x14ac:dyDescent="0.25">
      <c r="A231" s="5">
        <v>2111</v>
      </c>
      <c r="B231" t="str">
        <f>VLOOKUP(Table1[[#This Row],[model.rxns]],Table2[],2,FALSE)</f>
        <v>growth</v>
      </c>
      <c r="C231" s="2">
        <v>0.88233418513342898</v>
      </c>
      <c r="D231" s="2">
        <f>VLOOKUP(Table1[[#This Row],[model.rxns]],Table2[[model.rxns]:[ST6512 - avg]],3,FALSE)</f>
        <v>9.0969500160102204E-2</v>
      </c>
      <c r="E231" s="2">
        <f>VLOOKUP(Table1[[#This Row],[model.rxns]],Table2[[model.rxns]:[OKYL029 - avg]],5,FALSE)</f>
        <v>8.0265499795759102E-2</v>
      </c>
      <c r="F231" s="2">
        <f>VLOOKUP(Table1[[#This Row],[model.rxns]],Table2[[model.rxns]:[JFYL18 - stddev]],4,FALSE)</f>
        <v>8.4117803035158099E-4</v>
      </c>
      <c r="G231" t="b">
        <f>ABS(Table1[[#This Row],[ST6512 flux]])&gt;Table1[[#This Row],[ST6512 std-dev]]</f>
        <v>1</v>
      </c>
      <c r="H231">
        <v>0</v>
      </c>
    </row>
    <row r="232" spans="1:8" x14ac:dyDescent="0.25">
      <c r="A232" s="5" t="s">
        <v>1888</v>
      </c>
      <c r="B232" t="str">
        <f>VLOOKUP(Table1[[#This Row],[model.rxns]],Table2[],2,FALSE)</f>
        <v>biomass pseudoreaction</v>
      </c>
      <c r="C232" s="2">
        <v>0.88233418513342898</v>
      </c>
      <c r="D232" s="2">
        <f>VLOOKUP(Table1[[#This Row],[model.rxns]],Table2[[model.rxns]:[ST6512 - avg]],3,FALSE)</f>
        <v>9.0969500160102204E-2</v>
      </c>
      <c r="E232" s="2">
        <f>VLOOKUP(Table1[[#This Row],[model.rxns]],Table2[[model.rxns]:[OKYL029 - avg]],5,FALSE)</f>
        <v>8.0265499795759102E-2</v>
      </c>
      <c r="F232" s="2">
        <f>VLOOKUP(Table1[[#This Row],[model.rxns]],Table2[[model.rxns]:[JFYL18 - stddev]],4,FALSE)</f>
        <v>8.4117803035158099E-4</v>
      </c>
      <c r="G232" t="b">
        <f>ABS(Table1[[#This Row],[ST6512 flux]])&gt;Table1[[#This Row],[ST6512 std-dev]]</f>
        <v>1</v>
      </c>
      <c r="H232">
        <v>0</v>
      </c>
    </row>
    <row r="233" spans="1:8" x14ac:dyDescent="0.25">
      <c r="A233" s="5" t="s">
        <v>1890</v>
      </c>
      <c r="B233" t="str">
        <f>VLOOKUP(Table1[[#This Row],[model.rxns]],Table2[],2,FALSE)</f>
        <v>DNA pseudoreaction</v>
      </c>
      <c r="C233" s="2">
        <v>0.88233418513342898</v>
      </c>
      <c r="D233" s="2">
        <f>VLOOKUP(Table1[[#This Row],[model.rxns]],Table2[[model.rxns]:[ST6512 - avg]],3,FALSE)</f>
        <v>9.0969500160102204E-2</v>
      </c>
      <c r="E233" s="2">
        <f>VLOOKUP(Table1[[#This Row],[model.rxns]],Table2[[model.rxns]:[OKYL029 - avg]],5,FALSE)</f>
        <v>8.0265499795759102E-2</v>
      </c>
      <c r="F233" s="2">
        <f>VLOOKUP(Table1[[#This Row],[model.rxns]],Table2[[model.rxns]:[JFYL18 - stddev]],4,FALSE)</f>
        <v>8.4117803035158099E-4</v>
      </c>
      <c r="G233" t="b">
        <f>ABS(Table1[[#This Row],[ST6512 flux]])&gt;Table1[[#This Row],[ST6512 std-dev]]</f>
        <v>1</v>
      </c>
      <c r="H233">
        <v>0</v>
      </c>
    </row>
    <row r="234" spans="1:8" x14ac:dyDescent="0.25">
      <c r="A234" s="5" t="s">
        <v>1891</v>
      </c>
      <c r="B234" t="str">
        <f>VLOOKUP(Table1[[#This Row],[model.rxns]],Table2[],2,FALSE)</f>
        <v>RNA pseudoreaction</v>
      </c>
      <c r="C234" s="2">
        <v>0.88233418513342898</v>
      </c>
      <c r="D234" s="2">
        <f>VLOOKUP(Table1[[#This Row],[model.rxns]],Table2[[model.rxns]:[ST6512 - avg]],3,FALSE)</f>
        <v>9.0969500160102204E-2</v>
      </c>
      <c r="E234" s="2">
        <f>VLOOKUP(Table1[[#This Row],[model.rxns]],Table2[[model.rxns]:[OKYL029 - avg]],5,FALSE)</f>
        <v>8.0265499795759102E-2</v>
      </c>
      <c r="F234" s="2">
        <f>VLOOKUP(Table1[[#This Row],[model.rxns]],Table2[[model.rxns]:[JFYL18 - stddev]],4,FALSE)</f>
        <v>8.4117803035158099E-4</v>
      </c>
      <c r="G234" t="b">
        <f>ABS(Table1[[#This Row],[ST6512 flux]])&gt;Table1[[#This Row],[ST6512 std-dev]]</f>
        <v>1</v>
      </c>
      <c r="H234">
        <v>0</v>
      </c>
    </row>
    <row r="235" spans="1:8" x14ac:dyDescent="0.25">
      <c r="A235" s="5" t="s">
        <v>1892</v>
      </c>
      <c r="B235" t="str">
        <f>VLOOKUP(Table1[[#This Row],[model.rxns]],Table2[],2,FALSE)</f>
        <v>ion pseudoreaction</v>
      </c>
      <c r="C235" s="2">
        <v>0.88233418513342898</v>
      </c>
      <c r="D235" s="2">
        <f>VLOOKUP(Table1[[#This Row],[model.rxns]],Table2[[model.rxns]:[ST6512 - avg]],3,FALSE)</f>
        <v>9.0969500160102204E-2</v>
      </c>
      <c r="E235" s="2">
        <f>VLOOKUP(Table1[[#This Row],[model.rxns]],Table2[[model.rxns]:[OKYL029 - avg]],5,FALSE)</f>
        <v>8.0265499795759102E-2</v>
      </c>
      <c r="F235" s="2">
        <f>VLOOKUP(Table1[[#This Row],[model.rxns]],Table2[[model.rxns]:[JFYL18 - stddev]],4,FALSE)</f>
        <v>8.4117803035158099E-4</v>
      </c>
      <c r="G235" t="b">
        <f>ABS(Table1[[#This Row],[ST6512 flux]])&gt;Table1[[#This Row],[ST6512 std-dev]]</f>
        <v>1</v>
      </c>
      <c r="H235">
        <v>0</v>
      </c>
    </row>
    <row r="236" spans="1:8" x14ac:dyDescent="0.25">
      <c r="A236" s="5">
        <v>700</v>
      </c>
      <c r="B236" t="str">
        <f>VLOOKUP(Table1[[#This Row],[model.rxns]],Table2[],2,FALSE)</f>
        <v>leucine transaminase</v>
      </c>
      <c r="C236" s="2">
        <v>0.88233418513342898</v>
      </c>
      <c r="D236" s="2">
        <f>VLOOKUP(Table1[[#This Row],[model.rxns]],Table2[[model.rxns]:[ST6512 - avg]],3,FALSE)</f>
        <v>-1.7698116256147901E-2</v>
      </c>
      <c r="E236" s="2">
        <f>VLOOKUP(Table1[[#This Row],[model.rxns]],Table2[[model.rxns]:[OKYL029 - avg]],5,FALSE)</f>
        <v>-1.56156529852649E-2</v>
      </c>
      <c r="F236" s="2">
        <f>VLOOKUP(Table1[[#This Row],[model.rxns]],Table2[[model.rxns]:[JFYL18 - stddev]],4,FALSE)</f>
        <v>1.6365118580490199E-4</v>
      </c>
      <c r="G236" t="b">
        <f>ABS(Table1[[#This Row],[ST6512 flux]])&gt;Table1[[#This Row],[ST6512 std-dev]]</f>
        <v>1</v>
      </c>
      <c r="H236">
        <v>0</v>
      </c>
    </row>
    <row r="237" spans="1:8" hidden="1" x14ac:dyDescent="0.25">
      <c r="A237" s="5" t="s">
        <v>1800</v>
      </c>
      <c r="B237" t="str">
        <f>VLOOKUP(Table1[[#This Row],[model.rxns]],Table2[],2,FALSE)</f>
        <v>Leucine transport</v>
      </c>
      <c r="C237" s="2">
        <v>0.88233418513342898</v>
      </c>
      <c r="D237">
        <f>VLOOKUP(Table1[[#This Row],[model.rxns]],Table2[[model.rxns]:[ST6512 - avg]],3,FALSE)</f>
        <v>1.7698116256147901E-2</v>
      </c>
      <c r="E237">
        <f>VLOOKUP(Table1[[#This Row],[model.rxns]],Table2[[model.rxns]:[OKYL029 - avg]],5,FALSE)</f>
        <v>1.56156529852649E-2</v>
      </c>
      <c r="F237">
        <f>VLOOKUP(Table1[[#This Row],[model.rxns]],Table2[[model.rxns]:[JFYL18 - stddev]],4,FALSE)</f>
        <v>1.6365118580490199E-4</v>
      </c>
      <c r="G237" t="b">
        <f>ABS(Table1[[#This Row],[ST6512 flux]])&gt;Table1[[#This Row],[ST6512 std-dev]]</f>
        <v>1</v>
      </c>
      <c r="H237">
        <v>0</v>
      </c>
    </row>
    <row r="238" spans="1:8" x14ac:dyDescent="0.25">
      <c r="A238" s="5">
        <v>214</v>
      </c>
      <c r="B238" t="str">
        <f>VLOOKUP(Table1[[#This Row],[model.rxns]],Table2[],2,FALSE)</f>
        <v>aspartate carbamoyltransferase</v>
      </c>
      <c r="C238" s="2">
        <v>0.88233418513342798</v>
      </c>
      <c r="D238" s="2">
        <f>VLOOKUP(Table1[[#This Row],[model.rxns]],Table2[[model.rxns]:[ST6512 - avg]],3,FALSE)</f>
        <v>1.2495752480992099E-2</v>
      </c>
      <c r="E238" s="2">
        <f>VLOOKUP(Table1[[#This Row],[model.rxns]],Table2[[model.rxns]:[OKYL029 - avg]],5,FALSE)</f>
        <v>1.10254295829451E-2</v>
      </c>
      <c r="F238" s="2">
        <f>VLOOKUP(Table1[[#This Row],[model.rxns]],Table2[[model.rxns]:[JFYL18 - stddev]],4,FALSE)</f>
        <v>1.1554589660515499E-4</v>
      </c>
      <c r="G238" t="b">
        <f>ABS(Table1[[#This Row],[ST6512 flux]])&gt;Table1[[#This Row],[ST6512 std-dev]]</f>
        <v>1</v>
      </c>
      <c r="H238">
        <v>0</v>
      </c>
    </row>
    <row r="239" spans="1:8" x14ac:dyDescent="0.25">
      <c r="A239" s="5">
        <v>349</v>
      </c>
      <c r="B239" t="str">
        <f>VLOOKUP(Table1[[#This Row],[model.rxns]],Table2[],2,FALSE)</f>
        <v>dihydroorotase</v>
      </c>
      <c r="C239" s="2">
        <v>0.88233418513342798</v>
      </c>
      <c r="D239" s="2">
        <f>VLOOKUP(Table1[[#This Row],[model.rxns]],Table2[[model.rxns]:[ST6512 - avg]],3,FALSE)</f>
        <v>-1.2495752480992099E-2</v>
      </c>
      <c r="E239" s="2">
        <f>VLOOKUP(Table1[[#This Row],[model.rxns]],Table2[[model.rxns]:[OKYL029 - avg]],5,FALSE)</f>
        <v>-1.10254295829451E-2</v>
      </c>
      <c r="F239" s="2">
        <f>VLOOKUP(Table1[[#This Row],[model.rxns]],Table2[[model.rxns]:[JFYL18 - stddev]],4,FALSE)</f>
        <v>1.1554589660515499E-4</v>
      </c>
      <c r="G239" t="b">
        <f>ABS(Table1[[#This Row],[ST6512 flux]])&gt;Table1[[#This Row],[ST6512 std-dev]]</f>
        <v>1</v>
      </c>
      <c r="H239">
        <v>0</v>
      </c>
    </row>
    <row r="240" spans="1:8" x14ac:dyDescent="0.25">
      <c r="A240" s="5">
        <v>453</v>
      </c>
      <c r="B240" t="str">
        <f>VLOOKUP(Table1[[#This Row],[model.rxns]],Table2[],2,FALSE)</f>
        <v>dihydoorotic acid dehydrogenase</v>
      </c>
      <c r="C240" s="2">
        <v>0.88233418513342798</v>
      </c>
      <c r="D240" s="2">
        <f>VLOOKUP(Table1[[#This Row],[model.rxns]],Table2[[model.rxns]:[ST6512 - avg]],3,FALSE)</f>
        <v>1.2495752480992099E-2</v>
      </c>
      <c r="E240" s="2">
        <f>VLOOKUP(Table1[[#This Row],[model.rxns]],Table2[[model.rxns]:[OKYL029 - avg]],5,FALSE)</f>
        <v>1.10254295829451E-2</v>
      </c>
      <c r="F240" s="2">
        <f>VLOOKUP(Table1[[#This Row],[model.rxns]],Table2[[model.rxns]:[JFYL18 - stddev]],4,FALSE)</f>
        <v>1.1554589660515499E-4</v>
      </c>
      <c r="G240" t="b">
        <f>ABS(Table1[[#This Row],[ST6512 flux]])&gt;Table1[[#This Row],[ST6512 std-dev]]</f>
        <v>1</v>
      </c>
      <c r="H240">
        <v>0</v>
      </c>
    </row>
    <row r="241" spans="1:8" x14ac:dyDescent="0.25">
      <c r="A241" s="5">
        <v>820</v>
      </c>
      <c r="B241" t="str">
        <f>VLOOKUP(Table1[[#This Row],[model.rxns]],Table2[],2,FALSE)</f>
        <v>orotate phosphoribosyltransferase</v>
      </c>
      <c r="C241" s="2">
        <v>0.88233418513342798</v>
      </c>
      <c r="D241" s="2">
        <f>VLOOKUP(Table1[[#This Row],[model.rxns]],Table2[[model.rxns]:[ST6512 - avg]],3,FALSE)</f>
        <v>-1.2495752480992099E-2</v>
      </c>
      <c r="E241" s="2">
        <f>VLOOKUP(Table1[[#This Row],[model.rxns]],Table2[[model.rxns]:[OKYL029 - avg]],5,FALSE)</f>
        <v>-1.10254295829451E-2</v>
      </c>
      <c r="F241" s="2">
        <f>VLOOKUP(Table1[[#This Row],[model.rxns]],Table2[[model.rxns]:[JFYL18 - stddev]],4,FALSE)</f>
        <v>1.1554589660515499E-4</v>
      </c>
      <c r="G241" t="b">
        <f>ABS(Table1[[#This Row],[ST6512 flux]])&gt;Table1[[#This Row],[ST6512 std-dev]]</f>
        <v>1</v>
      </c>
      <c r="H241">
        <v>0</v>
      </c>
    </row>
    <row r="242" spans="1:8" x14ac:dyDescent="0.25">
      <c r="A242" s="5">
        <v>821</v>
      </c>
      <c r="B242" t="str">
        <f>VLOOKUP(Table1[[#This Row],[model.rxns]],Table2[],2,FALSE)</f>
        <v>orotidine-5-phosphate decarboxylase</v>
      </c>
      <c r="C242" s="2">
        <v>0.88233418513342798</v>
      </c>
      <c r="D242" s="2">
        <f>VLOOKUP(Table1[[#This Row],[model.rxns]],Table2[[model.rxns]:[ST6512 - avg]],3,FALSE)</f>
        <v>1.2495752480992099E-2</v>
      </c>
      <c r="E242" s="2">
        <f>VLOOKUP(Table1[[#This Row],[model.rxns]],Table2[[model.rxns]:[OKYL029 - avg]],5,FALSE)</f>
        <v>1.10254295829451E-2</v>
      </c>
      <c r="F242" s="2">
        <f>VLOOKUP(Table1[[#This Row],[model.rxns]],Table2[[model.rxns]:[JFYL18 - stddev]],4,FALSE)</f>
        <v>1.1554589660515499E-4</v>
      </c>
      <c r="G242" t="b">
        <f>ABS(Table1[[#This Row],[ST6512 flux]])&gt;Table1[[#This Row],[ST6512 std-dev]]</f>
        <v>1</v>
      </c>
      <c r="H242">
        <v>0</v>
      </c>
    </row>
    <row r="243" spans="1:8" x14ac:dyDescent="0.25">
      <c r="A243" s="5">
        <v>5</v>
      </c>
      <c r="B243" t="str">
        <f>VLOOKUP(Table1[[#This Row],[model.rxns]],Table2[],2,FALSE)</f>
        <v>1,3-beta-glucan synthase</v>
      </c>
      <c r="C243" s="2">
        <v>0.88233418513342599</v>
      </c>
      <c r="D243" s="2">
        <f>VLOOKUP(Table1[[#This Row],[model.rxns]],Table2[[model.rxns]:[ST6512 - avg]],3,FALSE)</f>
        <v>8.5820626451040605E-2</v>
      </c>
      <c r="E243" s="2">
        <f>VLOOKUP(Table1[[#This Row],[model.rxns]],Table2[[model.rxns]:[OKYL029 - avg]],5,FALSE)</f>
        <v>7.5722472507319005E-2</v>
      </c>
      <c r="F243" s="2">
        <f>VLOOKUP(Table1[[#This Row],[model.rxns]],Table2[[model.rxns]:[JFYL18 - stddev]],4,FALSE)</f>
        <v>7.93567353833686E-4</v>
      </c>
      <c r="G243" t="b">
        <f>ABS(Table1[[#This Row],[ST6512 flux]])&gt;Table1[[#This Row],[ST6512 std-dev]]</f>
        <v>1</v>
      </c>
      <c r="H243">
        <v>0</v>
      </c>
    </row>
    <row r="244" spans="1:8" hidden="1" x14ac:dyDescent="0.25">
      <c r="A244" s="5">
        <v>1543</v>
      </c>
      <c r="B244" t="str">
        <f>VLOOKUP(Table1[[#This Row],[model.rxns]],Table2[],2,FALSE)</f>
        <v>(1-3)-beta-D-glucan transport</v>
      </c>
      <c r="C244" s="2">
        <v>0.88233418513342599</v>
      </c>
      <c r="D244">
        <f>VLOOKUP(Table1[[#This Row],[model.rxns]],Table2[[model.rxns]:[ST6512 - avg]],3,FALSE)</f>
        <v>8.5820626451040605E-2</v>
      </c>
      <c r="E244">
        <f>VLOOKUP(Table1[[#This Row],[model.rxns]],Table2[[model.rxns]:[OKYL029 - avg]],5,FALSE)</f>
        <v>7.5722472507319005E-2</v>
      </c>
      <c r="F244">
        <f>VLOOKUP(Table1[[#This Row],[model.rxns]],Table2[[model.rxns]:[JFYL18 - stddev]],4,FALSE)</f>
        <v>7.93567353833686E-4</v>
      </c>
      <c r="G244" t="b">
        <f>ABS(Table1[[#This Row],[ST6512 flux]])&gt;Table1[[#This Row],[ST6512 std-dev]]</f>
        <v>1</v>
      </c>
      <c r="H244">
        <v>0</v>
      </c>
    </row>
    <row r="245" spans="1:8" x14ac:dyDescent="0.25">
      <c r="A245" s="5">
        <v>939</v>
      </c>
      <c r="B245" t="str">
        <f>VLOOKUP(Table1[[#This Row],[model.rxns]],Table2[],2,FALSE)</f>
        <v>prephenate dehydrogenase (NADP)</v>
      </c>
      <c r="C245" s="2">
        <v>0.88233418513342499</v>
      </c>
      <c r="D245" s="2">
        <f>VLOOKUP(Table1[[#This Row],[model.rxns]],Table2[[model.rxns]:[ST6512 - avg]],3,FALSE)</f>
        <v>3.7554029056093398E-3</v>
      </c>
      <c r="E245" s="2">
        <f>VLOOKUP(Table1[[#This Row],[model.rxns]],Table2[[model.rxns]:[OKYL029 - avg]],5,FALSE)</f>
        <v>3.3135203625685099E-3</v>
      </c>
      <c r="F245" s="2">
        <f>VLOOKUP(Table1[[#This Row],[model.rxns]],Table2[[model.rxns]:[JFYL18 - stddev]],4,FALSE)</f>
        <v>3.4725511448974003E-5</v>
      </c>
      <c r="G245" t="b">
        <f>ABS(Table1[[#This Row],[ST6512 flux]])&gt;Table1[[#This Row],[ST6512 std-dev]]</f>
        <v>1</v>
      </c>
      <c r="H245">
        <v>0</v>
      </c>
    </row>
    <row r="246" spans="1:8" x14ac:dyDescent="0.25">
      <c r="A246" s="5">
        <v>938</v>
      </c>
      <c r="B246" t="str">
        <f>VLOOKUP(Table1[[#This Row],[model.rxns]],Table2[],2,FALSE)</f>
        <v>prephenate dehydratase</v>
      </c>
      <c r="C246" s="2">
        <v>0.88233418513342399</v>
      </c>
      <c r="D246" s="2">
        <f>VLOOKUP(Table1[[#This Row],[model.rxns]],Table2[[model.rxns]:[ST6512 - avg]],3,FALSE)</f>
        <v>7.5114425977198104E-3</v>
      </c>
      <c r="E246" s="2">
        <f>VLOOKUP(Table1[[#This Row],[model.rxns]],Table2[[model.rxns]:[OKYL029 - avg]],5,FALSE)</f>
        <v>6.6276025836355997E-3</v>
      </c>
      <c r="F246" s="2">
        <f>VLOOKUP(Table1[[#This Row],[model.rxns]],Table2[[model.rxns]:[JFYL18 - stddev]],4,FALSE)</f>
        <v>6.9456911144160494E-5</v>
      </c>
      <c r="G246" t="b">
        <f>ABS(Table1[[#This Row],[ST6512 flux]])&gt;Table1[[#This Row],[ST6512 std-dev]]</f>
        <v>1</v>
      </c>
      <c r="H246">
        <v>0</v>
      </c>
    </row>
    <row r="247" spans="1:8" x14ac:dyDescent="0.25">
      <c r="A247" s="5">
        <v>39</v>
      </c>
      <c r="B247" t="str">
        <f>VLOOKUP(Table1[[#This Row],[model.rxns]],Table2[],2,FALSE)</f>
        <v>3-dehydroquinate dehydratase</v>
      </c>
      <c r="C247" s="2">
        <v>0.88233418513342199</v>
      </c>
      <c r="D247" s="2">
        <f>VLOOKUP(Table1[[#This Row],[model.rxns]],Table2[[model.rxns]:[ST6512 - avg]],3,FALSE)</f>
        <v>1.14627938066741E-2</v>
      </c>
      <c r="E247" s="2">
        <f>VLOOKUP(Table1[[#This Row],[model.rxns]],Table2[[model.rxns]:[OKYL029 - avg]],5,FALSE)</f>
        <v>1.0114014832764201E-2</v>
      </c>
      <c r="F247" s="2">
        <f>VLOOKUP(Table1[[#This Row],[model.rxns]],Table2[[model.rxns]:[JFYL18 - stddev]],4,FALSE)</f>
        <v>1.0599432007051199E-4</v>
      </c>
      <c r="G247" t="b">
        <f>ABS(Table1[[#This Row],[ST6512 flux]])&gt;Table1[[#This Row],[ST6512 std-dev]]</f>
        <v>1</v>
      </c>
      <c r="H247">
        <v>0</v>
      </c>
    </row>
    <row r="248" spans="1:8" x14ac:dyDescent="0.25">
      <c r="A248" s="5">
        <v>40</v>
      </c>
      <c r="B248" t="str">
        <f>VLOOKUP(Table1[[#This Row],[model.rxns]],Table2[],2,FALSE)</f>
        <v>3-dehydroquinate synthase</v>
      </c>
      <c r="C248" s="2">
        <v>0.88233418513342199</v>
      </c>
      <c r="D248" s="2">
        <f>VLOOKUP(Table1[[#This Row],[model.rxns]],Table2[[model.rxns]:[ST6512 - avg]],3,FALSE)</f>
        <v>1.14627938066741E-2</v>
      </c>
      <c r="E248" s="2">
        <f>VLOOKUP(Table1[[#This Row],[model.rxns]],Table2[[model.rxns]:[OKYL029 - avg]],5,FALSE)</f>
        <v>1.0114014832764201E-2</v>
      </c>
      <c r="F248" s="2">
        <f>VLOOKUP(Table1[[#This Row],[model.rxns]],Table2[[model.rxns]:[JFYL18 - stddev]],4,FALSE)</f>
        <v>1.0599432007051199E-4</v>
      </c>
      <c r="G248" t="b">
        <f>ABS(Table1[[#This Row],[ST6512 flux]])&gt;Table1[[#This Row],[ST6512 std-dev]]</f>
        <v>1</v>
      </c>
      <c r="H248">
        <v>0</v>
      </c>
    </row>
    <row r="249" spans="1:8" x14ac:dyDescent="0.25">
      <c r="A249" s="5">
        <v>42</v>
      </c>
      <c r="B249" t="str">
        <f>VLOOKUP(Table1[[#This Row],[model.rxns]],Table2[],2,FALSE)</f>
        <v>3-deoxy-D-arabino-heptulosonate 7-phosphate synthetase</v>
      </c>
      <c r="C249" s="2">
        <v>0.88233418513342199</v>
      </c>
      <c r="D249" s="2">
        <f>VLOOKUP(Table1[[#This Row],[model.rxns]],Table2[[model.rxns]:[ST6512 - avg]],3,FALSE)</f>
        <v>1.14627938066741E-2</v>
      </c>
      <c r="E249" s="2">
        <f>VLOOKUP(Table1[[#This Row],[model.rxns]],Table2[[model.rxns]:[OKYL029 - avg]],5,FALSE)</f>
        <v>1.0114014832764201E-2</v>
      </c>
      <c r="F249" s="2">
        <f>VLOOKUP(Table1[[#This Row],[model.rxns]],Table2[[model.rxns]:[JFYL18 - stddev]],4,FALSE)</f>
        <v>1.0599432007051199E-4</v>
      </c>
      <c r="G249" t="b">
        <f>ABS(Table1[[#This Row],[ST6512 flux]])&gt;Table1[[#This Row],[ST6512 std-dev]]</f>
        <v>1</v>
      </c>
      <c r="H249">
        <v>0</v>
      </c>
    </row>
    <row r="250" spans="1:8" x14ac:dyDescent="0.25">
      <c r="A250" s="5">
        <v>65</v>
      </c>
      <c r="B250" t="str">
        <f>VLOOKUP(Table1[[#This Row],[model.rxns]],Table2[],2,FALSE)</f>
        <v>3-phosphoshikimate 1-carboxyvinyltransferase</v>
      </c>
      <c r="C250" s="2">
        <v>0.88233418513342199</v>
      </c>
      <c r="D250" s="2">
        <f>VLOOKUP(Table1[[#This Row],[model.rxns]],Table2[[model.rxns]:[ST6512 - avg]],3,FALSE)</f>
        <v>1.14627938066741E-2</v>
      </c>
      <c r="E250" s="2">
        <f>VLOOKUP(Table1[[#This Row],[model.rxns]],Table2[[model.rxns]:[OKYL029 - avg]],5,FALSE)</f>
        <v>1.0114014832764201E-2</v>
      </c>
      <c r="F250" s="2">
        <f>VLOOKUP(Table1[[#This Row],[model.rxns]],Table2[[model.rxns]:[JFYL18 - stddev]],4,FALSE)</f>
        <v>1.0599432007051199E-4</v>
      </c>
      <c r="G250" t="b">
        <f>ABS(Table1[[#This Row],[ST6512 flux]])&gt;Table1[[#This Row],[ST6512 std-dev]]</f>
        <v>1</v>
      </c>
      <c r="H250">
        <v>0</v>
      </c>
    </row>
    <row r="251" spans="1:8" x14ac:dyDescent="0.25">
      <c r="A251" s="5">
        <v>279</v>
      </c>
      <c r="B251" t="str">
        <f>VLOOKUP(Table1[[#This Row],[model.rxns]],Table2[],2,FALSE)</f>
        <v>chorismate synthase</v>
      </c>
      <c r="C251" s="2">
        <v>0.88233418513342199</v>
      </c>
      <c r="D251" s="2">
        <f>VLOOKUP(Table1[[#This Row],[model.rxns]],Table2[[model.rxns]:[ST6512 - avg]],3,FALSE)</f>
        <v>1.14627938066741E-2</v>
      </c>
      <c r="E251" s="2">
        <f>VLOOKUP(Table1[[#This Row],[model.rxns]],Table2[[model.rxns]:[OKYL029 - avg]],5,FALSE)</f>
        <v>1.0114014832764201E-2</v>
      </c>
      <c r="F251" s="2">
        <f>VLOOKUP(Table1[[#This Row],[model.rxns]],Table2[[model.rxns]:[JFYL18 - stddev]],4,FALSE)</f>
        <v>1.0599432007051199E-4</v>
      </c>
      <c r="G251" t="b">
        <f>ABS(Table1[[#This Row],[ST6512 flux]])&gt;Table1[[#This Row],[ST6512 std-dev]]</f>
        <v>1</v>
      </c>
      <c r="H251">
        <v>0</v>
      </c>
    </row>
    <row r="252" spans="1:8" x14ac:dyDescent="0.25">
      <c r="A252" s="5">
        <v>996</v>
      </c>
      <c r="B252" t="str">
        <f>VLOOKUP(Table1[[#This Row],[model.rxns]],Table2[],2,FALSE)</f>
        <v>shikimate dehydrogenase</v>
      </c>
      <c r="C252" s="2">
        <v>0.88233418513342199</v>
      </c>
      <c r="D252" s="2">
        <f>VLOOKUP(Table1[[#This Row],[model.rxns]],Table2[[model.rxns]:[ST6512 - avg]],3,FALSE)</f>
        <v>1.14627938066741E-2</v>
      </c>
      <c r="E252" s="2">
        <f>VLOOKUP(Table1[[#This Row],[model.rxns]],Table2[[model.rxns]:[OKYL029 - avg]],5,FALSE)</f>
        <v>1.0114014832764201E-2</v>
      </c>
      <c r="F252" s="2">
        <f>VLOOKUP(Table1[[#This Row],[model.rxns]],Table2[[model.rxns]:[JFYL18 - stddev]],4,FALSE)</f>
        <v>1.0599432007051199E-4</v>
      </c>
      <c r="G252" t="b">
        <f>ABS(Table1[[#This Row],[ST6512 flux]])&gt;Table1[[#This Row],[ST6512 std-dev]]</f>
        <v>1</v>
      </c>
      <c r="H252">
        <v>0</v>
      </c>
    </row>
    <row r="253" spans="1:8" x14ac:dyDescent="0.25">
      <c r="A253" s="5">
        <v>997</v>
      </c>
      <c r="B253" t="str">
        <f>VLOOKUP(Table1[[#This Row],[model.rxns]],Table2[],2,FALSE)</f>
        <v>shikimate kinase</v>
      </c>
      <c r="C253" s="2">
        <v>0.88233418513342199</v>
      </c>
      <c r="D253" s="2">
        <f>VLOOKUP(Table1[[#This Row],[model.rxns]],Table2[[model.rxns]:[ST6512 - avg]],3,FALSE)</f>
        <v>1.14627938066741E-2</v>
      </c>
      <c r="E253" s="2">
        <f>VLOOKUP(Table1[[#This Row],[model.rxns]],Table2[[model.rxns]:[OKYL029 - avg]],5,FALSE)</f>
        <v>1.0114014832764201E-2</v>
      </c>
      <c r="F253" s="2">
        <f>VLOOKUP(Table1[[#This Row],[model.rxns]],Table2[[model.rxns]:[JFYL18 - stddev]],4,FALSE)</f>
        <v>1.0599432007051199E-4</v>
      </c>
      <c r="G253" t="b">
        <f>ABS(Table1[[#This Row],[ST6512 flux]])&gt;Table1[[#This Row],[ST6512 std-dev]]</f>
        <v>1</v>
      </c>
      <c r="H253">
        <v>0</v>
      </c>
    </row>
    <row r="254" spans="1:8" x14ac:dyDescent="0.25">
      <c r="A254" s="5">
        <v>203</v>
      </c>
      <c r="B254" t="str">
        <f>VLOOKUP(Table1[[#This Row],[model.rxns]],Table2[],2,FALSE)</f>
        <v>anthranilate synthase</v>
      </c>
      <c r="C254" s="2">
        <v>0.882334185133412</v>
      </c>
      <c r="D254" s="2">
        <f>VLOOKUP(Table1[[#This Row],[model.rxns]],Table2[[model.rxns]:[ST6512 - avg]],3,FALSE)</f>
        <v>1.9594830334486199E-4</v>
      </c>
      <c r="E254" s="2">
        <f>VLOOKUP(Table1[[#This Row],[model.rxns]],Table2[[model.rxns]:[OKYL029 - avg]],5,FALSE)</f>
        <v>1.7289188656006399E-4</v>
      </c>
      <c r="F254" s="2">
        <f>VLOOKUP(Table1[[#This Row],[model.rxns]],Table2[[model.rxns]:[JFYL18 - stddev]],4,FALSE)</f>
        <v>1.8118974773772901E-6</v>
      </c>
      <c r="G254" t="b">
        <f>ABS(Table1[[#This Row],[ST6512 flux]])&gt;Table1[[#This Row],[ST6512 std-dev]]</f>
        <v>1</v>
      </c>
      <c r="H254">
        <v>0</v>
      </c>
    </row>
    <row r="255" spans="1:8" hidden="1" x14ac:dyDescent="0.25">
      <c r="A255" s="5">
        <v>1244</v>
      </c>
      <c r="B255" t="str">
        <f>VLOOKUP(Table1[[#This Row],[model.rxns]],Table2[],2,FALSE)</f>
        <v>phosphate transport</v>
      </c>
      <c r="C255" s="2">
        <v>0.88233418254109697</v>
      </c>
      <c r="D255">
        <f>VLOOKUP(Table1[[#This Row],[model.rxns]],Table2[[model.rxns]:[ST6512 - avg]],3,FALSE)</f>
        <v>2.7101724505209399E-2</v>
      </c>
      <c r="E255">
        <f>VLOOKUP(Table1[[#This Row],[model.rxns]],Table2[[model.rxns]:[OKYL029 - avg]],5,FALSE)</f>
        <v>2.39127779367579E-2</v>
      </c>
      <c r="F255">
        <f>VLOOKUP(Table1[[#This Row],[model.rxns]],Table2[[model.rxns]:[JFYL18 - stddev]],4,FALSE)</f>
        <v>2.5060460042429202E-4</v>
      </c>
      <c r="G255" t="b">
        <f>ABS(Table1[[#This Row],[ST6512 flux]])&gt;Table1[[#This Row],[ST6512 std-dev]]</f>
        <v>1</v>
      </c>
      <c r="H255">
        <v>0</v>
      </c>
    </row>
    <row r="256" spans="1:8" hidden="1" x14ac:dyDescent="0.25">
      <c r="A256" s="5">
        <v>2005</v>
      </c>
      <c r="B256" t="str">
        <f>VLOOKUP(Table1[[#This Row],[model.rxns]],Table2[],2,FALSE)</f>
        <v>phosphate exchange</v>
      </c>
      <c r="C256" s="2">
        <v>0.88233418254109697</v>
      </c>
      <c r="D256">
        <f>VLOOKUP(Table1[[#This Row],[model.rxns]],Table2[[model.rxns]:[ST6512 - avg]],3,FALSE)</f>
        <v>-2.7101724505209399E-2</v>
      </c>
      <c r="E256">
        <f>VLOOKUP(Table1[[#This Row],[model.rxns]],Table2[[model.rxns]:[OKYL029 - avg]],5,FALSE)</f>
        <v>-2.39127779367579E-2</v>
      </c>
      <c r="F256">
        <f>VLOOKUP(Table1[[#This Row],[model.rxns]],Table2[[model.rxns]:[JFYL18 - stddev]],4,FALSE)</f>
        <v>2.5060460042429202E-4</v>
      </c>
      <c r="G256" t="b">
        <f>ABS(Table1[[#This Row],[ST6512 flux]])&gt;Table1[[#This Row],[ST6512 std-dev]]</f>
        <v>1</v>
      </c>
      <c r="H256">
        <v>0</v>
      </c>
    </row>
    <row r="257" spans="1:8" x14ac:dyDescent="0.25">
      <c r="A257" s="5">
        <v>80</v>
      </c>
      <c r="B257" t="str">
        <f>VLOOKUP(Table1[[#This Row],[model.rxns]],Table2[],2,FALSE)</f>
        <v>5,10-methylenetetrahydrofolate reductase (NADPH)</v>
      </c>
      <c r="C257" s="2">
        <v>0.88233416664318798</v>
      </c>
      <c r="D257" s="2">
        <f>VLOOKUP(Table1[[#This Row],[model.rxns]],Table2[[model.rxns]:[ST6512 - avg]],3,FALSE)</f>
        <v>9.8731928432646103E-3</v>
      </c>
      <c r="E257" s="2">
        <f>VLOOKUP(Table1[[#This Row],[model.rxns]],Table2[[model.rxns]:[OKYL029 - avg]],5,FALSE)</f>
        <v>8.7114553794693707E-3</v>
      </c>
      <c r="F257" s="2">
        <f>VLOOKUP(Table1[[#This Row],[model.rxns]],Table2[[model.rxns]:[JFYL18 - stddev]],4,FALSE)</f>
        <v>9.1295575929976601E-5</v>
      </c>
      <c r="G257" t="b">
        <f>ABS(Table1[[#This Row],[ST6512 flux]])&gt;Table1[[#This Row],[ST6512 std-dev]]</f>
        <v>1</v>
      </c>
      <c r="H257">
        <v>0</v>
      </c>
    </row>
    <row r="258" spans="1:8" x14ac:dyDescent="0.25">
      <c r="A258" s="5">
        <v>727</v>
      </c>
      <c r="B258" t="str">
        <f>VLOOKUP(Table1[[#This Row],[model.rxns]],Table2[],2,FALSE)</f>
        <v>methionine synthase</v>
      </c>
      <c r="C258" s="2">
        <v>0.88233416664318798</v>
      </c>
      <c r="D258" s="2">
        <f>VLOOKUP(Table1[[#This Row],[model.rxns]],Table2[[model.rxns]:[ST6512 - avg]],3,FALSE)</f>
        <v>9.8731928432646103E-3</v>
      </c>
      <c r="E258" s="2">
        <f>VLOOKUP(Table1[[#This Row],[model.rxns]],Table2[[model.rxns]:[OKYL029 - avg]],5,FALSE)</f>
        <v>8.7114553794693707E-3</v>
      </c>
      <c r="F258" s="2">
        <f>VLOOKUP(Table1[[#This Row],[model.rxns]],Table2[[model.rxns]:[JFYL18 - stddev]],4,FALSE)</f>
        <v>9.1295575929976601E-5</v>
      </c>
      <c r="G258" t="b">
        <f>ABS(Table1[[#This Row],[ST6512 flux]])&gt;Table1[[#This Row],[ST6512 std-dev]]</f>
        <v>1</v>
      </c>
      <c r="H258">
        <v>0</v>
      </c>
    </row>
    <row r="259" spans="1:8" x14ac:dyDescent="0.25">
      <c r="A259" s="5">
        <v>757</v>
      </c>
      <c r="B259" t="str">
        <f>VLOOKUP(Table1[[#This Row],[model.rxns]],Table2[],2,FALSE)</f>
        <v>myo-inositol 1-phosphatase</v>
      </c>
      <c r="C259" s="2">
        <v>0.882334160809085</v>
      </c>
      <c r="D259" s="2">
        <f>VLOOKUP(Table1[[#This Row],[model.rxns]],Table2[[model.rxns]:[ST6512 - avg]],3,FALSE)</f>
        <v>3.2749020533282003E-4</v>
      </c>
      <c r="E259" s="2">
        <f>VLOOKUP(Table1[[#This Row],[model.rxns]],Table2[[model.rxns]:[OKYL029 - avg]],5,FALSE)</f>
        <v>2.8895579549552798E-4</v>
      </c>
      <c r="F259" s="2">
        <f>VLOOKUP(Table1[[#This Row],[model.rxns]],Table2[[model.rxns]:[JFYL18 - stddev]],4,FALSE)</f>
        <v>3.0282409532477202E-6</v>
      </c>
      <c r="G259" t="b">
        <f>ABS(Table1[[#This Row],[ST6512 flux]])&gt;Table1[[#This Row],[ST6512 std-dev]]</f>
        <v>1</v>
      </c>
      <c r="H259">
        <v>0</v>
      </c>
    </row>
    <row r="260" spans="1:8" x14ac:dyDescent="0.25">
      <c r="A260" s="5">
        <v>758</v>
      </c>
      <c r="B260" t="str">
        <f>VLOOKUP(Table1[[#This Row],[model.rxns]],Table2[],2,FALSE)</f>
        <v>myo-inositol-1-phosphate synthase</v>
      </c>
      <c r="C260" s="2">
        <v>0.882334160809085</v>
      </c>
      <c r="D260" s="2">
        <f>VLOOKUP(Table1[[#This Row],[model.rxns]],Table2[[model.rxns]:[ST6512 - avg]],3,FALSE)</f>
        <v>3.2749020533282003E-4</v>
      </c>
      <c r="E260" s="2">
        <f>VLOOKUP(Table1[[#This Row],[model.rxns]],Table2[[model.rxns]:[OKYL029 - avg]],5,FALSE)</f>
        <v>2.8895579549552798E-4</v>
      </c>
      <c r="F260" s="2">
        <f>VLOOKUP(Table1[[#This Row],[model.rxns]],Table2[[model.rxns]:[JFYL18 - stddev]],4,FALSE)</f>
        <v>3.0282409532477202E-6</v>
      </c>
      <c r="G260" t="b">
        <f>ABS(Table1[[#This Row],[ST6512 flux]])&gt;Table1[[#This Row],[ST6512 std-dev]]</f>
        <v>1</v>
      </c>
      <c r="H260">
        <v>0</v>
      </c>
    </row>
    <row r="261" spans="1:8" hidden="1" x14ac:dyDescent="0.25">
      <c r="A261" s="5">
        <v>3546</v>
      </c>
      <c r="B261" t="str">
        <f>VLOOKUP(Table1[[#This Row],[model.rxns]],Table2[],2,FALSE)</f>
        <v>myo-inositol transport, cytoplasm-ER membrane</v>
      </c>
      <c r="C261" s="2">
        <v>0.882334160809085</v>
      </c>
      <c r="D261">
        <f>VLOOKUP(Table1[[#This Row],[model.rxns]],Table2[[model.rxns]:[ST6512 - avg]],3,FALSE)</f>
        <v>3.2749020533282003E-4</v>
      </c>
      <c r="E261">
        <f>VLOOKUP(Table1[[#This Row],[model.rxns]],Table2[[model.rxns]:[OKYL029 - avg]],5,FALSE)</f>
        <v>2.8895579549552798E-4</v>
      </c>
      <c r="F261">
        <f>VLOOKUP(Table1[[#This Row],[model.rxns]],Table2[[model.rxns]:[JFYL18 - stddev]],4,FALSE)</f>
        <v>3.0282409532477202E-6</v>
      </c>
      <c r="G261" t="b">
        <f>ABS(Table1[[#This Row],[ST6512 flux]])&gt;Table1[[#This Row],[ST6512 std-dev]]</f>
        <v>1</v>
      </c>
      <c r="H261">
        <v>0</v>
      </c>
    </row>
    <row r="262" spans="1:8" x14ac:dyDescent="0.25">
      <c r="A262" s="5" t="s">
        <v>1752</v>
      </c>
      <c r="B262" t="str">
        <f>VLOOKUP(Table1[[#This Row],[model.rxns]],Table2[],2,FALSE)</f>
        <v>phosphatidylinositol synthase</v>
      </c>
      <c r="C262" s="2">
        <v>0.882334160809085</v>
      </c>
      <c r="D262" s="2">
        <f>VLOOKUP(Table1[[#This Row],[model.rxns]],Table2[[model.rxns]:[ST6512 - avg]],3,FALSE)</f>
        <v>3.2749020533282003E-4</v>
      </c>
      <c r="E262" s="2">
        <f>VLOOKUP(Table1[[#This Row],[model.rxns]],Table2[[model.rxns]:[OKYL029 - avg]],5,FALSE)</f>
        <v>2.8895579549552798E-4</v>
      </c>
      <c r="F262" s="2">
        <f>VLOOKUP(Table1[[#This Row],[model.rxns]],Table2[[model.rxns]:[JFYL18 - stddev]],4,FALSE)</f>
        <v>3.0282409532477202E-6</v>
      </c>
      <c r="G262" t="b">
        <f>ABS(Table1[[#This Row],[ST6512 flux]])&gt;Table1[[#This Row],[ST6512 std-dev]]</f>
        <v>1</v>
      </c>
      <c r="H262">
        <v>0</v>
      </c>
    </row>
    <row r="263" spans="1:8" x14ac:dyDescent="0.25">
      <c r="A263" s="5">
        <v>257</v>
      </c>
      <c r="B263" t="str">
        <f>VLOOKUP(Table1[[#This Row],[model.rxns]],Table2[],2,FALSE)</f>
        <v>CDP-diacylglycerol synthase</v>
      </c>
      <c r="C263" s="2">
        <v>0.88233415999169096</v>
      </c>
      <c r="D263" s="2">
        <f>VLOOKUP(Table1[[#This Row],[model.rxns]],Table2[[model.rxns]:[ST6512 - avg]],3,FALSE)</f>
        <v>2.7207158559572598E-3</v>
      </c>
      <c r="E263" s="2">
        <f>VLOOKUP(Table1[[#This Row],[model.rxns]],Table2[[model.rxns]:[OKYL029 - avg]],5,FALSE)</f>
        <v>2.4005805393421298E-3</v>
      </c>
      <c r="F263" s="2">
        <f>VLOOKUP(Table1[[#This Row],[model.rxns]],Table2[[model.rxns]:[JFYL18 - stddev]],4,FALSE)</f>
        <v>2.5157952949423798E-5</v>
      </c>
      <c r="G263" t="b">
        <f>ABS(Table1[[#This Row],[ST6512 flux]])&gt;Table1[[#This Row],[ST6512 std-dev]]</f>
        <v>1</v>
      </c>
      <c r="H263">
        <v>0</v>
      </c>
    </row>
    <row r="264" spans="1:8" hidden="1" x14ac:dyDescent="0.25">
      <c r="A264" s="5">
        <v>3545</v>
      </c>
      <c r="B264" t="str">
        <f>VLOOKUP(Table1[[#This Row],[model.rxns]],Table2[],2,FALSE)</f>
        <v>L-serine transport, cytoplasm-ER membrane</v>
      </c>
      <c r="C264" s="2">
        <v>0.88233415987983999</v>
      </c>
      <c r="D264">
        <f>VLOOKUP(Table1[[#This Row],[model.rxns]],Table2[[model.rxns]:[ST6512 - avg]],3,FALSE)</f>
        <v>2.3932256506244399E-3</v>
      </c>
      <c r="E264">
        <f>VLOOKUP(Table1[[#This Row],[model.rxns]],Table2[[model.rxns]:[OKYL029 - avg]],5,FALSE)</f>
        <v>2.1116247438466001E-3</v>
      </c>
      <c r="F264">
        <f>VLOOKUP(Table1[[#This Row],[model.rxns]],Table2[[model.rxns]:[JFYL18 - stddev]],4,FALSE)</f>
        <v>2.2129711996176001E-5</v>
      </c>
      <c r="G264" t="b">
        <f>ABS(Table1[[#This Row],[ST6512 flux]])&gt;Table1[[#This Row],[ST6512 std-dev]]</f>
        <v>1</v>
      </c>
      <c r="H264">
        <v>0</v>
      </c>
    </row>
    <row r="265" spans="1:8" x14ac:dyDescent="0.25">
      <c r="A265" s="5" t="s">
        <v>1754</v>
      </c>
      <c r="B265" t="str">
        <f>VLOOKUP(Table1[[#This Row],[model.rxns]],Table2[],2,FALSE)</f>
        <v>PS synthase</v>
      </c>
      <c r="C265" s="2">
        <v>0.88233415987983999</v>
      </c>
      <c r="D265" s="2">
        <f>VLOOKUP(Table1[[#This Row],[model.rxns]],Table2[[model.rxns]:[ST6512 - avg]],3,FALSE)</f>
        <v>2.3932256506244399E-3</v>
      </c>
      <c r="E265" s="2">
        <f>VLOOKUP(Table1[[#This Row],[model.rxns]],Table2[[model.rxns]:[OKYL029 - avg]],5,FALSE)</f>
        <v>2.1116247438466001E-3</v>
      </c>
      <c r="F265" s="2">
        <f>VLOOKUP(Table1[[#This Row],[model.rxns]],Table2[[model.rxns]:[JFYL18 - stddev]],4,FALSE)</f>
        <v>2.2129711996176001E-5</v>
      </c>
      <c r="G265" t="b">
        <f>ABS(Table1[[#This Row],[ST6512 flux]])&gt;Table1[[#This Row],[ST6512 std-dev]]</f>
        <v>1</v>
      </c>
      <c r="H265">
        <v>0</v>
      </c>
    </row>
    <row r="266" spans="1:8" hidden="1" x14ac:dyDescent="0.25">
      <c r="A266" s="5">
        <v>3547</v>
      </c>
      <c r="B266" t="str">
        <f>VLOOKUP(Table1[[#This Row],[model.rxns]],Table2[],2,FALSE)</f>
        <v>S-adenosyl-L-methionine transport, cytoplasm-ER membrane</v>
      </c>
      <c r="C266" s="2">
        <v>0.88233411640526105</v>
      </c>
      <c r="D266">
        <f>VLOOKUP(Table1[[#This Row],[model.rxns]],Table2[[model.rxns]:[ST6512 - avg]],3,FALSE)</f>
        <v>3.8862172023755299E-3</v>
      </c>
      <c r="E266">
        <f>VLOOKUP(Table1[[#This Row],[model.rxns]],Table2[[model.rxns]:[OKYL029 - avg]],5,FALSE)</f>
        <v>3.4289420214169402E-3</v>
      </c>
      <c r="F266">
        <f>VLOOKUP(Table1[[#This Row],[model.rxns]],Table2[[model.rxns]:[JFYL18 - stddev]],4,FALSE)</f>
        <v>3.5935126894831801E-5</v>
      </c>
      <c r="G266" t="b">
        <f>ABS(Table1[[#This Row],[ST6512 flux]])&gt;Table1[[#This Row],[ST6512 std-dev]]</f>
        <v>1</v>
      </c>
      <c r="H266">
        <v>0</v>
      </c>
    </row>
    <row r="267" spans="1:8" hidden="1" x14ac:dyDescent="0.25">
      <c r="A267" s="5">
        <v>3548</v>
      </c>
      <c r="B267" t="str">
        <f>VLOOKUP(Table1[[#This Row],[model.rxns]],Table2[],2,FALSE)</f>
        <v>S-adenosyl-L-homocysteine transport, cytoplasm-ER membrane</v>
      </c>
      <c r="C267" s="2">
        <v>0.88233411640526105</v>
      </c>
      <c r="D267">
        <f>VLOOKUP(Table1[[#This Row],[model.rxns]],Table2[[model.rxns]:[ST6512 - avg]],3,FALSE)</f>
        <v>-3.8862172023755299E-3</v>
      </c>
      <c r="E267">
        <f>VLOOKUP(Table1[[#This Row],[model.rxns]],Table2[[model.rxns]:[OKYL029 - avg]],5,FALSE)</f>
        <v>-3.4289420214169402E-3</v>
      </c>
      <c r="F267">
        <f>VLOOKUP(Table1[[#This Row],[model.rxns]],Table2[[model.rxns]:[JFYL18 - stddev]],4,FALSE)</f>
        <v>3.5935126894831801E-5</v>
      </c>
      <c r="G267" t="b">
        <f>ABS(Table1[[#This Row],[ST6512 flux]])&gt;Table1[[#This Row],[ST6512 std-dev]]</f>
        <v>1</v>
      </c>
      <c r="H267">
        <v>0</v>
      </c>
    </row>
    <row r="268" spans="1:8" x14ac:dyDescent="0.25">
      <c r="A268" s="5" t="s">
        <v>1748</v>
      </c>
      <c r="B268" t="str">
        <f>VLOOKUP(Table1[[#This Row],[model.rxns]],Table2[],2,FALSE)</f>
        <v>phosphatidylethanolamine methyltransferase</v>
      </c>
      <c r="C268" s="2">
        <v>0.88233411640524995</v>
      </c>
      <c r="D268" s="2">
        <f>VLOOKUP(Table1[[#This Row],[model.rxns]],Table2[[model.rxns]:[ST6512 - avg]],3,FALSE)</f>
        <v>1.29540573412519E-3</v>
      </c>
      <c r="E268" s="2">
        <f>VLOOKUP(Table1[[#This Row],[model.rxns]],Table2[[model.rxns]:[OKYL029 - avg]],5,FALSE)</f>
        <v>1.14298067380565E-3</v>
      </c>
      <c r="F268" s="2">
        <f>VLOOKUP(Table1[[#This Row],[model.rxns]],Table2[[model.rxns]:[JFYL18 - stddev]],4,FALSE)</f>
        <v>1.19783756316107E-5</v>
      </c>
      <c r="G268" t="b">
        <f>ABS(Table1[[#This Row],[ST6512 flux]])&gt;Table1[[#This Row],[ST6512 std-dev]]</f>
        <v>1</v>
      </c>
      <c r="H268">
        <v>0</v>
      </c>
    </row>
    <row r="269" spans="1:8" x14ac:dyDescent="0.25">
      <c r="A269" s="5" t="s">
        <v>1757</v>
      </c>
      <c r="B269" t="str">
        <f>VLOOKUP(Table1[[#This Row],[model.rxns]],Table2[],2,FALSE)</f>
        <v>phospholipid methyltransferase</v>
      </c>
      <c r="C269" s="2">
        <v>0.88233411640524995</v>
      </c>
      <c r="D269" s="2">
        <f>VLOOKUP(Table1[[#This Row],[model.rxns]],Table2[[model.rxns]:[ST6512 - avg]],3,FALSE)</f>
        <v>1.29540573412519E-3</v>
      </c>
      <c r="E269" s="2">
        <f>VLOOKUP(Table1[[#This Row],[model.rxns]],Table2[[model.rxns]:[OKYL029 - avg]],5,FALSE)</f>
        <v>1.14298067380565E-3</v>
      </c>
      <c r="F269" s="2">
        <f>VLOOKUP(Table1[[#This Row],[model.rxns]],Table2[[model.rxns]:[JFYL18 - stddev]],4,FALSE)</f>
        <v>1.19783756316107E-5</v>
      </c>
      <c r="G269" t="b">
        <f>ABS(Table1[[#This Row],[ST6512 flux]])&gt;Table1[[#This Row],[ST6512 std-dev]]</f>
        <v>1</v>
      </c>
      <c r="H269">
        <v>0</v>
      </c>
    </row>
    <row r="270" spans="1:8" x14ac:dyDescent="0.25">
      <c r="A270" s="5" t="s">
        <v>1758</v>
      </c>
      <c r="B270" t="str">
        <f>VLOOKUP(Table1[[#This Row],[model.rxns]],Table2[],2,FALSE)</f>
        <v>phospholipid methyltransferase</v>
      </c>
      <c r="C270" s="2">
        <v>0.88233411640524995</v>
      </c>
      <c r="D270" s="2">
        <f>VLOOKUP(Table1[[#This Row],[model.rxns]],Table2[[model.rxns]:[ST6512 - avg]],3,FALSE)</f>
        <v>1.29540573412519E-3</v>
      </c>
      <c r="E270" s="2">
        <f>VLOOKUP(Table1[[#This Row],[model.rxns]],Table2[[model.rxns]:[OKYL029 - avg]],5,FALSE)</f>
        <v>1.14298067380565E-3</v>
      </c>
      <c r="F270" s="2">
        <f>VLOOKUP(Table1[[#This Row],[model.rxns]],Table2[[model.rxns]:[JFYL18 - stddev]],4,FALSE)</f>
        <v>1.19783756316107E-5</v>
      </c>
      <c r="G270" t="b">
        <f>ABS(Table1[[#This Row],[ST6512 flux]])&gt;Table1[[#This Row],[ST6512 std-dev]]</f>
        <v>1</v>
      </c>
      <c r="H270">
        <v>0</v>
      </c>
    </row>
    <row r="271" spans="1:8" hidden="1" x14ac:dyDescent="0.25">
      <c r="A271" s="5">
        <v>1758</v>
      </c>
      <c r="B271" t="str">
        <f>VLOOKUP(Table1[[#This Row],[model.rxns]],Table2[],2,FALSE)</f>
        <v>ergosterol transport</v>
      </c>
      <c r="C271" s="2">
        <v>0.88232760865283899</v>
      </c>
      <c r="D271">
        <f>VLOOKUP(Table1[[#This Row],[model.rxns]],Table2[[model.rxns]:[ST6512 - avg]],3,FALSE)</f>
        <v>1.9632127098074001E-3</v>
      </c>
      <c r="E271">
        <f>VLOOKUP(Table1[[#This Row],[model.rxns]],Table2[[model.rxns]:[OKYL029 - avg]],5,FALSE)</f>
        <v>1.73219677552122E-3</v>
      </c>
      <c r="F271">
        <f>VLOOKUP(Table1[[#This Row],[model.rxns]],Table2[[model.rxns]:[JFYL18 - stddev]],4,FALSE)</f>
        <v>1.8153462396633499E-5</v>
      </c>
      <c r="G271" t="b">
        <f>ABS(Table1[[#This Row],[ST6512 flux]])&gt;Table1[[#This Row],[ST6512 std-dev]]</f>
        <v>1</v>
      </c>
      <c r="H271">
        <v>0</v>
      </c>
    </row>
    <row r="272" spans="1:8" x14ac:dyDescent="0.25">
      <c r="A272" s="5">
        <v>888</v>
      </c>
      <c r="B272" t="str">
        <f>VLOOKUP(Table1[[#This Row],[model.rxns]],Table2[],2,FALSE)</f>
        <v>phosphoglucomutase</v>
      </c>
      <c r="C272" s="2">
        <v>0.88227928172387204</v>
      </c>
      <c r="D272" s="2">
        <f>VLOOKUP(Table1[[#This Row],[model.rxns]],Table2[[model.rxns]:[ST6512 - avg]],3,FALSE)</f>
        <v>8.64910392708651E-2</v>
      </c>
      <c r="E272" s="2">
        <f>VLOOKUP(Table1[[#This Row],[model.rxns]],Table2[[model.rxns]:[OKYL029 - avg]],5,FALSE)</f>
        <v>7.6309252003450095E-2</v>
      </c>
      <c r="F272" s="2">
        <f>VLOOKUP(Table1[[#This Row],[model.rxns]],Table2[[model.rxns]:[JFYL18 - stddev]],4,FALSE)</f>
        <v>1.10521918109717E-3</v>
      </c>
      <c r="G272" t="b">
        <f>ABS(Table1[[#This Row],[ST6512 flux]])&gt;Table1[[#This Row],[ST6512 std-dev]]</f>
        <v>1</v>
      </c>
      <c r="H272">
        <v>0</v>
      </c>
    </row>
    <row r="273" spans="1:8" x14ac:dyDescent="0.25">
      <c r="A273" s="5">
        <v>813</v>
      </c>
      <c r="B273" t="str">
        <f>VLOOKUP(Table1[[#This Row],[model.rxns]],Table2[],2,FALSE)</f>
        <v>O-acetylhomoserine (thiol)-lyase</v>
      </c>
      <c r="C273" s="2">
        <v>0.88203820942214906</v>
      </c>
      <c r="D273" s="2">
        <f>VLOOKUP(Table1[[#This Row],[model.rxns]],Table2[[model.rxns]:[ST6512 - avg]],3,FALSE)</f>
        <v>4.3301624605230297E-3</v>
      </c>
      <c r="E273" s="2">
        <f>VLOOKUP(Table1[[#This Row],[model.rxns]],Table2[[model.rxns]:[OKYL029 - avg]],5,FALSE)</f>
        <v>3.8193687431867401E-3</v>
      </c>
      <c r="F273" s="2">
        <f>VLOOKUP(Table1[[#This Row],[model.rxns]],Table2[[model.rxns]:[JFYL18 - stddev]],4,FALSE)</f>
        <v>2.8165640541128801E-4</v>
      </c>
      <c r="G273" t="b">
        <f>ABS(Table1[[#This Row],[ST6512 flux]])&gt;Table1[[#This Row],[ST6512 std-dev]]</f>
        <v>1</v>
      </c>
      <c r="H273">
        <v>0</v>
      </c>
    </row>
    <row r="274" spans="1:8" x14ac:dyDescent="0.25">
      <c r="A274" s="5">
        <v>144</v>
      </c>
      <c r="B274" t="str">
        <f>VLOOKUP(Table1[[#This Row],[model.rxns]],Table2[],2,FALSE)</f>
        <v>adenosylhomocysteinase</v>
      </c>
      <c r="C274" s="2">
        <v>0.88203323364408504</v>
      </c>
      <c r="D274" s="2">
        <f>VLOOKUP(Table1[[#This Row],[model.rxns]],Table2[[model.rxns]:[ST6512 - avg]],3,FALSE)</f>
        <v>5.8538914178222299E-3</v>
      </c>
      <c r="E274" s="2">
        <f>VLOOKUP(Table1[[#This Row],[model.rxns]],Table2[[model.rxns]:[OKYL029 - avg]],5,FALSE)</f>
        <v>5.1633267766631004E-3</v>
      </c>
      <c r="F274" s="2">
        <f>VLOOKUP(Table1[[#This Row],[model.rxns]],Table2[[model.rxns]:[JFYL18 - stddev]],4,FALSE)</f>
        <v>1.02097544198074E-4</v>
      </c>
      <c r="G274" t="b">
        <f>ABS(Table1[[#This Row],[ST6512 flux]])&gt;Table1[[#This Row],[ST6512 std-dev]]</f>
        <v>1</v>
      </c>
      <c r="H274">
        <v>0</v>
      </c>
    </row>
    <row r="275" spans="1:8" x14ac:dyDescent="0.25">
      <c r="A275" s="5">
        <v>726</v>
      </c>
      <c r="B275" t="str">
        <f>VLOOKUP(Table1[[#This Row],[model.rxns]],Table2[],2,FALSE)</f>
        <v>methionine adenosyltransferase</v>
      </c>
      <c r="C275" s="2">
        <v>0.88203323364408404</v>
      </c>
      <c r="D275" s="2">
        <f>VLOOKUP(Table1[[#This Row],[model.rxns]],Table2[[model.rxns]:[ST6512 - avg]],3,FALSE)</f>
        <v>5.8538914178222403E-3</v>
      </c>
      <c r="E275" s="2">
        <f>VLOOKUP(Table1[[#This Row],[model.rxns]],Table2[[model.rxns]:[OKYL029 - avg]],5,FALSE)</f>
        <v>5.1633267766631004E-3</v>
      </c>
      <c r="F275" s="2">
        <f>VLOOKUP(Table1[[#This Row],[model.rxns]],Table2[[model.rxns]:[JFYL18 - stddev]],4,FALSE)</f>
        <v>1.02097544198075E-4</v>
      </c>
      <c r="G275" t="b">
        <f>ABS(Table1[[#This Row],[ST6512 flux]])&gt;Table1[[#This Row],[ST6512 std-dev]]</f>
        <v>1</v>
      </c>
      <c r="H275">
        <v>0</v>
      </c>
    </row>
    <row r="276" spans="1:8" x14ac:dyDescent="0.25">
      <c r="A276" s="5">
        <v>1729</v>
      </c>
      <c r="B276" t="str">
        <f>VLOOKUP(Table1[[#This Row],[model.rxns]],Table2[],2,FALSE)</f>
        <v>deoxyadenylate kinase</v>
      </c>
      <c r="C276" s="2">
        <v>0.88188592290799905</v>
      </c>
      <c r="D276" s="2">
        <f>VLOOKUP(Table1[[#This Row],[model.rxns]],Table2[[model.rxns]:[ST6512 - avg]],3,FALSE)</f>
        <v>-9.3586904194753202E-4</v>
      </c>
      <c r="E276" s="2">
        <f>VLOOKUP(Table1[[#This Row],[model.rxns]],Table2[[model.rxns]:[OKYL029 - avg]],5,FALSE)</f>
        <v>-8.2532973377892399E-4</v>
      </c>
      <c r="F276" s="2">
        <f>VLOOKUP(Table1[[#This Row],[model.rxns]],Table2[[model.rxns]:[JFYL18 - stddev]],4,FALSE)</f>
        <v>1.6852483727387301E-4</v>
      </c>
      <c r="G276" t="b">
        <f>ABS(Table1[[#This Row],[ST6512 flux]])&gt;Table1[[#This Row],[ST6512 std-dev]]</f>
        <v>1</v>
      </c>
      <c r="H276" s="1">
        <v>2.7830965210046701E-242</v>
      </c>
    </row>
    <row r="277" spans="1:8" x14ac:dyDescent="0.25">
      <c r="A277" s="5">
        <v>877</v>
      </c>
      <c r="B277" t="str">
        <f>VLOOKUP(Table1[[#This Row],[model.rxns]],Table2[],2,FALSE)</f>
        <v>phosphatidylserine decarboxylase</v>
      </c>
      <c r="C277" s="2">
        <v>0.88178142599753695</v>
      </c>
      <c r="D277" s="2">
        <f>VLOOKUP(Table1[[#This Row],[model.rxns]],Table2[[model.rxns]:[ST6512 - avg]],3,FALSE)</f>
        <v>2.20850976688977E-3</v>
      </c>
      <c r="E277" s="2">
        <f>VLOOKUP(Table1[[#This Row],[model.rxns]],Table2[[model.rxns]:[OKYL029 - avg]],5,FALSE)</f>
        <v>1.9474228915775499E-3</v>
      </c>
      <c r="F277" s="2">
        <f>VLOOKUP(Table1[[#This Row],[model.rxns]],Table2[[model.rxns]:[JFYL18 - stddev]],4,FALSE)</f>
        <v>1.14608141731467E-4</v>
      </c>
      <c r="G277" t="b">
        <f>ABS(Table1[[#This Row],[ST6512 flux]])&gt;Table1[[#This Row],[ST6512 std-dev]]</f>
        <v>1</v>
      </c>
      <c r="H277">
        <v>0</v>
      </c>
    </row>
    <row r="278" spans="1:8" hidden="1" x14ac:dyDescent="0.25">
      <c r="A278" s="5">
        <v>3669</v>
      </c>
      <c r="B278" t="str">
        <f>VLOOKUP(Table1[[#This Row],[model.rxns]],Table2[],2,FALSE)</f>
        <v>carbon dioxide transport, cytoplasm-mitochondrial membrane</v>
      </c>
      <c r="C278" s="2">
        <v>0.88178142599753695</v>
      </c>
      <c r="D278">
        <f>VLOOKUP(Table1[[#This Row],[model.rxns]],Table2[[model.rxns]:[ST6512 - avg]],3,FALSE)</f>
        <v>-2.20850976688977E-3</v>
      </c>
      <c r="E278">
        <f>VLOOKUP(Table1[[#This Row],[model.rxns]],Table2[[model.rxns]:[OKYL029 - avg]],5,FALSE)</f>
        <v>-1.9474228915775499E-3</v>
      </c>
      <c r="F278">
        <f>VLOOKUP(Table1[[#This Row],[model.rxns]],Table2[[model.rxns]:[JFYL18 - stddev]],4,FALSE)</f>
        <v>1.14608141731467E-4</v>
      </c>
      <c r="G278" t="b">
        <f>ABS(Table1[[#This Row],[ST6512 flux]])&gt;Table1[[#This Row],[ST6512 std-dev]]</f>
        <v>1</v>
      </c>
      <c r="H278">
        <v>0</v>
      </c>
    </row>
    <row r="279" spans="1:8" hidden="1" x14ac:dyDescent="0.25">
      <c r="A279" s="5" t="s">
        <v>1705</v>
      </c>
      <c r="B279" t="str">
        <f>VLOOKUP(Table1[[#This Row],[model.rxns]],Table2[],2,FALSE)</f>
        <v>phosphatidyl-L-serine transport, ER membrane-mitochondrial membrane</v>
      </c>
      <c r="C279" s="2">
        <v>0.88178142599753695</v>
      </c>
      <c r="D279">
        <f>VLOOKUP(Table1[[#This Row],[model.rxns]],Table2[[model.rxns]:[ST6512 - avg]],3,FALSE)</f>
        <v>2.20850976688977E-3</v>
      </c>
      <c r="E279">
        <f>VLOOKUP(Table1[[#This Row],[model.rxns]],Table2[[model.rxns]:[OKYL029 - avg]],5,FALSE)</f>
        <v>1.9474228915775499E-3</v>
      </c>
      <c r="F279">
        <f>VLOOKUP(Table1[[#This Row],[model.rxns]],Table2[[model.rxns]:[JFYL18 - stddev]],4,FALSE)</f>
        <v>1.14608141731467E-4</v>
      </c>
      <c r="G279" t="b">
        <f>ABS(Table1[[#This Row],[ST6512 flux]])&gt;Table1[[#This Row],[ST6512 std-dev]]</f>
        <v>1</v>
      </c>
      <c r="H279">
        <v>0</v>
      </c>
    </row>
    <row r="280" spans="1:8" hidden="1" x14ac:dyDescent="0.25">
      <c r="A280" s="5" t="s">
        <v>1706</v>
      </c>
      <c r="B280" t="str">
        <f>VLOOKUP(Table1[[#This Row],[model.rxns]],Table2[],2,FALSE)</f>
        <v>phosphatidylethanolamine transport, mitochondrial membrane-ER membrane</v>
      </c>
      <c r="C280" s="2">
        <v>0.88178142599753695</v>
      </c>
      <c r="D280">
        <f>VLOOKUP(Table1[[#This Row],[model.rxns]],Table2[[model.rxns]:[ST6512 - avg]],3,FALSE)</f>
        <v>2.20850976688977E-3</v>
      </c>
      <c r="E280">
        <f>VLOOKUP(Table1[[#This Row],[model.rxns]],Table2[[model.rxns]:[OKYL029 - avg]],5,FALSE)</f>
        <v>1.9474228915775499E-3</v>
      </c>
      <c r="F280">
        <f>VLOOKUP(Table1[[#This Row],[model.rxns]],Table2[[model.rxns]:[JFYL18 - stddev]],4,FALSE)</f>
        <v>1.14608141731467E-4</v>
      </c>
      <c r="G280" t="b">
        <f>ABS(Table1[[#This Row],[ST6512 flux]])&gt;Table1[[#This Row],[ST6512 std-dev]]</f>
        <v>1</v>
      </c>
      <c r="H280">
        <v>0</v>
      </c>
    </row>
    <row r="281" spans="1:8" x14ac:dyDescent="0.25">
      <c r="A281" s="5">
        <v>1038</v>
      </c>
      <c r="B281" t="str">
        <f>VLOOKUP(Table1[[#This Row],[model.rxns]],Table2[],2,FALSE)</f>
        <v>thioredoxin reductase (NADPH)</v>
      </c>
      <c r="C281" s="2">
        <v>0.88171209227551905</v>
      </c>
      <c r="D281" s="2">
        <f>VLOOKUP(Table1[[#This Row],[model.rxns]],Table2[[model.rxns]:[ST6512 - avg]],3,FALSE)</f>
        <v>8.06243994177391E-3</v>
      </c>
      <c r="E281" s="2">
        <f>VLOOKUP(Table1[[#This Row],[model.rxns]],Table2[[model.rxns]:[OKYL029 - avg]],5,FALSE)</f>
        <v>7.1087507899071896E-3</v>
      </c>
      <c r="F281" s="2">
        <f>VLOOKUP(Table1[[#This Row],[model.rxns]],Table2[[model.rxns]:[JFYL18 - stddev]],4,FALSE)</f>
        <v>1.23381851955841E-3</v>
      </c>
      <c r="G281" t="b">
        <f>ABS(Table1[[#This Row],[ST6512 flux]])&gt;Table1[[#This Row],[ST6512 std-dev]]</f>
        <v>1</v>
      </c>
      <c r="H281">
        <v>0</v>
      </c>
    </row>
    <row r="282" spans="1:8" x14ac:dyDescent="0.25">
      <c r="A282" s="5">
        <v>692</v>
      </c>
      <c r="B282" t="str">
        <f>VLOOKUP(Table1[[#This Row],[model.rxns]],Table2[],2,FALSE)</f>
        <v>L-threonine deaminase</v>
      </c>
      <c r="C282" s="2">
        <v>0.88166490975755296</v>
      </c>
      <c r="D282" s="2">
        <f>VLOOKUP(Table1[[#This Row],[model.rxns]],Table2[[model.rxns]:[ST6512 - avg]],3,FALSE)</f>
        <v>7.7413024551461198E-3</v>
      </c>
      <c r="E282" s="2">
        <f>VLOOKUP(Table1[[#This Row],[model.rxns]],Table2[[model.rxns]:[OKYL029 - avg]],5,FALSE)</f>
        <v>6.8252347305223296E-3</v>
      </c>
      <c r="F282" s="2">
        <f>VLOOKUP(Table1[[#This Row],[model.rxns]],Table2[[model.rxns]:[JFYL18 - stddev]],4,FALSE)</f>
        <v>1.1562493273529E-3</v>
      </c>
      <c r="G282" t="b">
        <f>ABS(Table1[[#This Row],[ST6512 flux]])&gt;Table1[[#This Row],[ST6512 std-dev]]</f>
        <v>1</v>
      </c>
      <c r="H282">
        <v>0</v>
      </c>
    </row>
    <row r="283" spans="1:8" x14ac:dyDescent="0.25">
      <c r="A283" s="5">
        <v>477</v>
      </c>
      <c r="B283" t="str">
        <f>VLOOKUP(Table1[[#This Row],[model.rxns]],Table2[],2,FALSE)</f>
        <v>glutamine-fructose-6-phosphate transaminase</v>
      </c>
      <c r="C283" s="2">
        <v>0.88162688784833598</v>
      </c>
      <c r="D283" s="2">
        <f>VLOOKUP(Table1[[#This Row],[model.rxns]],Table2[[model.rxns]:[ST6512 - avg]],3,FALSE)</f>
        <v>7.9283833301467294E-2</v>
      </c>
      <c r="E283" s="2">
        <f>VLOOKUP(Table1[[#This Row],[model.rxns]],Table2[[model.rxns]:[OKYL029 - avg]],5,FALSE)</f>
        <v>6.9898759210258801E-2</v>
      </c>
      <c r="F283" s="2">
        <f>VLOOKUP(Table1[[#This Row],[model.rxns]],Table2[[model.rxns]:[JFYL18 - stddev]],4,FALSE)</f>
        <v>5.2846354778790499E-3</v>
      </c>
      <c r="G283" t="b">
        <f>ABS(Table1[[#This Row],[ST6512 flux]])&gt;Table1[[#This Row],[ST6512 std-dev]]</f>
        <v>1</v>
      </c>
      <c r="H283">
        <v>0</v>
      </c>
    </row>
    <row r="284" spans="1:8" x14ac:dyDescent="0.25">
      <c r="A284" s="5">
        <v>800</v>
      </c>
      <c r="B284" t="str">
        <f>VLOOKUP(Table1[[#This Row],[model.rxns]],Table2[],2,FALSE)</f>
        <v>nucleoside diphosphate kinase</v>
      </c>
      <c r="C284" s="2">
        <v>0.88130998369428004</v>
      </c>
      <c r="D284" s="2">
        <f>VLOOKUP(Table1[[#This Row],[model.rxns]],Table2[[model.rxns]:[ST6512 - avg]],3,FALSE)</f>
        <v>3.3298774363432801E-2</v>
      </c>
      <c r="E284" s="2">
        <f>VLOOKUP(Table1[[#This Row],[model.rxns]],Table2[[model.rxns]:[OKYL029 - avg]],5,FALSE)</f>
        <v>2.9346542291276499E-2</v>
      </c>
      <c r="F284" s="2">
        <f>VLOOKUP(Table1[[#This Row],[model.rxns]],Table2[[model.rxns]:[JFYL18 - stddev]],4,FALSE)</f>
        <v>9.9648209848809E-3</v>
      </c>
      <c r="G284" t="b">
        <f>ABS(Table1[[#This Row],[ST6512 flux]])&gt;Table1[[#This Row],[ST6512 std-dev]]</f>
        <v>1</v>
      </c>
      <c r="H284" s="1">
        <v>4.7779961492280103E-96</v>
      </c>
    </row>
    <row r="285" spans="1:8" x14ac:dyDescent="0.25">
      <c r="A285" s="5">
        <v>2094</v>
      </c>
      <c r="B285" t="str">
        <f>VLOOKUP(Table1[[#This Row],[model.rxns]],Table2[],2,FALSE)</f>
        <v>water diffusion</v>
      </c>
      <c r="C285" s="2">
        <v>0.88118791559487697</v>
      </c>
      <c r="D285" s="2">
        <f>VLOOKUP(Table1[[#This Row],[model.rxns]],Table2[[model.rxns]:[ST6512 - avg]],3,FALSE)</f>
        <v>-1.9330103173566301E-3</v>
      </c>
      <c r="E285" s="2">
        <f>VLOOKUP(Table1[[#This Row],[model.rxns]],Table2[[model.rxns]:[OKYL029 - avg]],5,FALSE)</f>
        <v>-1.70334533237488E-3</v>
      </c>
      <c r="F285" s="2">
        <f>VLOOKUP(Table1[[#This Row],[model.rxns]],Table2[[model.rxns]:[JFYL18 - stddev]],4,FALSE)</f>
        <v>4.54605884876106E-4</v>
      </c>
      <c r="G285" t="b">
        <f>ABS(Table1[[#This Row],[ST6512 flux]])&gt;Table1[[#This Row],[ST6512 std-dev]]</f>
        <v>1</v>
      </c>
      <c r="H285" s="1">
        <v>8.0781612521021704E-139</v>
      </c>
    </row>
    <row r="286" spans="1:8" x14ac:dyDescent="0.25">
      <c r="A286" s="5">
        <v>1704</v>
      </c>
      <c r="B286" t="str">
        <f>VLOOKUP(Table1[[#This Row],[model.rxns]],Table2[],2,FALSE)</f>
        <v>cytidylate kinase (dCMP)</v>
      </c>
      <c r="C286" s="2">
        <v>0.88076724425027297</v>
      </c>
      <c r="D286" s="2">
        <f>VLOOKUP(Table1[[#This Row],[model.rxns]],Table2[[model.rxns]:[ST6512 - avg]],3,FALSE)</f>
        <v>-9.2666469820394204E-4</v>
      </c>
      <c r="E286" s="2">
        <f>VLOOKUP(Table1[[#This Row],[model.rxns]],Table2[[model.rxns]:[OKYL029 - avg]],5,FALSE)</f>
        <v>-8.1617591258109699E-4</v>
      </c>
      <c r="F286" s="2">
        <f>VLOOKUP(Table1[[#This Row],[model.rxns]],Table2[[model.rxns]:[JFYL18 - stddev]],4,FALSE)</f>
        <v>2.4474343185117999E-4</v>
      </c>
      <c r="G286" t="b">
        <f>ABS(Table1[[#This Row],[ST6512 flux]])&gt;Table1[[#This Row],[ST6512 std-dev]]</f>
        <v>1</v>
      </c>
      <c r="H286" s="1">
        <v>2.3099963171145801E-119</v>
      </c>
    </row>
    <row r="287" spans="1:8" x14ac:dyDescent="0.25">
      <c r="A287" s="5">
        <v>570</v>
      </c>
      <c r="B287" t="str">
        <f>VLOOKUP(Table1[[#This Row],[model.rxns]],Table2[],2,FALSE)</f>
        <v>inosine monophosphate cyclohydrolase</v>
      </c>
      <c r="C287" s="2">
        <v>0.88069151766967901</v>
      </c>
      <c r="D287" s="2">
        <f>VLOOKUP(Table1[[#This Row],[model.rxns]],Table2[[model.rxns]:[ST6512 - avg]],3,FALSE)</f>
        <v>1.6389122168915402E-2</v>
      </c>
      <c r="E287" s="2">
        <f>VLOOKUP(Table1[[#This Row],[model.rxns]],Table2[[model.rxns]:[OKYL029 - avg]],5,FALSE)</f>
        <v>1.4433760876215901E-2</v>
      </c>
      <c r="F287" s="2">
        <f>VLOOKUP(Table1[[#This Row],[model.rxns]],Table2[[model.rxns]:[JFYL18 - stddev]],4,FALSE)</f>
        <v>3.84619362712366E-4</v>
      </c>
      <c r="G287" t="b">
        <f>ABS(Table1[[#This Row],[ST6512 flux]])&gt;Table1[[#This Row],[ST6512 std-dev]]</f>
        <v>1</v>
      </c>
      <c r="H287">
        <v>0</v>
      </c>
    </row>
    <row r="288" spans="1:8" x14ac:dyDescent="0.25">
      <c r="A288" s="5">
        <v>912</v>
      </c>
      <c r="B288" t="str">
        <f>VLOOKUP(Table1[[#This Row],[model.rxns]],Table2[],2,FALSE)</f>
        <v>phosphoribosylaminoimidazolecarboxamide formyltransferase</v>
      </c>
      <c r="C288" s="2">
        <v>0.88069151766967901</v>
      </c>
      <c r="D288" s="2">
        <f>VLOOKUP(Table1[[#This Row],[model.rxns]],Table2[[model.rxns]:[ST6512 - avg]],3,FALSE)</f>
        <v>1.6389122168915402E-2</v>
      </c>
      <c r="E288" s="2">
        <f>VLOOKUP(Table1[[#This Row],[model.rxns]],Table2[[model.rxns]:[OKYL029 - avg]],5,FALSE)</f>
        <v>1.4433760876215901E-2</v>
      </c>
      <c r="F288" s="2">
        <f>VLOOKUP(Table1[[#This Row],[model.rxns]],Table2[[model.rxns]:[JFYL18 - stddev]],4,FALSE)</f>
        <v>3.84619362712366E-4</v>
      </c>
      <c r="G288" t="b">
        <f>ABS(Table1[[#This Row],[ST6512 flux]])&gt;Table1[[#This Row],[ST6512 std-dev]]</f>
        <v>1</v>
      </c>
      <c r="H288">
        <v>0</v>
      </c>
    </row>
    <row r="289" spans="1:8" x14ac:dyDescent="0.25">
      <c r="A289" s="5">
        <v>151</v>
      </c>
      <c r="B289" t="str">
        <f>VLOOKUP(Table1[[#This Row],[model.rxns]],Table2[],2,FALSE)</f>
        <v>adenylosuccinate lyase (AICAR)</v>
      </c>
      <c r="C289" s="2">
        <v>0.87999062420131702</v>
      </c>
      <c r="D289" s="2">
        <f>VLOOKUP(Table1[[#This Row],[model.rxns]],Table2[[model.rxns]:[ST6512 - avg]],3,FALSE)</f>
        <v>1.1487594530788899E-2</v>
      </c>
      <c r="E289" s="2">
        <f>VLOOKUP(Table1[[#This Row],[model.rxns]],Table2[[model.rxns]:[OKYL029 - avg]],5,FALSE)</f>
        <v>1.01089754817206E-2</v>
      </c>
      <c r="F289" s="2">
        <f>VLOOKUP(Table1[[#This Row],[model.rxns]],Table2[[model.rxns]:[JFYL18 - stddev]],4,FALSE)</f>
        <v>3.6839989295759198E-4</v>
      </c>
      <c r="G289" t="b">
        <f>ABS(Table1[[#This Row],[ST6512 flux]])&gt;Table1[[#This Row],[ST6512 std-dev]]</f>
        <v>1</v>
      </c>
      <c r="H289">
        <v>0</v>
      </c>
    </row>
    <row r="290" spans="1:8" x14ac:dyDescent="0.25">
      <c r="A290" s="5">
        <v>908</v>
      </c>
      <c r="B290" t="str">
        <f>VLOOKUP(Table1[[#This Row],[model.rxns]],Table2[],2,FALSE)</f>
        <v>phosphoribosyl amino imidazolesuccinocarbozamide synthetase</v>
      </c>
      <c r="C290" s="2">
        <v>0.87999062420131702</v>
      </c>
      <c r="D290" s="2">
        <f>VLOOKUP(Table1[[#This Row],[model.rxns]],Table2[[model.rxns]:[ST6512 - avg]],3,FALSE)</f>
        <v>1.1487594530788899E-2</v>
      </c>
      <c r="E290" s="2">
        <f>VLOOKUP(Table1[[#This Row],[model.rxns]],Table2[[model.rxns]:[OKYL029 - avg]],5,FALSE)</f>
        <v>1.01089754817206E-2</v>
      </c>
      <c r="F290" s="2">
        <f>VLOOKUP(Table1[[#This Row],[model.rxns]],Table2[[model.rxns]:[JFYL18 - stddev]],4,FALSE)</f>
        <v>3.6839989295759198E-4</v>
      </c>
      <c r="G290" t="b">
        <f>ABS(Table1[[#This Row],[ST6512 flux]])&gt;Table1[[#This Row],[ST6512 std-dev]]</f>
        <v>1</v>
      </c>
      <c r="H290">
        <v>0</v>
      </c>
    </row>
    <row r="291" spans="1:8" x14ac:dyDescent="0.25">
      <c r="A291" s="5">
        <v>911</v>
      </c>
      <c r="B291" t="str">
        <f>VLOOKUP(Table1[[#This Row],[model.rxns]],Table2[],2,FALSE)</f>
        <v>phosphoribosylaminoimidazole-carboxylase</v>
      </c>
      <c r="C291" s="2">
        <v>0.87999062420131702</v>
      </c>
      <c r="D291" s="2">
        <f>VLOOKUP(Table1[[#This Row],[model.rxns]],Table2[[model.rxns]:[ST6512 - avg]],3,FALSE)</f>
        <v>1.1487594530788899E-2</v>
      </c>
      <c r="E291" s="2">
        <f>VLOOKUP(Table1[[#This Row],[model.rxns]],Table2[[model.rxns]:[OKYL029 - avg]],5,FALSE)</f>
        <v>1.01089754817206E-2</v>
      </c>
      <c r="F291" s="2">
        <f>VLOOKUP(Table1[[#This Row],[model.rxns]],Table2[[model.rxns]:[JFYL18 - stddev]],4,FALSE)</f>
        <v>3.6839989295759198E-4</v>
      </c>
      <c r="G291" t="b">
        <f>ABS(Table1[[#This Row],[ST6512 flux]])&gt;Table1[[#This Row],[ST6512 std-dev]]</f>
        <v>1</v>
      </c>
      <c r="H291">
        <v>0</v>
      </c>
    </row>
    <row r="292" spans="1:8" x14ac:dyDescent="0.25">
      <c r="A292" s="5">
        <v>79</v>
      </c>
      <c r="B292" t="str">
        <f>VLOOKUP(Table1[[#This Row],[model.rxns]],Table2[],2,FALSE)</f>
        <v>5-phosphoribosylformyl glycinamidine synthetase</v>
      </c>
      <c r="C292" s="2">
        <v>0.87999062420131702</v>
      </c>
      <c r="D292" s="2">
        <f>VLOOKUP(Table1[[#This Row],[model.rxns]],Table2[[model.rxns]:[ST6512 - avg]],3,FALSE)</f>
        <v>1.1487594530788899E-2</v>
      </c>
      <c r="E292" s="2">
        <f>VLOOKUP(Table1[[#This Row],[model.rxns]],Table2[[model.rxns]:[OKYL029 - avg]],5,FALSE)</f>
        <v>1.01089754817206E-2</v>
      </c>
      <c r="F292" s="2">
        <f>VLOOKUP(Table1[[#This Row],[model.rxns]],Table2[[model.rxns]:[JFYL18 - stddev]],4,FALSE)</f>
        <v>3.6839989295759198E-4</v>
      </c>
      <c r="G292" t="b">
        <f>ABS(Table1[[#This Row],[ST6512 flux]])&gt;Table1[[#This Row],[ST6512 std-dev]]</f>
        <v>1</v>
      </c>
      <c r="H292">
        <v>0</v>
      </c>
    </row>
    <row r="293" spans="1:8" x14ac:dyDescent="0.25">
      <c r="A293" s="5">
        <v>855</v>
      </c>
      <c r="B293" t="str">
        <f>VLOOKUP(Table1[[#This Row],[model.rxns]],Table2[],2,FALSE)</f>
        <v>phopshoribosylaminoimidazole synthetase</v>
      </c>
      <c r="C293" s="2">
        <v>0.87999062420131702</v>
      </c>
      <c r="D293" s="2">
        <f>VLOOKUP(Table1[[#This Row],[model.rxns]],Table2[[model.rxns]:[ST6512 - avg]],3,FALSE)</f>
        <v>1.1487594530788899E-2</v>
      </c>
      <c r="E293" s="2">
        <f>VLOOKUP(Table1[[#This Row],[model.rxns]],Table2[[model.rxns]:[OKYL029 - avg]],5,FALSE)</f>
        <v>1.01089754817206E-2</v>
      </c>
      <c r="F293" s="2">
        <f>VLOOKUP(Table1[[#This Row],[model.rxns]],Table2[[model.rxns]:[JFYL18 - stddev]],4,FALSE)</f>
        <v>3.6839989295759198E-4</v>
      </c>
      <c r="G293" t="b">
        <f>ABS(Table1[[#This Row],[ST6512 flux]])&gt;Table1[[#This Row],[ST6512 std-dev]]</f>
        <v>1</v>
      </c>
      <c r="H293">
        <v>0</v>
      </c>
    </row>
    <row r="294" spans="1:8" x14ac:dyDescent="0.25">
      <c r="A294" s="5">
        <v>914</v>
      </c>
      <c r="B294" t="str">
        <f>VLOOKUP(Table1[[#This Row],[model.rxns]],Table2[],2,FALSE)</f>
        <v>phosphoribosylglycinamidine synthetase</v>
      </c>
      <c r="C294" s="2">
        <v>0.87999062420131702</v>
      </c>
      <c r="D294" s="2">
        <f>VLOOKUP(Table1[[#This Row],[model.rxns]],Table2[[model.rxns]:[ST6512 - avg]],3,FALSE)</f>
        <v>1.1487594530788899E-2</v>
      </c>
      <c r="E294" s="2">
        <f>VLOOKUP(Table1[[#This Row],[model.rxns]],Table2[[model.rxns]:[OKYL029 - avg]],5,FALSE)</f>
        <v>1.01089754817206E-2</v>
      </c>
      <c r="F294" s="2">
        <f>VLOOKUP(Table1[[#This Row],[model.rxns]],Table2[[model.rxns]:[JFYL18 - stddev]],4,FALSE)</f>
        <v>3.6839989295759198E-4</v>
      </c>
      <c r="G294" t="b">
        <f>ABS(Table1[[#This Row],[ST6512 flux]])&gt;Table1[[#This Row],[ST6512 std-dev]]</f>
        <v>1</v>
      </c>
      <c r="H294">
        <v>0</v>
      </c>
    </row>
    <row r="295" spans="1:8" x14ac:dyDescent="0.25">
      <c r="A295" s="5">
        <v>915</v>
      </c>
      <c r="B295" t="str">
        <f>VLOOKUP(Table1[[#This Row],[model.rxns]],Table2[],2,FALSE)</f>
        <v>phosphoribosylpyrophosphate amidotransferase</v>
      </c>
      <c r="C295" s="2">
        <v>0.87999062420131702</v>
      </c>
      <c r="D295" s="2">
        <f>VLOOKUP(Table1[[#This Row],[model.rxns]],Table2[[model.rxns]:[ST6512 - avg]],3,FALSE)</f>
        <v>1.1487594530788899E-2</v>
      </c>
      <c r="E295" s="2">
        <f>VLOOKUP(Table1[[#This Row],[model.rxns]],Table2[[model.rxns]:[OKYL029 - avg]],5,FALSE)</f>
        <v>1.01089754817206E-2</v>
      </c>
      <c r="F295" s="2">
        <f>VLOOKUP(Table1[[#This Row],[model.rxns]],Table2[[model.rxns]:[JFYL18 - stddev]],4,FALSE)</f>
        <v>3.6839989295759198E-4</v>
      </c>
      <c r="G295" t="b">
        <f>ABS(Table1[[#This Row],[ST6512 flux]])&gt;Table1[[#This Row],[ST6512 std-dev]]</f>
        <v>1</v>
      </c>
      <c r="H295">
        <v>0</v>
      </c>
    </row>
    <row r="296" spans="1:8" hidden="1" x14ac:dyDescent="0.25">
      <c r="A296" s="5">
        <v>3580</v>
      </c>
      <c r="B296" t="str">
        <f>VLOOKUP(Table1[[#This Row],[model.rxns]],Table2[],2,FALSE)</f>
        <v>oleoyl-CoA transport, cytoplasm-lipid particle</v>
      </c>
      <c r="C296" s="2">
        <v>0.87927685702236502</v>
      </c>
      <c r="D296">
        <f>VLOOKUP(Table1[[#This Row],[model.rxns]],Table2[[model.rxns]:[ST6512 - avg]],3,FALSE)</f>
        <v>4.2683733839963796E-3</v>
      </c>
      <c r="E296">
        <f>VLOOKUP(Table1[[#This Row],[model.rxns]],Table2[[model.rxns]:[OKYL029 - avg]],5,FALSE)</f>
        <v>3.7530819336782499E-3</v>
      </c>
      <c r="F296">
        <f>VLOOKUP(Table1[[#This Row],[model.rxns]],Table2[[model.rxns]:[JFYL18 - stddev]],4,FALSE)</f>
        <v>2.85420340390029E-3</v>
      </c>
      <c r="G296" t="b">
        <f>ABS(Table1[[#This Row],[ST6512 flux]])&gt;Table1[[#This Row],[ST6512 std-dev]]</f>
        <v>1</v>
      </c>
      <c r="H296" s="1">
        <v>5.2554755618498098E-16</v>
      </c>
    </row>
    <row r="297" spans="1:8" x14ac:dyDescent="0.25">
      <c r="A297" s="5">
        <v>217</v>
      </c>
      <c r="B297" t="str">
        <f>VLOOKUP(Table1[[#This Row],[model.rxns]],Table2[],2,FALSE)</f>
        <v>aspartate transaminase</v>
      </c>
      <c r="C297" s="2">
        <v>0.87907609701992795</v>
      </c>
      <c r="D297" s="2">
        <f>VLOOKUP(Table1[[#This Row],[model.rxns]],Table2[[model.rxns]:[ST6512 - avg]],3,FALSE)</f>
        <v>-1.2445485133549401</v>
      </c>
      <c r="E297" s="2">
        <f>VLOOKUP(Table1[[#This Row],[model.rxns]],Table2[[model.rxns]:[OKYL029 - avg]],5,FALSE)</f>
        <v>-1.0940528496720201</v>
      </c>
      <c r="F297" s="2">
        <f>VLOOKUP(Table1[[#This Row],[model.rxns]],Table2[[model.rxns]:[JFYL18 - stddev]],4,FALSE)</f>
        <v>3.4006571351936597E-2</v>
      </c>
      <c r="G297" t="b">
        <f>ABS(Table1[[#This Row],[ST6512 flux]])&gt;Table1[[#This Row],[ST6512 std-dev]]</f>
        <v>1</v>
      </c>
      <c r="H297">
        <v>0</v>
      </c>
    </row>
    <row r="298" spans="1:8" x14ac:dyDescent="0.25">
      <c r="A298" s="5">
        <v>736</v>
      </c>
      <c r="B298" t="str">
        <f>VLOOKUP(Table1[[#This Row],[model.rxns]],Table2[],2,FALSE)</f>
        <v>mevalonate kinase (ctp)</v>
      </c>
      <c r="C298" s="2">
        <v>0.87873286882259805</v>
      </c>
      <c r="D298" s="2">
        <f>VLOOKUP(Table1[[#This Row],[model.rxns]],Table2[[model.rxns]:[ST6512 - avg]],3,FALSE)</f>
        <v>1.16125624508475E-2</v>
      </c>
      <c r="E298" s="2">
        <f>VLOOKUP(Table1[[#This Row],[model.rxns]],Table2[[model.rxns]:[OKYL029 - avg]],5,FALSE)</f>
        <v>1.0204340316814799E-2</v>
      </c>
      <c r="F298" s="2">
        <f>VLOOKUP(Table1[[#This Row],[model.rxns]],Table2[[model.rxns]:[JFYL18 - stddev]],4,FALSE)</f>
        <v>1.2874900068146301E-3</v>
      </c>
      <c r="G298" t="b">
        <f>ABS(Table1[[#This Row],[ST6512 flux]])&gt;Table1[[#This Row],[ST6512 std-dev]]</f>
        <v>1</v>
      </c>
      <c r="H298">
        <v>0</v>
      </c>
    </row>
    <row r="299" spans="1:8" x14ac:dyDescent="0.25">
      <c r="A299" s="5">
        <v>195</v>
      </c>
      <c r="B299" t="str">
        <f>VLOOKUP(Table1[[#This Row],[model.rxns]],Table2[],2,FALSE)</f>
        <v>alpha,alpha-trehalose-phosphate synthase (UDP-forming)</v>
      </c>
      <c r="C299" s="2">
        <v>0.87855963891889699</v>
      </c>
      <c r="D299" s="2">
        <f>VLOOKUP(Table1[[#This Row],[model.rxns]],Table2[[model.rxns]:[ST6512 - avg]],3,FALSE)</f>
        <v>6.4569058293566001E-4</v>
      </c>
      <c r="E299" s="2">
        <f>VLOOKUP(Table1[[#This Row],[model.rxns]],Table2[[model.rxns]:[OKYL029 - avg]],5,FALSE)</f>
        <v>5.6727768539728595E-4</v>
      </c>
      <c r="F299" s="2">
        <f>VLOOKUP(Table1[[#This Row],[model.rxns]],Table2[[model.rxns]:[JFYL18 - stddev]],4,FALSE)</f>
        <v>4.6251922437948401E-4</v>
      </c>
      <c r="G299" t="b">
        <f>ABS(Table1[[#This Row],[ST6512 flux]])&gt;Table1[[#This Row],[ST6512 std-dev]]</f>
        <v>1</v>
      </c>
      <c r="H299" s="1">
        <v>6.9498228354433097E-19</v>
      </c>
    </row>
    <row r="300" spans="1:8" x14ac:dyDescent="0.25">
      <c r="A300" s="5">
        <v>1051</v>
      </c>
      <c r="B300" t="str">
        <f>VLOOKUP(Table1[[#This Row],[model.rxns]],Table2[],2,FALSE)</f>
        <v>trehalose-phosphatase</v>
      </c>
      <c r="C300" s="2">
        <v>0.87855963891889699</v>
      </c>
      <c r="D300" s="2">
        <f>VLOOKUP(Table1[[#This Row],[model.rxns]],Table2[[model.rxns]:[ST6512 - avg]],3,FALSE)</f>
        <v>6.4569058293566001E-4</v>
      </c>
      <c r="E300" s="2">
        <f>VLOOKUP(Table1[[#This Row],[model.rxns]],Table2[[model.rxns]:[OKYL029 - avg]],5,FALSE)</f>
        <v>5.6727768539728595E-4</v>
      </c>
      <c r="F300" s="2">
        <f>VLOOKUP(Table1[[#This Row],[model.rxns]],Table2[[model.rxns]:[JFYL18 - stddev]],4,FALSE)</f>
        <v>4.6251922437948401E-4</v>
      </c>
      <c r="G300" t="b">
        <f>ABS(Table1[[#This Row],[ST6512 flux]])&gt;Table1[[#This Row],[ST6512 std-dev]]</f>
        <v>1</v>
      </c>
      <c r="H300" s="1">
        <v>6.9498228354433097E-19</v>
      </c>
    </row>
    <row r="301" spans="1:8" hidden="1" x14ac:dyDescent="0.25">
      <c r="A301" s="5">
        <v>142</v>
      </c>
      <c r="B301" t="str">
        <f>VLOOKUP(Table1[[#This Row],[model.rxns]],Table2[],2,FALSE)</f>
        <v>adenosine kinase</v>
      </c>
      <c r="C301" s="2">
        <v>0.87798911995319795</v>
      </c>
      <c r="D301">
        <f>VLOOKUP(Table1[[#This Row],[model.rxns]],Table2[[model.rxns]:[ST6512 - avg]],3,FALSE)</f>
        <v>6.2616738023409304E-3</v>
      </c>
      <c r="E301">
        <f>VLOOKUP(Table1[[#This Row],[model.rxns]],Table2[[model.rxns]:[OKYL029 - avg]],5,FALSE)</f>
        <v>5.4976814711513097E-3</v>
      </c>
      <c r="F301">
        <f>VLOOKUP(Table1[[#This Row],[model.rxns]],Table2[[model.rxns]:[JFYL18 - stddev]],4,FALSE)</f>
        <v>6.5735156044967802E-3</v>
      </c>
      <c r="G301" t="b">
        <f>ABS(Table1[[#This Row],[ST6512 flux]])&gt;Table1[[#This Row],[ST6512 std-dev]]</f>
        <v>0</v>
      </c>
      <c r="H301" s="1">
        <v>1.8818003974724098E-9</v>
      </c>
    </row>
    <row r="302" spans="1:8" hidden="1" x14ac:dyDescent="0.25">
      <c r="A302" s="5">
        <v>3520</v>
      </c>
      <c r="B302" t="str">
        <f>VLOOKUP(Table1[[#This Row],[model.rxns]],Table2[],2,FALSE)</f>
        <v>oleoyl-CoA transport, cytoplasm-ER membrane</v>
      </c>
      <c r="C302" s="2">
        <v>0.87784626021072798</v>
      </c>
      <c r="D302">
        <f>VLOOKUP(Table1[[#This Row],[model.rxns]],Table2[[model.rxns]:[ST6512 - avg]],3,FALSE)</f>
        <v>-4.3451240963750899E-3</v>
      </c>
      <c r="E302">
        <f>VLOOKUP(Table1[[#This Row],[model.rxns]],Table2[[model.rxns]:[OKYL029 - avg]],5,FALSE)</f>
        <v>-3.8143509381543899E-3</v>
      </c>
      <c r="F302">
        <f>VLOOKUP(Table1[[#This Row],[model.rxns]],Table2[[model.rxns]:[JFYL18 - stddev]],4,FALSE)</f>
        <v>2.84005404002126E-3</v>
      </c>
      <c r="G302" t="b">
        <f>ABS(Table1[[#This Row],[ST6512 flux]])&gt;Table1[[#This Row],[ST6512 std-dev]]</f>
        <v>1</v>
      </c>
      <c r="H302" s="1">
        <v>7.7379984465094303E-17</v>
      </c>
    </row>
    <row r="303" spans="1:8" x14ac:dyDescent="0.25">
      <c r="A303" s="5">
        <v>565</v>
      </c>
      <c r="B303" t="str">
        <f>VLOOKUP(Table1[[#This Row],[model.rxns]],Table2[],2,FALSE)</f>
        <v>IMP dehydrogenase</v>
      </c>
      <c r="C303" s="2">
        <v>0.87746737567813105</v>
      </c>
      <c r="D303" s="2">
        <f>VLOOKUP(Table1[[#This Row],[model.rxns]],Table2[[model.rxns]:[ST6512 - avg]],3,FALSE)</f>
        <v>5.5317303858060298E-3</v>
      </c>
      <c r="E303" s="2">
        <f>VLOOKUP(Table1[[#This Row],[model.rxns]],Table2[[model.rxns]:[OKYL029 - avg]],5,FALSE)</f>
        <v>4.8539129445921902E-3</v>
      </c>
      <c r="F303" s="2">
        <f>VLOOKUP(Table1[[#This Row],[model.rxns]],Table2[[model.rxns]:[JFYL18 - stddev]],4,FALSE)</f>
        <v>3.5553737472867898E-4</v>
      </c>
      <c r="G303" t="b">
        <f>ABS(Table1[[#This Row],[ST6512 flux]])&gt;Table1[[#This Row],[ST6512 std-dev]]</f>
        <v>1</v>
      </c>
      <c r="H303">
        <v>0</v>
      </c>
    </row>
    <row r="304" spans="1:8" x14ac:dyDescent="0.25">
      <c r="A304" s="5">
        <v>23</v>
      </c>
      <c r="B304" t="str">
        <f>VLOOKUP(Table1[[#This Row],[model.rxns]],Table2[],2,FALSE)</f>
        <v>2-isopropylmalate hydratase</v>
      </c>
      <c r="C304" s="2">
        <v>0.87692577653423598</v>
      </c>
      <c r="D304" s="2">
        <f>VLOOKUP(Table1[[#This Row],[model.rxns]],Table2[[model.rxns]:[ST6512 - avg]],3,FALSE)</f>
        <v>-1.7896850519198901E-2</v>
      </c>
      <c r="E304" s="2">
        <f>VLOOKUP(Table1[[#This Row],[model.rxns]],Table2[[model.rxns]:[OKYL029 - avg]],5,FALSE)</f>
        <v>-1.5694209539065598E-2</v>
      </c>
      <c r="F304" s="2">
        <f>VLOOKUP(Table1[[#This Row],[model.rxns]],Table2[[model.rxns]:[JFYL18 - stddev]],4,FALSE)</f>
        <v>6.3095974761462098E-4</v>
      </c>
      <c r="G304" t="b">
        <f>ABS(Table1[[#This Row],[ST6512 flux]])&gt;Table1[[#This Row],[ST6512 std-dev]]</f>
        <v>1</v>
      </c>
      <c r="H304">
        <v>0</v>
      </c>
    </row>
    <row r="305" spans="1:8" x14ac:dyDescent="0.25">
      <c r="A305" s="5">
        <v>30</v>
      </c>
      <c r="B305" t="str">
        <f>VLOOKUP(Table1[[#This Row],[model.rxns]],Table2[],2,FALSE)</f>
        <v>2-oxo-4-methyl-3-carboxypentanoate decarboxylation</v>
      </c>
      <c r="C305" s="2">
        <v>0.87692577653423598</v>
      </c>
      <c r="D305" s="2">
        <f>VLOOKUP(Table1[[#This Row],[model.rxns]],Table2[[model.rxns]:[ST6512 - avg]],3,FALSE)</f>
        <v>1.7896850519198901E-2</v>
      </c>
      <c r="E305" s="2">
        <f>VLOOKUP(Table1[[#This Row],[model.rxns]],Table2[[model.rxns]:[OKYL029 - avg]],5,FALSE)</f>
        <v>1.5694209539065598E-2</v>
      </c>
      <c r="F305" s="2">
        <f>VLOOKUP(Table1[[#This Row],[model.rxns]],Table2[[model.rxns]:[JFYL18 - stddev]],4,FALSE)</f>
        <v>6.3095974761462098E-4</v>
      </c>
      <c r="G305" t="b">
        <f>ABS(Table1[[#This Row],[ST6512 flux]])&gt;Table1[[#This Row],[ST6512 std-dev]]</f>
        <v>1</v>
      </c>
      <c r="H305">
        <v>0</v>
      </c>
    </row>
    <row r="306" spans="1:8" x14ac:dyDescent="0.25">
      <c r="A306" s="5">
        <v>60</v>
      </c>
      <c r="B306" t="str">
        <f>VLOOKUP(Table1[[#This Row],[model.rxns]],Table2[],2,FALSE)</f>
        <v>3-isopropylmalate dehydratase</v>
      </c>
      <c r="C306" s="2">
        <v>0.87692577653423598</v>
      </c>
      <c r="D306" s="2">
        <f>VLOOKUP(Table1[[#This Row],[model.rxns]],Table2[[model.rxns]:[ST6512 - avg]],3,FALSE)</f>
        <v>-1.7896850519198901E-2</v>
      </c>
      <c r="E306" s="2">
        <f>VLOOKUP(Table1[[#This Row],[model.rxns]],Table2[[model.rxns]:[OKYL029 - avg]],5,FALSE)</f>
        <v>-1.5694209539065598E-2</v>
      </c>
      <c r="F306" s="2">
        <f>VLOOKUP(Table1[[#This Row],[model.rxns]],Table2[[model.rxns]:[JFYL18 - stddev]],4,FALSE)</f>
        <v>6.3095974761462098E-4</v>
      </c>
      <c r="G306" t="b">
        <f>ABS(Table1[[#This Row],[ST6512 flux]])&gt;Table1[[#This Row],[ST6512 std-dev]]</f>
        <v>1</v>
      </c>
      <c r="H306">
        <v>0</v>
      </c>
    </row>
    <row r="307" spans="1:8" x14ac:dyDescent="0.25">
      <c r="A307" s="5">
        <v>61</v>
      </c>
      <c r="B307" t="str">
        <f>VLOOKUP(Table1[[#This Row],[model.rxns]],Table2[],2,FALSE)</f>
        <v>3-isopropylmalate dehydrogenase</v>
      </c>
      <c r="C307" s="2">
        <v>0.87692577653423598</v>
      </c>
      <c r="D307" s="2">
        <f>VLOOKUP(Table1[[#This Row],[model.rxns]],Table2[[model.rxns]:[ST6512 - avg]],3,FALSE)</f>
        <v>1.7896850519198901E-2</v>
      </c>
      <c r="E307" s="2">
        <f>VLOOKUP(Table1[[#This Row],[model.rxns]],Table2[[model.rxns]:[OKYL029 - avg]],5,FALSE)</f>
        <v>1.5694209539065598E-2</v>
      </c>
      <c r="F307" s="2">
        <f>VLOOKUP(Table1[[#This Row],[model.rxns]],Table2[[model.rxns]:[JFYL18 - stddev]],4,FALSE)</f>
        <v>6.3095974761462098E-4</v>
      </c>
      <c r="G307" t="b">
        <f>ABS(Table1[[#This Row],[ST6512 flux]])&gt;Table1[[#This Row],[ST6512 std-dev]]</f>
        <v>1</v>
      </c>
      <c r="H307">
        <v>0</v>
      </c>
    </row>
    <row r="308" spans="1:8" hidden="1" x14ac:dyDescent="0.25">
      <c r="A308" s="5">
        <v>1595</v>
      </c>
      <c r="B308" t="str">
        <f>VLOOKUP(Table1[[#This Row],[model.rxns]],Table2[],2,FALSE)</f>
        <v>3-carboxy-4-methyl-2-oxopentanoate transport</v>
      </c>
      <c r="C308" s="2">
        <v>0.87692577653423598</v>
      </c>
      <c r="D308">
        <f>VLOOKUP(Table1[[#This Row],[model.rxns]],Table2[[model.rxns]:[ST6512 - avg]],3,FALSE)</f>
        <v>1.7896850519198901E-2</v>
      </c>
      <c r="E308">
        <f>VLOOKUP(Table1[[#This Row],[model.rxns]],Table2[[model.rxns]:[OKYL029 - avg]],5,FALSE)</f>
        <v>1.5694209539065598E-2</v>
      </c>
      <c r="F308">
        <f>VLOOKUP(Table1[[#This Row],[model.rxns]],Table2[[model.rxns]:[JFYL18 - stddev]],4,FALSE)</f>
        <v>6.3095974761462098E-4</v>
      </c>
      <c r="G308" t="b">
        <f>ABS(Table1[[#This Row],[ST6512 flux]])&gt;Table1[[#This Row],[ST6512 std-dev]]</f>
        <v>1</v>
      </c>
      <c r="H308">
        <v>0</v>
      </c>
    </row>
    <row r="309" spans="1:8" hidden="1" x14ac:dyDescent="0.25">
      <c r="A309" s="5">
        <v>3531</v>
      </c>
      <c r="B309" t="str">
        <f>VLOOKUP(Table1[[#This Row],[model.rxns]],Table2[],2,FALSE)</f>
        <v>O2 transport, cytoplasm-ER membrane</v>
      </c>
      <c r="C309" s="2">
        <v>0.87549083949673601</v>
      </c>
      <c r="D309">
        <f>VLOOKUP(Table1[[#This Row],[model.rxns]],Table2[[model.rxns]:[ST6512 - avg]],3,FALSE)</f>
        <v>1.1014473471385001E-2</v>
      </c>
      <c r="E309">
        <f>VLOOKUP(Table1[[#This Row],[model.rxns]],Table2[[model.rxns]:[OKYL029 - avg]],5,FALSE)</f>
        <v>9.6430706260773706E-3</v>
      </c>
      <c r="F309">
        <f>VLOOKUP(Table1[[#This Row],[model.rxns]],Table2[[model.rxns]:[JFYL18 - stddev]],4,FALSE)</f>
        <v>4.2864929583346202E-4</v>
      </c>
      <c r="G309" t="b">
        <f>ABS(Table1[[#This Row],[ST6512 flux]])&gt;Table1[[#This Row],[ST6512 std-dev]]</f>
        <v>1</v>
      </c>
      <c r="H309">
        <v>0</v>
      </c>
    </row>
    <row r="310" spans="1:8" hidden="1" x14ac:dyDescent="0.25">
      <c r="A310" s="5">
        <v>3532</v>
      </c>
      <c r="B310" t="str">
        <f>VLOOKUP(Table1[[#This Row],[model.rxns]],Table2[],2,FALSE)</f>
        <v>NADH transport, cytoplasm-ER membrane</v>
      </c>
      <c r="C310" s="2">
        <v>0.87549083949673601</v>
      </c>
      <c r="D310">
        <f>VLOOKUP(Table1[[#This Row],[model.rxns]],Table2[[model.rxns]:[ST6512 - avg]],3,FALSE)</f>
        <v>1.1014473471385001E-2</v>
      </c>
      <c r="E310">
        <f>VLOOKUP(Table1[[#This Row],[model.rxns]],Table2[[model.rxns]:[OKYL029 - avg]],5,FALSE)</f>
        <v>9.6430706260773706E-3</v>
      </c>
      <c r="F310">
        <f>VLOOKUP(Table1[[#This Row],[model.rxns]],Table2[[model.rxns]:[JFYL18 - stddev]],4,FALSE)</f>
        <v>4.2864929583346202E-4</v>
      </c>
      <c r="G310" t="b">
        <f>ABS(Table1[[#This Row],[ST6512 flux]])&gt;Table1[[#This Row],[ST6512 std-dev]]</f>
        <v>1</v>
      </c>
      <c r="H310">
        <v>0</v>
      </c>
    </row>
    <row r="311" spans="1:8" hidden="1" x14ac:dyDescent="0.25">
      <c r="A311" s="5">
        <v>3533</v>
      </c>
      <c r="B311" t="str">
        <f>VLOOKUP(Table1[[#This Row],[model.rxns]],Table2[],2,FALSE)</f>
        <v>NAD transport, cytoplasm-ER membrane</v>
      </c>
      <c r="C311" s="2">
        <v>0.87549083949673601</v>
      </c>
      <c r="D311">
        <f>VLOOKUP(Table1[[#This Row],[model.rxns]],Table2[[model.rxns]:[ST6512 - avg]],3,FALSE)</f>
        <v>-1.1014473471385001E-2</v>
      </c>
      <c r="E311">
        <f>VLOOKUP(Table1[[#This Row],[model.rxns]],Table2[[model.rxns]:[OKYL029 - avg]],5,FALSE)</f>
        <v>-9.6430706260773706E-3</v>
      </c>
      <c r="F311">
        <f>VLOOKUP(Table1[[#This Row],[model.rxns]],Table2[[model.rxns]:[JFYL18 - stddev]],4,FALSE)</f>
        <v>4.2864929583346202E-4</v>
      </c>
      <c r="G311" t="b">
        <f>ABS(Table1[[#This Row],[ST6512 flux]])&gt;Table1[[#This Row],[ST6512 std-dev]]</f>
        <v>1</v>
      </c>
      <c r="H311">
        <v>0</v>
      </c>
    </row>
    <row r="312" spans="1:8" x14ac:dyDescent="0.25">
      <c r="A312" s="5">
        <v>978</v>
      </c>
      <c r="B312" t="str">
        <f>VLOOKUP(Table1[[#This Row],[model.rxns]],Table2[],2,FALSE)</f>
        <v>ribonucleotide reductase</v>
      </c>
      <c r="C312" s="2">
        <v>0.87418181377109505</v>
      </c>
      <c r="D312" s="2">
        <f>VLOOKUP(Table1[[#This Row],[model.rxns]],Table2[[model.rxns]:[ST6512 - avg]],3,FALSE)</f>
        <v>8.6524314016940497E-4</v>
      </c>
      <c r="E312" s="2">
        <f>VLOOKUP(Table1[[#This Row],[model.rxns]],Table2[[model.rxns]:[OKYL029 - avg]],5,FALSE)</f>
        <v>7.56379817626289E-4</v>
      </c>
      <c r="F312" s="2">
        <f>VLOOKUP(Table1[[#This Row],[model.rxns]],Table2[[model.rxns]:[JFYL18 - stddev]],4,FALSE)</f>
        <v>2.2531045144629901E-4</v>
      </c>
      <c r="G312" t="b">
        <f>ABS(Table1[[#This Row],[ST6512 flux]])&gt;Table1[[#This Row],[ST6512 std-dev]]</f>
        <v>1</v>
      </c>
      <c r="H312" s="1">
        <v>6.9898149770106304E-156</v>
      </c>
    </row>
    <row r="313" spans="1:8" x14ac:dyDescent="0.25">
      <c r="A313" s="5">
        <v>514</v>
      </c>
      <c r="B313" t="str">
        <f>VLOOKUP(Table1[[#This Row],[model.rxns]],Table2[],2,FALSE)</f>
        <v>GMP synthase</v>
      </c>
      <c r="C313" s="2">
        <v>0.87348694468795096</v>
      </c>
      <c r="D313" s="2">
        <f>VLOOKUP(Table1[[#This Row],[model.rxns]],Table2[[model.rxns]:[ST6512 - avg]],3,FALSE)</f>
        <v>5.5479031799877199E-3</v>
      </c>
      <c r="E313" s="2">
        <f>VLOOKUP(Table1[[#This Row],[model.rxns]],Table2[[model.rxns]:[OKYL029 - avg]],5,FALSE)</f>
        <v>4.8460209981120404E-3</v>
      </c>
      <c r="F313" s="2">
        <f>VLOOKUP(Table1[[#This Row],[model.rxns]],Table2[[model.rxns]:[JFYL18 - stddev]],4,FALSE)</f>
        <v>6.36326586587255E-4</v>
      </c>
      <c r="G313" t="b">
        <f>ABS(Table1[[#This Row],[ST6512 flux]])&gt;Table1[[#This Row],[ST6512 std-dev]]</f>
        <v>1</v>
      </c>
      <c r="H313">
        <v>0</v>
      </c>
    </row>
    <row r="314" spans="1:8" x14ac:dyDescent="0.25">
      <c r="A314" s="5">
        <v>496</v>
      </c>
      <c r="B314" t="str">
        <f>VLOOKUP(Table1[[#This Row],[model.rxns]],Table2[],2,FALSE)</f>
        <v>glycerol-3-phosphate/dihydroxyacetone phosphate acyltransferase</v>
      </c>
      <c r="C314" s="2">
        <v>0.87268132557683897</v>
      </c>
      <c r="D314" s="2">
        <f>VLOOKUP(Table1[[#This Row],[model.rxns]],Table2[[model.rxns]:[ST6512 - avg]],3,FALSE)</f>
        <v>4.3014859685914699E-3</v>
      </c>
      <c r="E314" s="2">
        <f>VLOOKUP(Table1[[#This Row],[model.rxns]],Table2[[model.rxns]:[OKYL029 - avg]],5,FALSE)</f>
        <v>3.7538264770205698E-3</v>
      </c>
      <c r="F314" s="2">
        <f>VLOOKUP(Table1[[#This Row],[model.rxns]],Table2[[model.rxns]:[JFYL18 - stddev]],4,FALSE)</f>
        <v>3.8941697406637201E-4</v>
      </c>
      <c r="G314" t="b">
        <f>ABS(Table1[[#This Row],[ST6512 flux]])&gt;Table1[[#This Row],[ST6512 std-dev]]</f>
        <v>1</v>
      </c>
      <c r="H314">
        <v>0</v>
      </c>
    </row>
    <row r="315" spans="1:8" hidden="1" x14ac:dyDescent="0.25">
      <c r="A315" s="5">
        <v>3581</v>
      </c>
      <c r="B315" t="str">
        <f>VLOOKUP(Table1[[#This Row],[model.rxns]],Table2[],2,FALSE)</f>
        <v>glycerol 3-phosphate transport, cytoplasm-lipid particle</v>
      </c>
      <c r="C315" s="2">
        <v>0.87268132557683897</v>
      </c>
      <c r="D315">
        <f>VLOOKUP(Table1[[#This Row],[model.rxns]],Table2[[model.rxns]:[ST6512 - avg]],3,FALSE)</f>
        <v>4.3014859685914699E-3</v>
      </c>
      <c r="E315">
        <f>VLOOKUP(Table1[[#This Row],[model.rxns]],Table2[[model.rxns]:[OKYL029 - avg]],5,FALSE)</f>
        <v>3.7538264770205698E-3</v>
      </c>
      <c r="F315">
        <f>VLOOKUP(Table1[[#This Row],[model.rxns]],Table2[[model.rxns]:[JFYL18 - stddev]],4,FALSE)</f>
        <v>3.8941697406637201E-4</v>
      </c>
      <c r="G315" t="b">
        <f>ABS(Table1[[#This Row],[ST6512 flux]])&gt;Table1[[#This Row],[ST6512 std-dev]]</f>
        <v>1</v>
      </c>
      <c r="H315">
        <v>0</v>
      </c>
    </row>
    <row r="316" spans="1:8" x14ac:dyDescent="0.25">
      <c r="A316" s="5" t="s">
        <v>1759</v>
      </c>
      <c r="B316" t="str">
        <f>VLOOKUP(Table1[[#This Row],[model.rxns]],Table2[],2,FALSE)</f>
        <v>1-acyl-sn-gylcerol-3-phosphate acyltransferase</v>
      </c>
      <c r="C316" s="2">
        <v>0.87268132557683897</v>
      </c>
      <c r="D316" s="2">
        <f>VLOOKUP(Table1[[#This Row],[model.rxns]],Table2[[model.rxns]:[ST6512 - avg]],3,FALSE)</f>
        <v>4.3014859685914699E-3</v>
      </c>
      <c r="E316" s="2">
        <f>VLOOKUP(Table1[[#This Row],[model.rxns]],Table2[[model.rxns]:[OKYL029 - avg]],5,FALSE)</f>
        <v>3.7538264770205698E-3</v>
      </c>
      <c r="F316" s="2">
        <f>VLOOKUP(Table1[[#This Row],[model.rxns]],Table2[[model.rxns]:[JFYL18 - stddev]],4,FALSE)</f>
        <v>3.8941697406637201E-4</v>
      </c>
      <c r="G316" t="b">
        <f>ABS(Table1[[#This Row],[ST6512 flux]])&gt;Table1[[#This Row],[ST6512 std-dev]]</f>
        <v>1</v>
      </c>
      <c r="H316">
        <v>0</v>
      </c>
    </row>
    <row r="317" spans="1:8" x14ac:dyDescent="0.25">
      <c r="A317" s="5">
        <v>109</v>
      </c>
      <c r="B317" t="str">
        <f>VLOOKUP(Table1[[#This Row],[model.rxns]],Table2[],2,FALSE)</f>
        <v>acetyl-CoA carboxylase</v>
      </c>
      <c r="C317" s="2">
        <v>0.87245740285048701</v>
      </c>
      <c r="D317" s="2">
        <f>VLOOKUP(Table1[[#This Row],[model.rxns]],Table2[[model.rxns]:[ST6512 - avg]],3,FALSE)</f>
        <v>8.2275953086030598E-2</v>
      </c>
      <c r="E317" s="2">
        <f>VLOOKUP(Table1[[#This Row],[model.rxns]],Table2[[model.rxns]:[OKYL029 - avg]],5,FALSE)</f>
        <v>7.1782264346486796E-2</v>
      </c>
      <c r="F317" s="2">
        <f>VLOOKUP(Table1[[#This Row],[model.rxns]],Table2[[model.rxns]:[JFYL18 - stddev]],4,FALSE)</f>
        <v>7.6109451288431003E-3</v>
      </c>
      <c r="G317" t="b">
        <f>ABS(Table1[[#This Row],[ST6512 flux]])&gt;Table1[[#This Row],[ST6512 std-dev]]</f>
        <v>1</v>
      </c>
      <c r="H317">
        <v>0</v>
      </c>
    </row>
    <row r="318" spans="1:8" hidden="1" x14ac:dyDescent="0.25">
      <c r="A318" s="5" t="s">
        <v>1703</v>
      </c>
      <c r="B318" t="str">
        <f>VLOOKUP(Table1[[#This Row],[model.rxns]],Table2[],2,FALSE)</f>
        <v>phosphatidate transport, lipid particle-ER membrane</v>
      </c>
      <c r="C318" s="2">
        <v>0.87193370470822495</v>
      </c>
      <c r="D318">
        <f>VLOOKUP(Table1[[#This Row],[model.rxns]],Table2[[model.rxns]:[ST6512 - avg]],3,FALSE)</f>
        <v>3.9922806351525997E-3</v>
      </c>
      <c r="E318">
        <f>VLOOKUP(Table1[[#This Row],[model.rxns]],Table2[[model.rxns]:[OKYL029 - avg]],5,FALSE)</f>
        <v>3.4810040444435099E-3</v>
      </c>
      <c r="F318">
        <f>VLOOKUP(Table1[[#This Row],[model.rxns]],Table2[[model.rxns]:[JFYL18 - stddev]],4,FALSE)</f>
        <v>3.8919916223280099E-4</v>
      </c>
      <c r="G318" t="b">
        <f>ABS(Table1[[#This Row],[ST6512 flux]])&gt;Table1[[#This Row],[ST6512 std-dev]]</f>
        <v>1</v>
      </c>
      <c r="H318">
        <v>0</v>
      </c>
    </row>
    <row r="319" spans="1:8" x14ac:dyDescent="0.25">
      <c r="A319" s="5">
        <v>569</v>
      </c>
      <c r="B319" t="str">
        <f>VLOOKUP(Table1[[#This Row],[model.rxns]],Table2[],2,FALSE)</f>
        <v>inorganic diphosphatase</v>
      </c>
      <c r="C319" s="2">
        <v>0.87069796094387097</v>
      </c>
      <c r="D319" s="2">
        <f>VLOOKUP(Table1[[#This Row],[model.rxns]],Table2[[model.rxns]:[ST6512 - avg]],3,FALSE)</f>
        <v>0.272298738393145</v>
      </c>
      <c r="E319" s="2">
        <f>VLOOKUP(Table1[[#This Row],[model.rxns]],Table2[[model.rxns]:[OKYL029 - avg]],5,FALSE)</f>
        <v>0.23708995628650001</v>
      </c>
      <c r="F319" s="2">
        <f>VLOOKUP(Table1[[#This Row],[model.rxns]],Table2[[model.rxns]:[JFYL18 - stddev]],4,FALSE)</f>
        <v>3.4816383867308398E-2</v>
      </c>
      <c r="G319" t="b">
        <f>ABS(Table1[[#This Row],[ST6512 flux]])&gt;Table1[[#This Row],[ST6512 std-dev]]</f>
        <v>1</v>
      </c>
      <c r="H319">
        <v>0</v>
      </c>
    </row>
    <row r="320" spans="1:8" hidden="1" x14ac:dyDescent="0.25">
      <c r="A320" s="5">
        <v>2032</v>
      </c>
      <c r="B320" t="str">
        <f>VLOOKUP(Table1[[#This Row],[model.rxns]],Table2[],2,FALSE)</f>
        <v>pyrophosphate transport</v>
      </c>
      <c r="C320" s="2">
        <v>0.86972842679879103</v>
      </c>
      <c r="D320">
        <f>VLOOKUP(Table1[[#This Row],[model.rxns]],Table2[[model.rxns]:[ST6512 - avg]],3,FALSE)</f>
        <v>0.271778371659535</v>
      </c>
      <c r="E320">
        <f>VLOOKUP(Table1[[#This Row],[model.rxns]],Table2[[model.rxns]:[OKYL029 - avg]],5,FALSE)</f>
        <v>0.236373375621385</v>
      </c>
      <c r="F320">
        <f>VLOOKUP(Table1[[#This Row],[model.rxns]],Table2[[model.rxns]:[JFYL18 - stddev]],4,FALSE)</f>
        <v>3.4670667401082801E-2</v>
      </c>
      <c r="G320" t="b">
        <f>ABS(Table1[[#This Row],[ST6512 flux]])&gt;Table1[[#This Row],[ST6512 std-dev]]</f>
        <v>1</v>
      </c>
      <c r="H320">
        <v>0</v>
      </c>
    </row>
    <row r="321" spans="1:8" x14ac:dyDescent="0.25">
      <c r="A321" s="5">
        <v>96</v>
      </c>
      <c r="B321" t="str">
        <f>VLOOKUP(Table1[[#This Row],[model.rxns]],Table2[],2,FALSE)</f>
        <v>acetohydroxy acid isomeroreductase</v>
      </c>
      <c r="C321" s="2">
        <v>0.86787264565897304</v>
      </c>
      <c r="D321" s="2">
        <f>VLOOKUP(Table1[[#This Row],[model.rxns]],Table2[[model.rxns]:[ST6512 - avg]],3,FALSE)</f>
        <v>3.41371603389291E-2</v>
      </c>
      <c r="E321" s="2">
        <f>VLOOKUP(Table1[[#This Row],[model.rxns]],Table2[[model.rxns]:[OKYL029 - avg]],5,FALSE)</f>
        <v>2.9626707658630898E-2</v>
      </c>
      <c r="F321" s="2">
        <f>VLOOKUP(Table1[[#This Row],[model.rxns]],Table2[[model.rxns]:[JFYL18 - stddev]],4,FALSE)</f>
        <v>9.3946073524531497E-4</v>
      </c>
      <c r="G321" t="b">
        <f>ABS(Table1[[#This Row],[ST6512 flux]])&gt;Table1[[#This Row],[ST6512 std-dev]]</f>
        <v>1</v>
      </c>
      <c r="H321">
        <v>0</v>
      </c>
    </row>
    <row r="322" spans="1:8" x14ac:dyDescent="0.25">
      <c r="A322" s="5">
        <v>97</v>
      </c>
      <c r="B322" t="str">
        <f>VLOOKUP(Table1[[#This Row],[model.rxns]],Table2[],2,FALSE)</f>
        <v>acetolactate synthase</v>
      </c>
      <c r="C322" s="2">
        <v>0.86787264565897304</v>
      </c>
      <c r="D322" s="2">
        <f>VLOOKUP(Table1[[#This Row],[model.rxns]],Table2[[model.rxns]:[ST6512 - avg]],3,FALSE)</f>
        <v>3.41371603389291E-2</v>
      </c>
      <c r="E322" s="2">
        <f>VLOOKUP(Table1[[#This Row],[model.rxns]],Table2[[model.rxns]:[OKYL029 - avg]],5,FALSE)</f>
        <v>2.9626707658630898E-2</v>
      </c>
      <c r="F322" s="2">
        <f>VLOOKUP(Table1[[#This Row],[model.rxns]],Table2[[model.rxns]:[JFYL18 - stddev]],4,FALSE)</f>
        <v>9.3946073524531497E-4</v>
      </c>
      <c r="G322" t="b">
        <f>ABS(Table1[[#This Row],[ST6512 flux]])&gt;Table1[[#This Row],[ST6512 std-dev]]</f>
        <v>1</v>
      </c>
      <c r="H322">
        <v>0</v>
      </c>
    </row>
    <row r="323" spans="1:8" x14ac:dyDescent="0.25">
      <c r="A323" s="5">
        <v>352</v>
      </c>
      <c r="B323" t="str">
        <f>VLOOKUP(Table1[[#This Row],[model.rxns]],Table2[],2,FALSE)</f>
        <v>dihydroxy-acid dehydratase (2,3-dihydroxy-3-methylbutanoate)</v>
      </c>
      <c r="C323" s="2">
        <v>0.86787264565897304</v>
      </c>
      <c r="D323" s="2">
        <f>VLOOKUP(Table1[[#This Row],[model.rxns]],Table2[[model.rxns]:[ST6512 - avg]],3,FALSE)</f>
        <v>3.41371603389291E-2</v>
      </c>
      <c r="E323" s="2">
        <f>VLOOKUP(Table1[[#This Row],[model.rxns]],Table2[[model.rxns]:[OKYL029 - avg]],5,FALSE)</f>
        <v>2.9626707658630898E-2</v>
      </c>
      <c r="F323" s="2">
        <f>VLOOKUP(Table1[[#This Row],[model.rxns]],Table2[[model.rxns]:[JFYL18 - stddev]],4,FALSE)</f>
        <v>9.3946073524531497E-4</v>
      </c>
      <c r="G323" t="b">
        <f>ABS(Table1[[#This Row],[ST6512 flux]])&gt;Table1[[#This Row],[ST6512 std-dev]]</f>
        <v>1</v>
      </c>
      <c r="H323">
        <v>0</v>
      </c>
    </row>
    <row r="324" spans="1:8" x14ac:dyDescent="0.25">
      <c r="A324" s="5">
        <v>2131</v>
      </c>
      <c r="B324" t="str">
        <f>VLOOKUP(Table1[[#This Row],[model.rxns]],Table2[],2,FALSE)</f>
        <v>isocitrate dehydrogenase</v>
      </c>
      <c r="C324" s="2">
        <v>0.86494135008532402</v>
      </c>
      <c r="D324" s="2">
        <f>VLOOKUP(Table1[[#This Row],[model.rxns]],Table2[[model.rxns]:[ST6512 - avg]],3,FALSE)</f>
        <v>5.4519359424241499E-2</v>
      </c>
      <c r="E324" s="2">
        <f>VLOOKUP(Table1[[#This Row],[model.rxns]],Table2[[model.rxns]:[OKYL029 - avg]],5,FALSE)</f>
        <v>4.7156048346190499E-2</v>
      </c>
      <c r="F324" s="2">
        <f>VLOOKUP(Table1[[#This Row],[model.rxns]],Table2[[model.rxns]:[JFYL18 - stddev]],4,FALSE)</f>
        <v>1.9791256771158599E-3</v>
      </c>
      <c r="G324" t="b">
        <f>ABS(Table1[[#This Row],[ST6512 flux]])&gt;Table1[[#This Row],[ST6512 std-dev]]</f>
        <v>1</v>
      </c>
      <c r="H324">
        <v>0</v>
      </c>
    </row>
    <row r="325" spans="1:8" x14ac:dyDescent="0.25">
      <c r="A325" s="5">
        <v>25</v>
      </c>
      <c r="B325" t="str">
        <f>VLOOKUP(Table1[[#This Row],[model.rxns]],Table2[],2,FALSE)</f>
        <v>2-isopropylmalate synthase</v>
      </c>
      <c r="C325" s="2">
        <v>0.85553362872481098</v>
      </c>
      <c r="D325" s="2">
        <f>VLOOKUP(Table1[[#This Row],[model.rxns]],Table2[[model.rxns]:[ST6512 - avg]],3,FALSE)</f>
        <v>1.8420359796268101E-2</v>
      </c>
      <c r="E325" s="2">
        <f>VLOOKUP(Table1[[#This Row],[model.rxns]],Table2[[model.rxns]:[OKYL029 - avg]],5,FALSE)</f>
        <v>1.5759237258917799E-2</v>
      </c>
      <c r="F325" s="2">
        <f>VLOOKUP(Table1[[#This Row],[model.rxns]],Table2[[model.rxns]:[JFYL18 - stddev]],4,FALSE)</f>
        <v>9.2600718750162302E-4</v>
      </c>
      <c r="G325" t="b">
        <f>ABS(Table1[[#This Row],[ST6512 flux]])&gt;Table1[[#This Row],[ST6512 std-dev]]</f>
        <v>1</v>
      </c>
      <c r="H325">
        <v>0</v>
      </c>
    </row>
    <row r="326" spans="1:8" hidden="1" x14ac:dyDescent="0.25">
      <c r="A326" s="5">
        <v>1574</v>
      </c>
      <c r="B326" t="str">
        <f>VLOOKUP(Table1[[#This Row],[model.rxns]],Table2[],2,FALSE)</f>
        <v>2-isopropylmalate transport</v>
      </c>
      <c r="C326" s="2">
        <v>0.85553362872481098</v>
      </c>
      <c r="D326">
        <f>VLOOKUP(Table1[[#This Row],[model.rxns]],Table2[[model.rxns]:[ST6512 - avg]],3,FALSE)</f>
        <v>-1.8420359796268101E-2</v>
      </c>
      <c r="E326">
        <f>VLOOKUP(Table1[[#This Row],[model.rxns]],Table2[[model.rxns]:[OKYL029 - avg]],5,FALSE)</f>
        <v>-1.5759237258917799E-2</v>
      </c>
      <c r="F326">
        <f>VLOOKUP(Table1[[#This Row],[model.rxns]],Table2[[model.rxns]:[JFYL18 - stddev]],4,FALSE)</f>
        <v>9.2600718750162302E-4</v>
      </c>
      <c r="G326" t="b">
        <f>ABS(Table1[[#This Row],[ST6512 flux]])&gt;Table1[[#This Row],[ST6512 std-dev]]</f>
        <v>1</v>
      </c>
      <c r="H326">
        <v>0</v>
      </c>
    </row>
    <row r="327" spans="1:8" hidden="1" x14ac:dyDescent="0.25">
      <c r="A327" s="5">
        <v>974</v>
      </c>
      <c r="B327" t="str">
        <f>VLOOKUP(Table1[[#This Row],[model.rxns]],Table2[],2,FALSE)</f>
        <v>ribonucleotide reductase</v>
      </c>
      <c r="C327" s="2">
        <v>0.84748126703794202</v>
      </c>
      <c r="D327">
        <f>VLOOKUP(Table1[[#This Row],[model.rxns]],Table2[[model.rxns]:[ST6512 - avg]],3,FALSE)</f>
        <v>1.04678140685479E-4</v>
      </c>
      <c r="E327">
        <f>VLOOKUP(Table1[[#This Row],[model.rxns]],Table2[[model.rxns]:[OKYL029 - avg]],5,FALSE)</f>
        <v>8.8712763299305395E-5</v>
      </c>
      <c r="F327">
        <f>VLOOKUP(Table1[[#This Row],[model.rxns]],Table2[[model.rxns]:[JFYL18 - stddev]],4,FALSE)</f>
        <v>2.13881138775638E-4</v>
      </c>
      <c r="G327" t="b">
        <f>ABS(Table1[[#This Row],[ST6512 flux]])&gt;Table1[[#This Row],[ST6512 std-dev]]</f>
        <v>0</v>
      </c>
      <c r="H327">
        <v>1.7814458022279999E-4</v>
      </c>
    </row>
    <row r="328" spans="1:8" x14ac:dyDescent="0.25">
      <c r="A328" s="5">
        <v>115</v>
      </c>
      <c r="B328" t="str">
        <f>VLOOKUP(Table1[[#This Row],[model.rxns]],Table2[],2,FALSE)</f>
        <v>acetylglutamate kinase</v>
      </c>
      <c r="C328" s="2">
        <v>0.84741423713184505</v>
      </c>
      <c r="D328" s="2">
        <f>VLOOKUP(Table1[[#This Row],[model.rxns]],Table2[[model.rxns]:[ST6512 - avg]],3,FALSE)</f>
        <v>1.217664597827E-2</v>
      </c>
      <c r="E328" s="2">
        <f>VLOOKUP(Table1[[#This Row],[model.rxns]],Table2[[model.rxns]:[OKYL029 - avg]],5,FALSE)</f>
        <v>1.03186631625002E-2</v>
      </c>
      <c r="F328" s="2">
        <f>VLOOKUP(Table1[[#This Row],[model.rxns]],Table2[[model.rxns]:[JFYL18 - stddev]],4,FALSE)</f>
        <v>1.06556907246374E-3</v>
      </c>
      <c r="G328" t="b">
        <f>ABS(Table1[[#This Row],[ST6512 flux]])&gt;Table1[[#This Row],[ST6512 std-dev]]</f>
        <v>1</v>
      </c>
      <c r="H328">
        <v>0</v>
      </c>
    </row>
    <row r="329" spans="1:8" x14ac:dyDescent="0.25">
      <c r="A329" s="5">
        <v>118</v>
      </c>
      <c r="B329" t="str">
        <f>VLOOKUP(Table1[[#This Row],[model.rxns]],Table2[],2,FALSE)</f>
        <v>acteylornithine transaminase</v>
      </c>
      <c r="C329" s="2">
        <v>0.84741423713184505</v>
      </c>
      <c r="D329" s="2">
        <f>VLOOKUP(Table1[[#This Row],[model.rxns]],Table2[[model.rxns]:[ST6512 - avg]],3,FALSE)</f>
        <v>1.217664597827E-2</v>
      </c>
      <c r="E329" s="2">
        <f>VLOOKUP(Table1[[#This Row],[model.rxns]],Table2[[model.rxns]:[OKYL029 - avg]],5,FALSE)</f>
        <v>1.03186631625002E-2</v>
      </c>
      <c r="F329" s="2">
        <f>VLOOKUP(Table1[[#This Row],[model.rxns]],Table2[[model.rxns]:[JFYL18 - stddev]],4,FALSE)</f>
        <v>1.06556907246373E-3</v>
      </c>
      <c r="G329" t="b">
        <f>ABS(Table1[[#This Row],[ST6512 flux]])&gt;Table1[[#This Row],[ST6512 std-dev]]</f>
        <v>1</v>
      </c>
      <c r="H329">
        <v>0</v>
      </c>
    </row>
    <row r="330" spans="1:8" x14ac:dyDescent="0.25">
      <c r="A330" s="5">
        <v>759</v>
      </c>
      <c r="B330" t="str">
        <f>VLOOKUP(Table1[[#This Row],[model.rxns]],Table2[],2,FALSE)</f>
        <v>N-acetyl-g-glutamyl-phosphate reductase</v>
      </c>
      <c r="C330" s="2">
        <v>0.84741423713184505</v>
      </c>
      <c r="D330" s="2">
        <f>VLOOKUP(Table1[[#This Row],[model.rxns]],Table2[[model.rxns]:[ST6512 - avg]],3,FALSE)</f>
        <v>1.217664597827E-2</v>
      </c>
      <c r="E330" s="2">
        <f>VLOOKUP(Table1[[#This Row],[model.rxns]],Table2[[model.rxns]:[OKYL029 - avg]],5,FALSE)</f>
        <v>1.03186631625002E-2</v>
      </c>
      <c r="F330" s="2">
        <f>VLOOKUP(Table1[[#This Row],[model.rxns]],Table2[[model.rxns]:[JFYL18 - stddev]],4,FALSE)</f>
        <v>1.06556907246374E-3</v>
      </c>
      <c r="G330" t="b">
        <f>ABS(Table1[[#This Row],[ST6512 flux]])&gt;Table1[[#This Row],[ST6512 std-dev]]</f>
        <v>1</v>
      </c>
      <c r="H330">
        <v>0</v>
      </c>
    </row>
    <row r="331" spans="1:8" x14ac:dyDescent="0.25">
      <c r="A331" s="5">
        <v>818</v>
      </c>
      <c r="B331" t="str">
        <f>VLOOKUP(Table1[[#This Row],[model.rxns]],Table2[],2,FALSE)</f>
        <v>ornithine transacetylase</v>
      </c>
      <c r="C331" s="2">
        <v>0.84741423713184505</v>
      </c>
      <c r="D331" s="2">
        <f>VLOOKUP(Table1[[#This Row],[model.rxns]],Table2[[model.rxns]:[ST6512 - avg]],3,FALSE)</f>
        <v>1.217664597827E-2</v>
      </c>
      <c r="E331" s="2">
        <f>VLOOKUP(Table1[[#This Row],[model.rxns]],Table2[[model.rxns]:[OKYL029 - avg]],5,FALSE)</f>
        <v>1.03186631625002E-2</v>
      </c>
      <c r="F331" s="2">
        <f>VLOOKUP(Table1[[#This Row],[model.rxns]],Table2[[model.rxns]:[JFYL18 - stddev]],4,FALSE)</f>
        <v>1.06556907246373E-3</v>
      </c>
      <c r="G331" t="b">
        <f>ABS(Table1[[#This Row],[ST6512 flux]])&gt;Table1[[#This Row],[ST6512 std-dev]]</f>
        <v>1</v>
      </c>
      <c r="H331">
        <v>0</v>
      </c>
    </row>
    <row r="332" spans="1:8" hidden="1" x14ac:dyDescent="0.25">
      <c r="A332" s="5">
        <v>1237</v>
      </c>
      <c r="B332" t="str">
        <f>VLOOKUP(Table1[[#This Row],[model.rxns]],Table2[],2,FALSE)</f>
        <v>ornithine transport</v>
      </c>
      <c r="C332" s="2">
        <v>0.84741423713184505</v>
      </c>
      <c r="D332">
        <f>VLOOKUP(Table1[[#This Row],[model.rxns]],Table2[[model.rxns]:[ST6512 - avg]],3,FALSE)</f>
        <v>1.217664597827E-2</v>
      </c>
      <c r="E332">
        <f>VLOOKUP(Table1[[#This Row],[model.rxns]],Table2[[model.rxns]:[OKYL029 - avg]],5,FALSE)</f>
        <v>1.03186631625002E-2</v>
      </c>
      <c r="F332">
        <f>VLOOKUP(Table1[[#This Row],[model.rxns]],Table2[[model.rxns]:[JFYL18 - stddev]],4,FALSE)</f>
        <v>1.06556907246373E-3</v>
      </c>
      <c r="G332" t="b">
        <f>ABS(Table1[[#This Row],[ST6512 flux]])&gt;Table1[[#This Row],[ST6512 std-dev]]</f>
        <v>1</v>
      </c>
      <c r="H332">
        <v>0</v>
      </c>
    </row>
    <row r="333" spans="1:8" x14ac:dyDescent="0.25">
      <c r="A333" s="5">
        <v>148</v>
      </c>
      <c r="B333" t="str">
        <f>VLOOKUP(Table1[[#This Row],[model.rxns]],Table2[],2,FALSE)</f>
        <v>adenylate kinase</v>
      </c>
      <c r="C333" s="2">
        <v>0.84303926839297505</v>
      </c>
      <c r="D333" s="2">
        <f>VLOOKUP(Table1[[#This Row],[model.rxns]],Table2[[model.rxns]:[ST6512 - avg]],3,FALSE)</f>
        <v>7.8921321481015702E-2</v>
      </c>
      <c r="E333" s="2">
        <f>VLOOKUP(Table1[[#This Row],[model.rxns]],Table2[[model.rxns]:[OKYL029 - avg]],5,FALSE)</f>
        <v>6.6533773121962306E-2</v>
      </c>
      <c r="F333" s="2">
        <f>VLOOKUP(Table1[[#This Row],[model.rxns]],Table2[[model.rxns]:[JFYL18 - stddev]],4,FALSE)</f>
        <v>1.0994469345318199E-2</v>
      </c>
      <c r="G333" t="b">
        <f>ABS(Table1[[#This Row],[ST6512 flux]])&gt;Table1[[#This Row],[ST6512 std-dev]]</f>
        <v>1</v>
      </c>
      <c r="H333">
        <v>0</v>
      </c>
    </row>
    <row r="334" spans="1:8" hidden="1" x14ac:dyDescent="0.25">
      <c r="A334" s="5">
        <v>3517</v>
      </c>
      <c r="B334" t="str">
        <f>VLOOKUP(Table1[[#This Row],[model.rxns]],Table2[],2,FALSE)</f>
        <v>palmitoyl-CoA transport, cytoplasm-ER membrane</v>
      </c>
      <c r="C334" s="2">
        <v>0.83878240421553696</v>
      </c>
      <c r="D334">
        <f>VLOOKUP(Table1[[#This Row],[model.rxns]],Table2[[model.rxns]:[ST6512 - avg]],3,FALSE)</f>
        <v>8.1329488592934496E-4</v>
      </c>
      <c r="E334">
        <f>VLOOKUP(Table1[[#This Row],[model.rxns]],Table2[[model.rxns]:[OKYL029 - avg]],5,FALSE)</f>
        <v>6.8217743975601704E-4</v>
      </c>
      <c r="F334">
        <f>VLOOKUP(Table1[[#This Row],[model.rxns]],Table2[[model.rxns]:[JFYL18 - stddev]],4,FALSE)</f>
        <v>6.4469745714286996E-4</v>
      </c>
      <c r="G334" t="b">
        <f>ABS(Table1[[#This Row],[ST6512 flux]])&gt;Table1[[#This Row],[ST6512 std-dev]]</f>
        <v>1</v>
      </c>
      <c r="H334" s="1">
        <v>8.9052403084839899E-16</v>
      </c>
    </row>
    <row r="335" spans="1:8" x14ac:dyDescent="0.25">
      <c r="A335" s="5" t="s">
        <v>1804</v>
      </c>
      <c r="B335" t="str">
        <f>VLOOKUP(Table1[[#This Row],[model.rxns]],Table2[],2,FALSE)</f>
        <v>ATP-citrate lyase</v>
      </c>
      <c r="C335" s="2">
        <v>0.83804369852751903</v>
      </c>
      <c r="D335" s="2">
        <f>VLOOKUP(Table1[[#This Row],[model.rxns]],Table2[[model.rxns]:[ST6512 - avg]],3,FALSE)</f>
        <v>0.180130596875023</v>
      </c>
      <c r="E335" s="2">
        <f>VLOOKUP(Table1[[#This Row],[model.rxns]],Table2[[model.rxns]:[OKYL029 - avg]],5,FALSE)</f>
        <v>0.15095731162311399</v>
      </c>
      <c r="F335" s="2">
        <f>VLOOKUP(Table1[[#This Row],[model.rxns]],Table2[[model.rxns]:[JFYL18 - stddev]],4,FALSE)</f>
        <v>9.5601932443124503E-3</v>
      </c>
      <c r="G335" t="b">
        <f>ABS(Table1[[#This Row],[ST6512 flux]])&gt;Table1[[#This Row],[ST6512 std-dev]]</f>
        <v>1</v>
      </c>
      <c r="H335">
        <v>0</v>
      </c>
    </row>
    <row r="336" spans="1:8" x14ac:dyDescent="0.25">
      <c r="A336" s="5">
        <v>2125</v>
      </c>
      <c r="B336" t="str">
        <f>VLOOKUP(Table1[[#This Row],[model.rxns]],Table2[],2,FALSE)</f>
        <v>coenzyme A: cytoplasm to LP</v>
      </c>
      <c r="C336" s="2">
        <v>0.82446528420693299</v>
      </c>
      <c r="D336" s="2">
        <f>VLOOKUP(Table1[[#This Row],[model.rxns]],Table2[[model.rxns]:[ST6512 - avg]],3,FALSE)</f>
        <v>-7.7674169534076203E-3</v>
      </c>
      <c r="E336" s="2">
        <f>VLOOKUP(Table1[[#This Row],[model.rxns]],Table2[[model.rxns]:[OKYL029 - avg]],5,FALSE)</f>
        <v>-6.40396562604496E-3</v>
      </c>
      <c r="F336" s="2">
        <f>VLOOKUP(Table1[[#This Row],[model.rxns]],Table2[[model.rxns]:[JFYL18 - stddev]],4,FALSE)</f>
        <v>6.4715506598141603E-3</v>
      </c>
      <c r="G336" t="b">
        <f>ABS(Table1[[#This Row],[ST6512 flux]])&gt;Table1[[#This Row],[ST6512 std-dev]]</f>
        <v>1</v>
      </c>
      <c r="H336" s="1">
        <v>3.12294344236269E-22</v>
      </c>
    </row>
    <row r="337" spans="1:8" hidden="1" x14ac:dyDescent="0.25">
      <c r="A337" s="5">
        <v>3579</v>
      </c>
      <c r="B337" t="str">
        <f>VLOOKUP(Table1[[#This Row],[model.rxns]],Table2[],2,FALSE)</f>
        <v>stearoyl-CoA transport, cytoplasm-lipid particle</v>
      </c>
      <c r="C337" s="2">
        <v>0.81576519898447497</v>
      </c>
      <c r="D337">
        <f>VLOOKUP(Table1[[#This Row],[model.rxns]],Table2[[model.rxns]:[ST6512 - avg]],3,FALSE)</f>
        <v>4.2477222384069302E-4</v>
      </c>
      <c r="E337">
        <f>VLOOKUP(Table1[[#This Row],[model.rxns]],Table2[[model.rxns]:[OKYL029 - avg]],5,FALSE)</f>
        <v>3.4651439770448102E-4</v>
      </c>
      <c r="F337">
        <f>VLOOKUP(Table1[[#This Row],[model.rxns]],Table2[[model.rxns]:[JFYL18 - stddev]],4,FALSE)</f>
        <v>2.4307830248003199E-4</v>
      </c>
      <c r="G337" t="b">
        <f>ABS(Table1[[#This Row],[ST6512 flux]])&gt;Table1[[#This Row],[ST6512 std-dev]]</f>
        <v>1</v>
      </c>
      <c r="H337" s="1">
        <v>4.1195466160953403E-24</v>
      </c>
    </row>
    <row r="338" spans="1:8" x14ac:dyDescent="0.25">
      <c r="A338" s="5" t="s">
        <v>1779</v>
      </c>
      <c r="B338" t="str">
        <f>VLOOKUP(Table1[[#This Row],[model.rxns]],Table2[],2,FALSE)</f>
        <v>oleoyl-CoA desaturase (n-C18:1CoA - n-C18:2CoA), ER membrane</v>
      </c>
      <c r="C338" s="2">
        <v>0.81408922965712605</v>
      </c>
      <c r="D338" s="2">
        <f>VLOOKUP(Table1[[#This Row],[model.rxns]],Table2[[model.rxns]:[ST6512 - avg]],3,FALSE)</f>
        <v>2.5652245935161599E-3</v>
      </c>
      <c r="E338" s="2">
        <f>VLOOKUP(Table1[[#This Row],[model.rxns]],Table2[[model.rxns]:[OKYL029 - avg]],5,FALSE)</f>
        <v>2.08832171323308E-3</v>
      </c>
      <c r="F338" s="2">
        <f>VLOOKUP(Table1[[#This Row],[model.rxns]],Table2[[model.rxns]:[JFYL18 - stddev]],4,FALSE)</f>
        <v>4.1266796733605002E-5</v>
      </c>
      <c r="G338" t="b">
        <f>ABS(Table1[[#This Row],[ST6512 flux]])&gt;Table1[[#This Row],[ST6512 std-dev]]</f>
        <v>1</v>
      </c>
      <c r="H338">
        <v>0</v>
      </c>
    </row>
    <row r="339" spans="1:8" x14ac:dyDescent="0.25">
      <c r="A339" s="5" t="s">
        <v>1761</v>
      </c>
      <c r="B339" t="str">
        <f>VLOOKUP(Table1[[#This Row],[model.rxns]],Table2[],2,FALSE)</f>
        <v>protein pseudoreaction</v>
      </c>
      <c r="C339" s="2">
        <v>0.805868274953214</v>
      </c>
      <c r="D339" s="2">
        <f>VLOOKUP(Table1[[#This Row],[model.rxns]],Table2[[model.rxns]:[ST6512 - avg]],3,FALSE)</f>
        <v>0.19549474150308099</v>
      </c>
      <c r="E339" s="2">
        <f>VLOOKUP(Table1[[#This Row],[model.rxns]],Table2[[model.rxns]:[OKYL029 - avg]],5,FALSE)</f>
        <v>0.15754301009751201</v>
      </c>
      <c r="F339" s="2">
        <f>VLOOKUP(Table1[[#This Row],[model.rxns]],Table2[[model.rxns]:[JFYL18 - stddev]],4,FALSE)</f>
        <v>1.80770347547516E-3</v>
      </c>
      <c r="G339" t="b">
        <f>ABS(Table1[[#This Row],[ST6512 flux]])&gt;Table1[[#This Row],[ST6512 std-dev]]</f>
        <v>1</v>
      </c>
      <c r="H339">
        <v>0</v>
      </c>
    </row>
    <row r="340" spans="1:8" hidden="1" x14ac:dyDescent="0.25">
      <c r="A340" s="5">
        <v>1115</v>
      </c>
      <c r="B340" t="str">
        <f>VLOOKUP(Table1[[#This Row],[model.rxns]],Table2[],2,FALSE)</f>
        <v>ammonia transport</v>
      </c>
      <c r="C340" s="2">
        <v>0.80568721115126496</v>
      </c>
      <c r="D340">
        <f>VLOOKUP(Table1[[#This Row],[model.rxns]],Table2[[model.rxns]:[ST6512 - avg]],3,FALSE)</f>
        <v>0.685168928565831</v>
      </c>
      <c r="E340">
        <f>VLOOKUP(Table1[[#This Row],[model.rxns]],Table2[[model.rxns]:[OKYL029 - avg]],5,FALSE)</f>
        <v>0.55203184322370502</v>
      </c>
      <c r="F340">
        <f>VLOOKUP(Table1[[#This Row],[model.rxns]],Table2[[model.rxns]:[JFYL18 - stddev]],4,FALSE)</f>
        <v>2.1601221286839702E-2</v>
      </c>
      <c r="G340" t="b">
        <f>ABS(Table1[[#This Row],[ST6512 flux]])&gt;Table1[[#This Row],[ST6512 std-dev]]</f>
        <v>1</v>
      </c>
      <c r="H340">
        <v>0</v>
      </c>
    </row>
    <row r="341" spans="1:8" hidden="1" x14ac:dyDescent="0.25">
      <c r="A341" s="5">
        <v>1654</v>
      </c>
      <c r="B341" t="str">
        <f>VLOOKUP(Table1[[#This Row],[model.rxns]],Table2[],2,FALSE)</f>
        <v>ammonium exchange</v>
      </c>
      <c r="C341" s="2">
        <v>0.80568721115126496</v>
      </c>
      <c r="D341">
        <f>VLOOKUP(Table1[[#This Row],[model.rxns]],Table2[[model.rxns]:[ST6512 - avg]],3,FALSE)</f>
        <v>-0.685168928565831</v>
      </c>
      <c r="E341">
        <f>VLOOKUP(Table1[[#This Row],[model.rxns]],Table2[[model.rxns]:[OKYL029 - avg]],5,FALSE)</f>
        <v>-0.55203184322370502</v>
      </c>
      <c r="F341">
        <f>VLOOKUP(Table1[[#This Row],[model.rxns]],Table2[[model.rxns]:[JFYL18 - stddev]],4,FALSE)</f>
        <v>2.1601221286839702E-2</v>
      </c>
      <c r="G341" t="b">
        <f>ABS(Table1[[#This Row],[ST6512 flux]])&gt;Table1[[#This Row],[ST6512 std-dev]]</f>
        <v>1</v>
      </c>
      <c r="H341">
        <v>0</v>
      </c>
    </row>
    <row r="342" spans="1:8" x14ac:dyDescent="0.25">
      <c r="A342" s="5" t="s">
        <v>1839</v>
      </c>
      <c r="B342" t="str">
        <f>VLOOKUP(Table1[[#This Row],[model.rxns]],Table2[],2,FALSE)</f>
        <v>L-Glutamate 5-semialdehyde:NAD+ oxidoreductase</v>
      </c>
      <c r="C342" s="2">
        <v>0.79932772843012101</v>
      </c>
      <c r="D342" s="2">
        <f>VLOOKUP(Table1[[#This Row],[model.rxns]],Table2[[model.rxns]:[ST6512 - avg]],3,FALSE)</f>
        <v>-2.0820057566662099E-2</v>
      </c>
      <c r="E342" s="2">
        <f>VLOOKUP(Table1[[#This Row],[model.rxns]],Table2[[model.rxns]:[OKYL029 - avg]],5,FALSE)</f>
        <v>-1.6642049320544399E-2</v>
      </c>
      <c r="F342" s="2">
        <f>VLOOKUP(Table1[[#This Row],[model.rxns]],Table2[[model.rxns]:[JFYL18 - stddev]],4,FALSE)</f>
        <v>1.40545129258734E-2</v>
      </c>
      <c r="G342" t="b">
        <f>ABS(Table1[[#This Row],[ST6512 flux]])&gt;Table1[[#This Row],[ST6512 std-dev]]</f>
        <v>1</v>
      </c>
      <c r="H342" s="1">
        <v>8.54756182037778E-86</v>
      </c>
    </row>
    <row r="343" spans="1:8" x14ac:dyDescent="0.25">
      <c r="A343" s="5">
        <v>851</v>
      </c>
      <c r="B343" t="str">
        <f>VLOOKUP(Table1[[#This Row],[model.rxns]],Table2[],2,FALSE)</f>
        <v>phenylalanine transaminase</v>
      </c>
      <c r="C343" s="2">
        <v>0.79622154534471801</v>
      </c>
      <c r="D343" s="2">
        <f>VLOOKUP(Table1[[#This Row],[model.rxns]],Table2[[model.rxns]:[ST6512 - avg]],3,FALSE)</f>
        <v>-8.2850412051194602E-2</v>
      </c>
      <c r="E343" s="2">
        <f>VLOOKUP(Table1[[#This Row],[model.rxns]],Table2[[model.rxns]:[OKYL029 - avg]],5,FALSE)</f>
        <v>-6.5967283115848804E-2</v>
      </c>
      <c r="F343" s="2">
        <f>VLOOKUP(Table1[[#This Row],[model.rxns]],Table2[[model.rxns]:[JFYL18 - stddev]],4,FALSE)</f>
        <v>1.6230789786062901E-2</v>
      </c>
      <c r="G343" t="b">
        <f>ABS(Table1[[#This Row],[ST6512 flux]])&gt;Table1[[#This Row],[ST6512 std-dev]]</f>
        <v>1</v>
      </c>
      <c r="H343">
        <v>0</v>
      </c>
    </row>
    <row r="344" spans="1:8" x14ac:dyDescent="0.25">
      <c r="A344" s="5">
        <v>2117</v>
      </c>
      <c r="B344" t="str">
        <f>VLOOKUP(Table1[[#This Row],[model.rxns]],Table2[],2,FALSE)</f>
        <v>phenylalanine transaminase</v>
      </c>
      <c r="C344" s="2">
        <v>0.78763594674410697</v>
      </c>
      <c r="D344" s="2">
        <f>VLOOKUP(Table1[[#This Row],[model.rxns]],Table2[[model.rxns]:[ST6512 - avg]],3,FALSE)</f>
        <v>7.5338969453474694E-2</v>
      </c>
      <c r="E344" s="2">
        <f>VLOOKUP(Table1[[#This Row],[model.rxns]],Table2[[model.rxns]:[OKYL029 - avg]],5,FALSE)</f>
        <v>5.9339680532213002E-2</v>
      </c>
      <c r="F344" s="2">
        <f>VLOOKUP(Table1[[#This Row],[model.rxns]],Table2[[model.rxns]:[JFYL18 - stddev]],4,FALSE)</f>
        <v>1.6228606011360398E-2</v>
      </c>
      <c r="G344" t="b">
        <f>ABS(Table1[[#This Row],[ST6512 flux]])&gt;Table1[[#This Row],[ST6512 std-dev]]</f>
        <v>1</v>
      </c>
      <c r="H344">
        <v>0</v>
      </c>
    </row>
    <row r="345" spans="1:8" x14ac:dyDescent="0.25">
      <c r="A345" s="5">
        <v>957</v>
      </c>
      <c r="B345" t="str">
        <f>VLOOKUP(Table1[[#This Row],[model.rxns]],Table2[],2,FALSE)</f>
        <v>pyrroline-5-carboxylate reductase</v>
      </c>
      <c r="C345" s="2">
        <v>0.78724562644136598</v>
      </c>
      <c r="D345" s="2">
        <f>VLOOKUP(Table1[[#This Row],[model.rxns]],Table2[[model.rxns]:[ST6512 - avg]],3,FALSE)</f>
        <v>2.1578855655575001E-2</v>
      </c>
      <c r="E345" s="2">
        <f>VLOOKUP(Table1[[#This Row],[model.rxns]],Table2[[model.rxns]:[OKYL029 - avg]],5,FALSE)</f>
        <v>1.6987859738460901E-2</v>
      </c>
      <c r="F345" s="2">
        <f>VLOOKUP(Table1[[#This Row],[model.rxns]],Table2[[model.rxns]:[JFYL18 - stddev]],4,FALSE)</f>
        <v>1.4301808944570501E-2</v>
      </c>
      <c r="G345" t="b">
        <f>ABS(Table1[[#This Row],[ST6512 flux]])&gt;Table1[[#This Row],[ST6512 std-dev]]</f>
        <v>1</v>
      </c>
      <c r="H345" s="1">
        <v>1.54848988706198E-101</v>
      </c>
    </row>
    <row r="346" spans="1:8" x14ac:dyDescent="0.25">
      <c r="A346" s="5">
        <v>1887</v>
      </c>
      <c r="B346" t="str">
        <f>VLOOKUP(Table1[[#This Row],[model.rxns]],Table2[],2,FALSE)</f>
        <v>L-glutamate 5-semialdehyde dehydratase</v>
      </c>
      <c r="C346" s="2">
        <v>0.78724562644136598</v>
      </c>
      <c r="D346" s="2">
        <f>VLOOKUP(Table1[[#This Row],[model.rxns]],Table2[[model.rxns]:[ST6512 - avg]],3,FALSE)</f>
        <v>2.1578855655575001E-2</v>
      </c>
      <c r="E346" s="2">
        <f>VLOOKUP(Table1[[#This Row],[model.rxns]],Table2[[model.rxns]:[OKYL029 - avg]],5,FALSE)</f>
        <v>1.6987859738460901E-2</v>
      </c>
      <c r="F346" s="2">
        <f>VLOOKUP(Table1[[#This Row],[model.rxns]],Table2[[model.rxns]:[JFYL18 - stddev]],4,FALSE)</f>
        <v>1.4301808944570501E-2</v>
      </c>
      <c r="G346" t="b">
        <f>ABS(Table1[[#This Row],[ST6512 flux]])&gt;Table1[[#This Row],[ST6512 std-dev]]</f>
        <v>1</v>
      </c>
      <c r="H346" s="1">
        <v>1.54848988706198E-101</v>
      </c>
    </row>
    <row r="347" spans="1:8" hidden="1" x14ac:dyDescent="0.25">
      <c r="A347" s="5" t="s">
        <v>1789</v>
      </c>
      <c r="B347" t="str">
        <f>VLOOKUP(Table1[[#This Row],[model.rxns]],Table2[],2,FALSE)</f>
        <v>linoleoyl-CoA transport, cytoplasm-lipid particle</v>
      </c>
      <c r="C347" s="2">
        <v>0.77986442419454904</v>
      </c>
      <c r="D347">
        <f>VLOOKUP(Table1[[#This Row],[model.rxns]],Table2[[model.rxns]:[ST6512 - avg]],3,FALSE)</f>
        <v>2.0548783497427899E-3</v>
      </c>
      <c r="E347">
        <f>VLOOKUP(Table1[[#This Row],[model.rxns]],Table2[[model.rxns]:[OKYL029 - avg]],5,FALSE)</f>
        <v>1.60252652101201E-3</v>
      </c>
      <c r="F347">
        <f>VLOOKUP(Table1[[#This Row],[model.rxns]],Table2[[model.rxns]:[JFYL18 - stddev]],4,FALSE)</f>
        <v>1.3416678793576099E-3</v>
      </c>
      <c r="G347" t="b">
        <f>ABS(Table1[[#This Row],[ST6512 flux]])&gt;Table1[[#This Row],[ST6512 std-dev]]</f>
        <v>1</v>
      </c>
      <c r="H347" s="1">
        <v>7.6701000749181904E-56</v>
      </c>
    </row>
    <row r="348" spans="1:8" hidden="1" x14ac:dyDescent="0.25">
      <c r="A348" s="5" t="s">
        <v>1788</v>
      </c>
      <c r="B348" t="str">
        <f>VLOOKUP(Table1[[#This Row],[model.rxns]],Table2[],2,FALSE)</f>
        <v>linoleoyl-CoA transport, cytoplasm-ER membrane</v>
      </c>
      <c r="C348" s="2">
        <v>0.77842835076799399</v>
      </c>
      <c r="D348">
        <f>VLOOKUP(Table1[[#This Row],[model.rxns]],Table2[[model.rxns]:[ST6512 - avg]],3,FALSE)</f>
        <v>-2.0641997408866199E-3</v>
      </c>
      <c r="E348">
        <f>VLOOKUP(Table1[[#This Row],[model.rxns]],Table2[[model.rxns]:[OKYL029 - avg]],5,FALSE)</f>
        <v>-1.6068315999540901E-3</v>
      </c>
      <c r="F348">
        <f>VLOOKUP(Table1[[#This Row],[model.rxns]],Table2[[model.rxns]:[JFYL18 - stddev]],4,FALSE)</f>
        <v>1.29381860031787E-3</v>
      </c>
      <c r="G348" t="b">
        <f>ABS(Table1[[#This Row],[ST6512 flux]])&gt;Table1[[#This Row],[ST6512 std-dev]]</f>
        <v>1</v>
      </c>
      <c r="H348" s="1">
        <v>4.6893399244016797E-59</v>
      </c>
    </row>
    <row r="349" spans="1:8" x14ac:dyDescent="0.25">
      <c r="A349" s="5">
        <v>916</v>
      </c>
      <c r="B349" t="str">
        <f>VLOOKUP(Table1[[#This Row],[model.rxns]],Table2[],2,FALSE)</f>
        <v>phosphoribosylpyrophosphate synthetase</v>
      </c>
      <c r="C349" s="2">
        <v>0.771347122120985</v>
      </c>
      <c r="D349" s="2">
        <f>VLOOKUP(Table1[[#This Row],[model.rxns]],Table2[[model.rxns]:[ST6512 - avg]],3,FALSE)</f>
        <v>3.9024432665200899E-2</v>
      </c>
      <c r="E349" s="2">
        <f>VLOOKUP(Table1[[#This Row],[model.rxns]],Table2[[model.rxns]:[OKYL029 - avg]],5,FALSE)</f>
        <v>3.0101383828706901E-2</v>
      </c>
      <c r="F349" s="2">
        <f>VLOOKUP(Table1[[#This Row],[model.rxns]],Table2[[model.rxns]:[JFYL18 - stddev]],4,FALSE)</f>
        <v>4.4388141775951497E-3</v>
      </c>
      <c r="G349" t="b">
        <f>ABS(Table1[[#This Row],[ST6512 flux]])&gt;Table1[[#This Row],[ST6512 std-dev]]</f>
        <v>1</v>
      </c>
      <c r="H349">
        <v>0</v>
      </c>
    </row>
    <row r="350" spans="1:8" x14ac:dyDescent="0.25">
      <c r="A350" s="5" t="s">
        <v>1760</v>
      </c>
      <c r="B350" t="str">
        <f>VLOOKUP(Table1[[#This Row],[model.rxns]],Table2[],2,FALSE)</f>
        <v>lipid pseudoreaction</v>
      </c>
      <c r="C350" s="2">
        <v>0.77022237974708097</v>
      </c>
      <c r="D350" s="2">
        <f>VLOOKUP(Table1[[#This Row],[model.rxns]],Table2[[model.rxns]:[ST6512 - avg]],3,FALSE)</f>
        <v>6.1384637291540402E-2</v>
      </c>
      <c r="E350" s="2">
        <f>VLOOKUP(Table1[[#This Row],[model.rxns]],Table2[[model.rxns]:[OKYL029 - avg]],5,FALSE)</f>
        <v>4.72798214146017E-2</v>
      </c>
      <c r="F350" s="2">
        <f>VLOOKUP(Table1[[#This Row],[model.rxns]],Table2[[model.rxns]:[JFYL18 - stddev]],4,FALSE)</f>
        <v>5.6761231181735004E-4</v>
      </c>
      <c r="G350" t="b">
        <f>ABS(Table1[[#This Row],[ST6512 flux]])&gt;Table1[[#This Row],[ST6512 std-dev]]</f>
        <v>1</v>
      </c>
      <c r="H350">
        <v>0</v>
      </c>
    </row>
    <row r="351" spans="1:8" x14ac:dyDescent="0.25">
      <c r="A351" s="5">
        <v>1048</v>
      </c>
      <c r="B351" t="str">
        <f>VLOOKUP(Table1[[#This Row],[model.rxns]],Table2[],2,FALSE)</f>
        <v>transaldolase</v>
      </c>
      <c r="C351" s="2">
        <v>0.76224003118726102</v>
      </c>
      <c r="D351" s="2">
        <f>VLOOKUP(Table1[[#This Row],[model.rxns]],Table2[[model.rxns]:[ST6512 - avg]],3,FALSE)</f>
        <v>0.155196176382603</v>
      </c>
      <c r="E351" s="2">
        <f>VLOOKUP(Table1[[#This Row],[model.rxns]],Table2[[model.rxns]:[OKYL029 - avg]],5,FALSE)</f>
        <v>0.118296738326019</v>
      </c>
      <c r="F351" s="2">
        <f>VLOOKUP(Table1[[#This Row],[model.rxns]],Table2[[model.rxns]:[JFYL18 - stddev]],4,FALSE)</f>
        <v>2.4246367194827902E-2</v>
      </c>
      <c r="G351" t="b">
        <f>ABS(Table1[[#This Row],[ST6512 flux]])&gt;Table1[[#This Row],[ST6512 std-dev]]</f>
        <v>1</v>
      </c>
      <c r="H351">
        <v>0</v>
      </c>
    </row>
    <row r="352" spans="1:8" x14ac:dyDescent="0.25">
      <c r="A352" s="5">
        <v>982</v>
      </c>
      <c r="B352" t="str">
        <f>VLOOKUP(Table1[[#This Row],[model.rxns]],Table2[],2,FALSE)</f>
        <v>ribose-5-phosphate isomerase</v>
      </c>
      <c r="C352" s="2">
        <v>0.76024337190485602</v>
      </c>
      <c r="D352" s="2">
        <f>VLOOKUP(Table1[[#This Row],[model.rxns]],Table2[[model.rxns]:[ST6512 - avg]],3,FALSE)</f>
        <v>0.19521492546838801</v>
      </c>
      <c r="E352" s="2">
        <f>VLOOKUP(Table1[[#This Row],[model.rxns]],Table2[[model.rxns]:[OKYL029 - avg]],5,FALSE)</f>
        <v>0.14841085318424199</v>
      </c>
      <c r="F352" s="2">
        <f>VLOOKUP(Table1[[#This Row],[model.rxns]],Table2[[model.rxns]:[JFYL18 - stddev]],4,FALSE)</f>
        <v>2.9098709205078099E-3</v>
      </c>
      <c r="G352" t="b">
        <f>ABS(Table1[[#This Row],[ST6512 flux]])&gt;Table1[[#This Row],[ST6512 std-dev]]</f>
        <v>1</v>
      </c>
      <c r="H352">
        <v>0</v>
      </c>
    </row>
    <row r="353" spans="1:8" x14ac:dyDescent="0.25">
      <c r="A353" s="5">
        <v>1049</v>
      </c>
      <c r="B353" t="str">
        <f>VLOOKUP(Table1[[#This Row],[model.rxns]],Table2[],2,FALSE)</f>
        <v>transketolase 1</v>
      </c>
      <c r="C353" s="2">
        <v>0.75721259983534595</v>
      </c>
      <c r="D353" s="2">
        <f>VLOOKUP(Table1[[#This Row],[model.rxns]],Table2[[model.rxns]:[ST6512 - avg]],3,FALSE)</f>
        <v>0.15673427050715599</v>
      </c>
      <c r="E353" s="2">
        <f>VLOOKUP(Table1[[#This Row],[model.rxns]],Table2[[model.rxns]:[OKYL029 - avg]],5,FALSE)</f>
        <v>0.11868116445401999</v>
      </c>
      <c r="F353" s="2">
        <f>VLOOKUP(Table1[[#This Row],[model.rxns]],Table2[[model.rxns]:[JFYL18 - stddev]],4,FALSE)</f>
        <v>2.6797727435740101E-3</v>
      </c>
      <c r="G353" t="b">
        <f>ABS(Table1[[#This Row],[ST6512 flux]])&gt;Table1[[#This Row],[ST6512 std-dev]]</f>
        <v>1</v>
      </c>
      <c r="H353">
        <v>0</v>
      </c>
    </row>
    <row r="354" spans="1:8" hidden="1" x14ac:dyDescent="0.25">
      <c r="A354" s="5">
        <v>1703</v>
      </c>
      <c r="B354" t="str">
        <f>VLOOKUP(Table1[[#This Row],[model.rxns]],Table2[],2,FALSE)</f>
        <v>cytidylate kinase (CMP)</v>
      </c>
      <c r="C354" s="2">
        <v>0.75640971644132804</v>
      </c>
      <c r="D354">
        <f>VLOOKUP(Table1[[#This Row],[model.rxns]],Table2[[model.rxns]:[ST6512 - avg]],3,FALSE)</f>
        <v>-2.0405178017280398E-3</v>
      </c>
      <c r="E354">
        <f>VLOOKUP(Table1[[#This Row],[model.rxns]],Table2[[model.rxns]:[OKYL029 - avg]],5,FALSE)</f>
        <v>-1.5434674917985901E-3</v>
      </c>
      <c r="F354">
        <f>VLOOKUP(Table1[[#This Row],[model.rxns]],Table2[[model.rxns]:[JFYL18 - stddev]],4,FALSE)</f>
        <v>3.0389196574821301E-3</v>
      </c>
      <c r="G354" t="b">
        <f>ABS(Table1[[#This Row],[ST6512 flux]])&gt;Table1[[#This Row],[ST6512 std-dev]]</f>
        <v>0</v>
      </c>
      <c r="H354" s="1">
        <v>1.8899782260932601E-17</v>
      </c>
    </row>
    <row r="355" spans="1:8" hidden="1" x14ac:dyDescent="0.25">
      <c r="A355" s="5">
        <v>3577</v>
      </c>
      <c r="B355" t="str">
        <f>VLOOKUP(Table1[[#This Row],[model.rxns]],Table2[],2,FALSE)</f>
        <v>palmitoyl-CoA transport, cytoplasm-lipid particle</v>
      </c>
      <c r="C355" s="2">
        <v>0.75635765840144398</v>
      </c>
      <c r="D355">
        <f>VLOOKUP(Table1[[#This Row],[model.rxns]],Table2[[model.rxns]:[ST6512 - avg]],3,FALSE)</f>
        <v>1.0976443333933199E-3</v>
      </c>
      <c r="E355">
        <f>VLOOKUP(Table1[[#This Row],[model.rxns]],Table2[[model.rxns]:[OKYL029 - avg]],5,FALSE)</f>
        <v>8.3021169776298798E-4</v>
      </c>
      <c r="F355">
        <f>VLOOKUP(Table1[[#This Row],[model.rxns]],Table2[[model.rxns]:[JFYL18 - stddev]],4,FALSE)</f>
        <v>5.63375763785956E-4</v>
      </c>
      <c r="G355" t="b">
        <f>ABS(Table1[[#This Row],[ST6512 flux]])&gt;Table1[[#This Row],[ST6512 std-dev]]</f>
        <v>1</v>
      </c>
      <c r="H355" s="1">
        <v>3.3737401664915898E-87</v>
      </c>
    </row>
    <row r="356" spans="1:8" x14ac:dyDescent="0.25">
      <c r="A356" s="5">
        <v>2140</v>
      </c>
      <c r="B356" t="str">
        <f>VLOOKUP(Table1[[#This Row],[model.rxns]],Table2[],2,FALSE)</f>
        <v>fatty-acyl-CoA synthase (n-C16:0CoA)</v>
      </c>
      <c r="C356" s="2">
        <v>0.75561622108242799</v>
      </c>
      <c r="D356" s="2">
        <f>VLOOKUP(Table1[[#This Row],[model.rxns]],Table2[[model.rxns]:[ST6512 - avg]],3,FALSE)</f>
        <v>2.1039913271036301E-3</v>
      </c>
      <c r="E356" s="2">
        <f>VLOOKUP(Table1[[#This Row],[model.rxns]],Table2[[model.rxns]:[OKYL029 - avg]],5,FALSE)</f>
        <v>1.5898099757762499E-3</v>
      </c>
      <c r="F356" s="2">
        <f>VLOOKUP(Table1[[#This Row],[model.rxns]],Table2[[model.rxns]:[JFYL18 - stddev]],4,FALSE)</f>
        <v>8.6544443646065705E-4</v>
      </c>
      <c r="G356" t="b">
        <f>ABS(Table1[[#This Row],[ST6512 flux]])&gt;Table1[[#This Row],[ST6512 std-dev]]</f>
        <v>1</v>
      </c>
      <c r="H356" s="1">
        <v>1.61438125006519E-223</v>
      </c>
    </row>
    <row r="357" spans="1:8" x14ac:dyDescent="0.25">
      <c r="A357" s="5">
        <v>91</v>
      </c>
      <c r="B357" t="str">
        <f>VLOOKUP(Table1[[#This Row],[model.rxns]],Table2[],2,FALSE)</f>
        <v>6-phosphogluconolactonase</v>
      </c>
      <c r="C357" s="2">
        <v>0.75541821129593201</v>
      </c>
      <c r="D357" s="2">
        <f>VLOOKUP(Table1[[#This Row],[model.rxns]],Table2[[model.rxns]:[ST6512 - avg]],3,FALSE)</f>
        <v>0.49702526211229903</v>
      </c>
      <c r="E357" s="2">
        <f>VLOOKUP(Table1[[#This Row],[model.rxns]],Table2[[model.rxns]:[OKYL029 - avg]],5,FALSE)</f>
        <v>0.37546193447376403</v>
      </c>
      <c r="F357" s="2">
        <f>VLOOKUP(Table1[[#This Row],[model.rxns]],Table2[[model.rxns]:[JFYL18 - stddev]],4,FALSE)</f>
        <v>6.67652486712498E-3</v>
      </c>
      <c r="G357" t="b">
        <f>ABS(Table1[[#This Row],[ST6512 flux]])&gt;Table1[[#This Row],[ST6512 std-dev]]</f>
        <v>1</v>
      </c>
      <c r="H357">
        <v>0</v>
      </c>
    </row>
    <row r="358" spans="1:8" x14ac:dyDescent="0.25">
      <c r="A358" s="5">
        <v>466</v>
      </c>
      <c r="B358" t="str">
        <f>VLOOKUP(Table1[[#This Row],[model.rxns]],Table2[],2,FALSE)</f>
        <v>glucose 6-phosphate dehydrogenase</v>
      </c>
      <c r="C358" s="2">
        <v>0.75541821129593201</v>
      </c>
      <c r="D358" s="2">
        <f>VLOOKUP(Table1[[#This Row],[model.rxns]],Table2[[model.rxns]:[ST6512 - avg]],3,FALSE)</f>
        <v>0.49702526211229903</v>
      </c>
      <c r="E358" s="2">
        <f>VLOOKUP(Table1[[#This Row],[model.rxns]],Table2[[model.rxns]:[OKYL029 - avg]],5,FALSE)</f>
        <v>0.37546193447376403</v>
      </c>
      <c r="F358" s="2">
        <f>VLOOKUP(Table1[[#This Row],[model.rxns]],Table2[[model.rxns]:[JFYL18 - stddev]],4,FALSE)</f>
        <v>6.67652486712498E-3</v>
      </c>
      <c r="G358" t="b">
        <f>ABS(Table1[[#This Row],[ST6512 flux]])&gt;Table1[[#This Row],[ST6512 std-dev]]</f>
        <v>1</v>
      </c>
      <c r="H358">
        <v>0</v>
      </c>
    </row>
    <row r="359" spans="1:8" x14ac:dyDescent="0.25">
      <c r="A359" s="5">
        <v>889</v>
      </c>
      <c r="B359" t="str">
        <f>VLOOKUP(Table1[[#This Row],[model.rxns]],Table2[],2,FALSE)</f>
        <v>phosphogluconate dehydrogenase</v>
      </c>
      <c r="C359" s="2">
        <v>0.75541821129593201</v>
      </c>
      <c r="D359" s="2">
        <f>VLOOKUP(Table1[[#This Row],[model.rxns]],Table2[[model.rxns]:[ST6512 - avg]],3,FALSE)</f>
        <v>0.49702526211229903</v>
      </c>
      <c r="E359" s="2">
        <f>VLOOKUP(Table1[[#This Row],[model.rxns]],Table2[[model.rxns]:[OKYL029 - avg]],5,FALSE)</f>
        <v>0.37546193447376403</v>
      </c>
      <c r="F359" s="2">
        <f>VLOOKUP(Table1[[#This Row],[model.rxns]],Table2[[model.rxns]:[JFYL18 - stddev]],4,FALSE)</f>
        <v>6.67652486712498E-3</v>
      </c>
      <c r="G359" t="b">
        <f>ABS(Table1[[#This Row],[ST6512 flux]])&gt;Table1[[#This Row],[ST6512 std-dev]]</f>
        <v>1</v>
      </c>
      <c r="H359">
        <v>0</v>
      </c>
    </row>
    <row r="360" spans="1:8" x14ac:dyDescent="0.25">
      <c r="A360" s="5">
        <v>984</v>
      </c>
      <c r="B360" t="str">
        <f>VLOOKUP(Table1[[#This Row],[model.rxns]],Table2[],2,FALSE)</f>
        <v>ribulose 5-phosphate 3-epimerase</v>
      </c>
      <c r="C360" s="2">
        <v>0.75229723346886701</v>
      </c>
      <c r="D360" s="2">
        <f>VLOOKUP(Table1[[#This Row],[model.rxns]],Table2[[model.rxns]:[ST6512 - avg]],3,FALSE)</f>
        <v>0.30181033664390999</v>
      </c>
      <c r="E360" s="2">
        <f>VLOOKUP(Table1[[#This Row],[model.rxns]],Table2[[model.rxns]:[OKYL029 - avg]],5,FALSE)</f>
        <v>0.22705108128952101</v>
      </c>
      <c r="F360" s="2">
        <f>VLOOKUP(Table1[[#This Row],[model.rxns]],Table2[[model.rxns]:[JFYL18 - stddev]],4,FALSE)</f>
        <v>5.1434975735230601E-3</v>
      </c>
      <c r="G360" t="b">
        <f>ABS(Table1[[#This Row],[ST6512 flux]])&gt;Table1[[#This Row],[ST6512 std-dev]]</f>
        <v>1</v>
      </c>
      <c r="H360">
        <v>0</v>
      </c>
    </row>
    <row r="361" spans="1:8" x14ac:dyDescent="0.25">
      <c r="A361" s="5">
        <v>1050</v>
      </c>
      <c r="B361" t="str">
        <f>VLOOKUP(Table1[[#This Row],[model.rxns]],Table2[],2,FALSE)</f>
        <v>transketolase 2</v>
      </c>
      <c r="C361" s="2">
        <v>0.74698687193066704</v>
      </c>
      <c r="D361" s="2">
        <f>VLOOKUP(Table1[[#This Row],[model.rxns]],Table2[[model.rxns]:[ST6512 - avg]],3,FALSE)</f>
        <v>0.145076066136754</v>
      </c>
      <c r="E361" s="2">
        <f>VLOOKUP(Table1[[#This Row],[model.rxns]],Table2[[model.rxns]:[OKYL029 - avg]],5,FALSE)</f>
        <v>0.108369916835501</v>
      </c>
      <c r="F361" s="2">
        <f>VLOOKUP(Table1[[#This Row],[model.rxns]],Table2[[model.rxns]:[JFYL18 - stddev]],4,FALSE)</f>
        <v>2.76049256740534E-3</v>
      </c>
      <c r="G361" t="b">
        <f>ABS(Table1[[#This Row],[ST6512 flux]])&gt;Table1[[#This Row],[ST6512 std-dev]]</f>
        <v>1</v>
      </c>
      <c r="H361">
        <v>0</v>
      </c>
    </row>
    <row r="362" spans="1:8" hidden="1" x14ac:dyDescent="0.25">
      <c r="A362" s="5">
        <v>3957</v>
      </c>
      <c r="B362" t="str">
        <f>VLOOKUP(Table1[[#This Row],[model.rxns]],Table2[],2,FALSE)</f>
        <v>H+ transport, mitochondrion-mitochondrial membrane</v>
      </c>
      <c r="C362" s="2">
        <v>0.74185785393437298</v>
      </c>
      <c r="D362">
        <f>VLOOKUP(Table1[[#This Row],[model.rxns]],Table2[[model.rxns]:[ST6512 - avg]],3,FALSE)</f>
        <v>1.84133567199489E-3</v>
      </c>
      <c r="E362">
        <f>VLOOKUP(Table1[[#This Row],[model.rxns]],Table2[[model.rxns]:[OKYL029 - avg]],5,FALSE)</f>
        <v>1.3660093299989399E-3</v>
      </c>
      <c r="F362">
        <f>VLOOKUP(Table1[[#This Row],[model.rxns]],Table2[[model.rxns]:[JFYL18 - stddev]],4,FALSE)</f>
        <v>3.2604792958975202E-3</v>
      </c>
      <c r="G362" t="b">
        <f>ABS(Table1[[#This Row],[ST6512 flux]])&gt;Table1[[#This Row],[ST6512 std-dev]]</f>
        <v>0</v>
      </c>
      <c r="H362" s="1">
        <v>3.49111234335188E-14</v>
      </c>
    </row>
    <row r="363" spans="1:8" x14ac:dyDescent="0.25">
      <c r="A363" s="5">
        <v>471</v>
      </c>
      <c r="B363" t="str">
        <f>VLOOKUP(Table1[[#This Row],[model.rxns]],Table2[],2,FALSE)</f>
        <v>glutamate dehydrogenase (NADP)</v>
      </c>
      <c r="C363" s="2">
        <v>0.71841684199538103</v>
      </c>
      <c r="D363" s="2">
        <f>VLOOKUP(Table1[[#This Row],[model.rxns]],Table2[[model.rxns]:[ST6512 - avg]],3,FALSE)</f>
        <v>0.56090385750348404</v>
      </c>
      <c r="E363" s="2">
        <f>VLOOKUP(Table1[[#This Row],[model.rxns]],Table2[[model.rxns]:[OKYL029 - avg]],5,FALSE)</f>
        <v>0.40296277797067998</v>
      </c>
      <c r="F363" s="2">
        <f>VLOOKUP(Table1[[#This Row],[model.rxns]],Table2[[model.rxns]:[JFYL18 - stddev]],4,FALSE)</f>
        <v>2.05909141270262E-2</v>
      </c>
      <c r="G363" t="b">
        <f>ABS(Table1[[#This Row],[ST6512 flux]])&gt;Table1[[#This Row],[ST6512 std-dev]]</f>
        <v>1</v>
      </c>
      <c r="H363">
        <v>0</v>
      </c>
    </row>
    <row r="364" spans="1:8" hidden="1" x14ac:dyDescent="0.25">
      <c r="A364" s="5">
        <v>3537</v>
      </c>
      <c r="B364" t="str">
        <f>VLOOKUP(Table1[[#This Row],[model.rxns]],Table2[],2,FALSE)</f>
        <v>phosphate transport, cytoplasm-ER membrane</v>
      </c>
      <c r="C364" s="2">
        <v>0.68778880790975905</v>
      </c>
      <c r="D364">
        <f>VLOOKUP(Table1[[#This Row],[model.rxns]],Table2[[model.rxns]:[ST6512 - avg]],3,FALSE)</f>
        <v>-1.53520444999532E-3</v>
      </c>
      <c r="E364">
        <f>VLOOKUP(Table1[[#This Row],[model.rxns]],Table2[[model.rxns]:[OKYL029 - avg]],5,FALSE)</f>
        <v>-1.05589643856004E-3</v>
      </c>
      <c r="F364">
        <f>VLOOKUP(Table1[[#This Row],[model.rxns]],Table2[[model.rxns]:[JFYL18 - stddev]],4,FALSE)</f>
        <v>6.6297735225710301E-3</v>
      </c>
      <c r="G364" t="b">
        <f>ABS(Table1[[#This Row],[ST6512 flux]])&gt;Table1[[#This Row],[ST6512 std-dev]]</f>
        <v>0</v>
      </c>
      <c r="H364">
        <v>2.1988103049382199E-4</v>
      </c>
    </row>
    <row r="365" spans="1:8" hidden="1" x14ac:dyDescent="0.25">
      <c r="A365" s="5" t="s">
        <v>1686</v>
      </c>
      <c r="B365" t="str">
        <f>VLOOKUP(Table1[[#This Row],[model.rxns]],Table2[],2,FALSE)</f>
        <v>diacylglycerol pyrophosphate phosphatase</v>
      </c>
      <c r="C365" s="2">
        <v>0.68601866479550599</v>
      </c>
      <c r="D365">
        <f>VLOOKUP(Table1[[#This Row],[model.rxns]],Table2[[model.rxns]:[ST6512 - avg]],3,FALSE)</f>
        <v>1.4631562937809199E-3</v>
      </c>
      <c r="E365">
        <f>VLOOKUP(Table1[[#This Row],[model.rxns]],Table2[[model.rxns]:[OKYL029 - avg]],5,FALSE)</f>
        <v>1.0037525270467299E-3</v>
      </c>
      <c r="F365">
        <f>VLOOKUP(Table1[[#This Row],[model.rxns]],Table2[[model.rxns]:[JFYL18 - stddev]],4,FALSE)</f>
        <v>6.5814192282167101E-3</v>
      </c>
      <c r="G365" t="b">
        <f>ABS(Table1[[#This Row],[ST6512 flux]])&gt;Table1[[#This Row],[ST6512 std-dev]]</f>
        <v>0</v>
      </c>
      <c r="H365">
        <v>3.8106097934548E-4</v>
      </c>
    </row>
    <row r="366" spans="1:8" x14ac:dyDescent="0.25">
      <c r="A366" s="5">
        <v>452</v>
      </c>
      <c r="B366" t="str">
        <f>VLOOKUP(Table1[[#This Row],[model.rxns]],Table2[],2,FALSE)</f>
        <v>fumarase, cytoplasmic</v>
      </c>
      <c r="C366" s="2">
        <v>0.67744726046348502</v>
      </c>
      <c r="D366" s="2">
        <f>VLOOKUP(Table1[[#This Row],[model.rxns]],Table2[[model.rxns]:[ST6512 - avg]],3,FALSE)</f>
        <v>7.3993115367144799E-2</v>
      </c>
      <c r="E366" s="2">
        <f>VLOOKUP(Table1[[#This Row],[model.rxns]],Table2[[model.rxns]:[OKYL029 - avg]],5,FALSE)</f>
        <v>5.0126433298630903E-2</v>
      </c>
      <c r="F366" s="2">
        <f>VLOOKUP(Table1[[#This Row],[model.rxns]],Table2[[model.rxns]:[JFYL18 - stddev]],4,FALSE)</f>
        <v>6.7372944708143801E-3</v>
      </c>
      <c r="G366" t="b">
        <f>ABS(Table1[[#This Row],[ST6512 flux]])&gt;Table1[[#This Row],[ST6512 std-dev]]</f>
        <v>1</v>
      </c>
      <c r="H366">
        <v>0</v>
      </c>
    </row>
    <row r="367" spans="1:8" hidden="1" x14ac:dyDescent="0.25">
      <c r="A367" s="5">
        <v>491</v>
      </c>
      <c r="B367" t="str">
        <f>VLOOKUP(Table1[[#This Row],[model.rxns]],Table2[],2,FALSE)</f>
        <v>glycerol-3-phosphate dehydrogenase (NAD)</v>
      </c>
      <c r="C367" s="2">
        <v>0.64575456731359804</v>
      </c>
      <c r="D367">
        <f>VLOOKUP(Table1[[#This Row],[model.rxns]],Table2[[model.rxns]:[ST6512 - avg]],3,FALSE)</f>
        <v>8.1042523798429498E-3</v>
      </c>
      <c r="E367">
        <f>VLOOKUP(Table1[[#This Row],[model.rxns]],Table2[[model.rxns]:[OKYL029 - avg]],5,FALSE)</f>
        <v>5.2333579889456798E-3</v>
      </c>
      <c r="F367">
        <f>VLOOKUP(Table1[[#This Row],[model.rxns]],Table2[[model.rxns]:[JFYL18 - stddev]],4,FALSE)</f>
        <v>1.5933583790165701E-2</v>
      </c>
      <c r="G367" t="b">
        <f>ABS(Table1[[#This Row],[ST6512 flux]])&gt;Table1[[#This Row],[ST6512 std-dev]]</f>
        <v>0</v>
      </c>
      <c r="H367" s="1">
        <v>4.3748837115302399E-23</v>
      </c>
    </row>
    <row r="368" spans="1:8" x14ac:dyDescent="0.25">
      <c r="A368" s="5">
        <v>156</v>
      </c>
      <c r="B368" t="str">
        <f>VLOOKUP(Table1[[#This Row],[model.rxns]],Table2[],2,FALSE)</f>
        <v>alanine glyoxylate aminotransferase</v>
      </c>
      <c r="C368" s="2">
        <v>0.64322639002994997</v>
      </c>
      <c r="D368" s="2">
        <f>VLOOKUP(Table1[[#This Row],[model.rxns]],Table2[[model.rxns]:[ST6512 - avg]],3,FALSE)</f>
        <v>2.9969744524643301E-2</v>
      </c>
      <c r="E368" s="2">
        <f>VLOOKUP(Table1[[#This Row],[model.rxns]],Table2[[model.rxns]:[OKYL029 - avg]],5,FALSE)</f>
        <v>1.9277330580706201E-2</v>
      </c>
      <c r="F368" s="2">
        <f>VLOOKUP(Table1[[#This Row],[model.rxns]],Table2[[model.rxns]:[JFYL18 - stddev]],4,FALSE)</f>
        <v>4.69757769026149E-3</v>
      </c>
      <c r="G368" t="b">
        <f>ABS(Table1[[#This Row],[ST6512 flux]])&gt;Table1[[#This Row],[ST6512 std-dev]]</f>
        <v>1</v>
      </c>
      <c r="H368">
        <v>0</v>
      </c>
    </row>
    <row r="369" spans="1:8" hidden="1" x14ac:dyDescent="0.25">
      <c r="A369" s="5">
        <v>715</v>
      </c>
      <c r="B369" t="str">
        <f>VLOOKUP(Table1[[#This Row],[model.rxns]],Table2[],2,FALSE)</f>
        <v>malate dehydrogenase, peroxisomal</v>
      </c>
      <c r="C369" s="2">
        <v>0.62038239760564395</v>
      </c>
      <c r="D369">
        <f>VLOOKUP(Table1[[#This Row],[model.rxns]],Table2[[model.rxns]:[ST6512 - avg]],3,FALSE)</f>
        <v>-2.7249644815961699E-3</v>
      </c>
      <c r="E369">
        <f>VLOOKUP(Table1[[#This Row],[model.rxns]],Table2[[model.rxns]:[OKYL029 - avg]],5,FALSE)</f>
        <v>-1.6905199984828499E-3</v>
      </c>
      <c r="F369">
        <f>VLOOKUP(Table1[[#This Row],[model.rxns]],Table2[[model.rxns]:[JFYL18 - stddev]],4,FALSE)</f>
        <v>6.9828185107672002E-3</v>
      </c>
      <c r="G369" t="b">
        <f>ABS(Table1[[#This Row],[ST6512 flux]])&gt;Table1[[#This Row],[ST6512 std-dev]]</f>
        <v>0</v>
      </c>
      <c r="H369" s="1">
        <v>1.05295400411289E-16</v>
      </c>
    </row>
    <row r="370" spans="1:8" hidden="1" x14ac:dyDescent="0.25">
      <c r="A370" s="5">
        <v>2132</v>
      </c>
      <c r="B370" t="str">
        <f>VLOOKUP(Table1[[#This Row],[model.rxns]],Table2[],2,FALSE)</f>
        <v>oxoglutarate/malate exchange</v>
      </c>
      <c r="C370" s="2">
        <v>0.61204420949534699</v>
      </c>
      <c r="D370">
        <f>VLOOKUP(Table1[[#This Row],[model.rxns]],Table2[[model.rxns]:[ST6512 - avg]],3,FALSE)</f>
        <v>0.120857604474386</v>
      </c>
      <c r="E370">
        <f>VLOOKUP(Table1[[#This Row],[model.rxns]],Table2[[model.rxns]:[OKYL029 - avg]],5,FALSE)</f>
        <v>7.3970196992026796E-2</v>
      </c>
      <c r="F370">
        <f>VLOOKUP(Table1[[#This Row],[model.rxns]],Table2[[model.rxns]:[JFYL18 - stddev]],4,FALSE)</f>
        <v>0.40695765480880502</v>
      </c>
      <c r="G370" t="b">
        <f>ABS(Table1[[#This Row],[ST6512 flux]])&gt;Table1[[#This Row],[ST6512 std-dev]]</f>
        <v>0</v>
      </c>
      <c r="H370" s="1">
        <v>1.88182217716666E-10</v>
      </c>
    </row>
    <row r="371" spans="1:8" hidden="1" x14ac:dyDescent="0.25">
      <c r="A371" s="5">
        <v>2098</v>
      </c>
      <c r="B371" t="str">
        <f>VLOOKUP(Table1[[#This Row],[model.rxns]],Table2[],2,FALSE)</f>
        <v>water diffusion</v>
      </c>
      <c r="C371" s="2">
        <v>0.60507692357827803</v>
      </c>
      <c r="D371">
        <f>VLOOKUP(Table1[[#This Row],[model.rxns]],Table2[[model.rxns]:[ST6512 - avg]],3,FALSE)</f>
        <v>2.4942548663173499E-3</v>
      </c>
      <c r="E371">
        <f>VLOOKUP(Table1[[#This Row],[model.rxns]],Table2[[model.rxns]:[OKYL029 - avg]],5,FALSE)</f>
        <v>1.50921606113145E-3</v>
      </c>
      <c r="F371">
        <f>VLOOKUP(Table1[[#This Row],[model.rxns]],Table2[[model.rxns]:[JFYL18 - stddev]],4,FALSE)</f>
        <v>5.9241998844308001E-3</v>
      </c>
      <c r="G371" t="b">
        <f>ABS(Table1[[#This Row],[ST6512 flux]])&gt;Table1[[#This Row],[ST6512 std-dev]]</f>
        <v>0</v>
      </c>
      <c r="H371" s="1">
        <v>1.9231279975136701E-20</v>
      </c>
    </row>
    <row r="372" spans="1:8" hidden="1" x14ac:dyDescent="0.25">
      <c r="A372" s="5">
        <v>256</v>
      </c>
      <c r="B372" t="str">
        <f>VLOOKUP(Table1[[#This Row],[model.rxns]],Table2[],2,FALSE)</f>
        <v>catalase</v>
      </c>
      <c r="C372" s="2">
        <v>0.59341111735642404</v>
      </c>
      <c r="D372">
        <f>VLOOKUP(Table1[[#This Row],[model.rxns]],Table2[[model.rxns]:[ST6512 - avg]],3,FALSE)</f>
        <v>1.2901425087948699E-3</v>
      </c>
      <c r="E372">
        <f>VLOOKUP(Table1[[#This Row],[model.rxns]],Table2[[model.rxns]:[OKYL029 - avg]],5,FALSE)</f>
        <v>7.6558490769298602E-4</v>
      </c>
      <c r="F372">
        <f>VLOOKUP(Table1[[#This Row],[model.rxns]],Table2[[model.rxns]:[JFYL18 - stddev]],4,FALSE)</f>
        <v>3.3771360369638198E-3</v>
      </c>
      <c r="G372" t="b">
        <f>ABS(Table1[[#This Row],[ST6512 flux]])&gt;Table1[[#This Row],[ST6512 std-dev]]</f>
        <v>0</v>
      </c>
      <c r="H372" s="1">
        <v>4.6396884674330395E-19</v>
      </c>
    </row>
    <row r="373" spans="1:8" hidden="1" x14ac:dyDescent="0.25">
      <c r="A373" s="5">
        <v>1265</v>
      </c>
      <c r="B373" t="str">
        <f>VLOOKUP(Table1[[#This Row],[model.rxns]],Table2[],2,FALSE)</f>
        <v>succinate-fumarate transport</v>
      </c>
      <c r="C373" s="2">
        <v>0.59172266023832398</v>
      </c>
      <c r="D373">
        <f>VLOOKUP(Table1[[#This Row],[model.rxns]],Table2[[model.rxns]:[ST6512 - avg]],3,FALSE)</f>
        <v>5.2606805806032497E-2</v>
      </c>
      <c r="E373">
        <f>VLOOKUP(Table1[[#This Row],[model.rxns]],Table2[[model.rxns]:[OKYL029 - avg]],5,FALSE)</f>
        <v>3.1128639078186499E-2</v>
      </c>
      <c r="F373">
        <f>VLOOKUP(Table1[[#This Row],[model.rxns]],Table2[[model.rxns]:[JFYL18 - stddev]],4,FALSE)</f>
        <v>6.60973104951257E-3</v>
      </c>
      <c r="G373" t="b">
        <f>ABS(Table1[[#This Row],[ST6512 flux]])&gt;Table1[[#This Row],[ST6512 std-dev]]</f>
        <v>1</v>
      </c>
      <c r="H373">
        <v>0</v>
      </c>
    </row>
    <row r="374" spans="1:8" hidden="1" x14ac:dyDescent="0.25">
      <c r="A374" s="5">
        <v>1980</v>
      </c>
      <c r="B374" t="str">
        <f>VLOOKUP(Table1[[#This Row],[model.rxns]],Table2[],2,FALSE)</f>
        <v>O2 transport</v>
      </c>
      <c r="C374" s="2">
        <v>0.58486968909836501</v>
      </c>
      <c r="D374">
        <f>VLOOKUP(Table1[[#This Row],[model.rxns]],Table2[[model.rxns]:[ST6512 - avg]],3,FALSE)</f>
        <v>1.33058995790336E-3</v>
      </c>
      <c r="E374">
        <f>VLOOKUP(Table1[[#This Row],[model.rxns]],Table2[[model.rxns]:[OKYL029 - avg]],5,FALSE)</f>
        <v>7.7822173499634596E-4</v>
      </c>
      <c r="F374">
        <f>VLOOKUP(Table1[[#This Row],[model.rxns]],Table2[[model.rxns]:[JFYL18 - stddev]],4,FALSE)</f>
        <v>3.5063760518869399E-3</v>
      </c>
      <c r="G374" t="b">
        <f>ABS(Table1[[#This Row],[ST6512 flux]])&gt;Table1[[#This Row],[ST6512 std-dev]]</f>
        <v>0</v>
      </c>
      <c r="H374" s="1">
        <v>8.18560868231479E-20</v>
      </c>
    </row>
    <row r="375" spans="1:8" hidden="1" x14ac:dyDescent="0.25">
      <c r="A375" s="5">
        <v>2237</v>
      </c>
      <c r="B375" t="str">
        <f>VLOOKUP(Table1[[#This Row],[model.rxns]],Table2[],2,FALSE)</f>
        <v>acyl-CoA oxidase (hexanoyl-CoA)</v>
      </c>
      <c r="C375" s="2">
        <v>0.57759465773401497</v>
      </c>
      <c r="D375">
        <f>VLOOKUP(Table1[[#This Row],[model.rxns]],Table2[[model.rxns]:[ST6512 - avg]],3,FALSE)</f>
        <v>3.5110994012717799E-4</v>
      </c>
      <c r="E375">
        <f>VLOOKUP(Table1[[#This Row],[model.rxns]],Table2[[model.rxns]:[OKYL029 - avg]],5,FALSE)</f>
        <v>2.02799225694768E-4</v>
      </c>
      <c r="F375">
        <f>VLOOKUP(Table1[[#This Row],[model.rxns]],Table2[[model.rxns]:[JFYL18 - stddev]],4,FALSE)</f>
        <v>9.3866072074680795E-4</v>
      </c>
      <c r="G375" t="b">
        <f>ABS(Table1[[#This Row],[ST6512 flux]])&gt;Table1[[#This Row],[ST6512 std-dev]]</f>
        <v>0</v>
      </c>
      <c r="H375" s="1">
        <v>8.5361963984766597E-19</v>
      </c>
    </row>
    <row r="376" spans="1:8" hidden="1" x14ac:dyDescent="0.25">
      <c r="A376" s="5">
        <v>2255</v>
      </c>
      <c r="B376" t="str">
        <f>VLOOKUP(Table1[[#This Row],[model.rxns]],Table2[],2,FALSE)</f>
        <v>2-enoyl-CoA hydratase (3-hydroxyhexanoyl-CoA)</v>
      </c>
      <c r="C376" s="2">
        <v>0.57759465773401497</v>
      </c>
      <c r="D376">
        <f>VLOOKUP(Table1[[#This Row],[model.rxns]],Table2[[model.rxns]:[ST6512 - avg]],3,FALSE)</f>
        <v>3.5110994012717799E-4</v>
      </c>
      <c r="E376">
        <f>VLOOKUP(Table1[[#This Row],[model.rxns]],Table2[[model.rxns]:[OKYL029 - avg]],5,FALSE)</f>
        <v>2.02799225694768E-4</v>
      </c>
      <c r="F376">
        <f>VLOOKUP(Table1[[#This Row],[model.rxns]],Table2[[model.rxns]:[JFYL18 - stddev]],4,FALSE)</f>
        <v>9.3866072074680795E-4</v>
      </c>
      <c r="G376" t="b">
        <f>ABS(Table1[[#This Row],[ST6512 flux]])&gt;Table1[[#This Row],[ST6512 std-dev]]</f>
        <v>0</v>
      </c>
      <c r="H376" s="1">
        <v>8.5361963984766597E-19</v>
      </c>
    </row>
    <row r="377" spans="1:8" hidden="1" x14ac:dyDescent="0.25">
      <c r="A377" s="5">
        <v>2272</v>
      </c>
      <c r="B377" t="str">
        <f>VLOOKUP(Table1[[#This Row],[model.rxns]],Table2[],2,FALSE)</f>
        <v>3-hydroxyacyl-CoA dehydrogenase (3-oxohexanoyl-CoA)</v>
      </c>
      <c r="C377" s="2">
        <v>0.57759465773401497</v>
      </c>
      <c r="D377">
        <f>VLOOKUP(Table1[[#This Row],[model.rxns]],Table2[[model.rxns]:[ST6512 - avg]],3,FALSE)</f>
        <v>3.5110994012717799E-4</v>
      </c>
      <c r="E377">
        <f>VLOOKUP(Table1[[#This Row],[model.rxns]],Table2[[model.rxns]:[OKYL029 - avg]],5,FALSE)</f>
        <v>2.02799225694768E-4</v>
      </c>
      <c r="F377">
        <f>VLOOKUP(Table1[[#This Row],[model.rxns]],Table2[[model.rxns]:[JFYL18 - stddev]],4,FALSE)</f>
        <v>9.3866072074680795E-4</v>
      </c>
      <c r="G377" t="b">
        <f>ABS(Table1[[#This Row],[ST6512 flux]])&gt;Table1[[#This Row],[ST6512 std-dev]]</f>
        <v>0</v>
      </c>
      <c r="H377" s="1">
        <v>8.5361963984766597E-19</v>
      </c>
    </row>
    <row r="378" spans="1:8" hidden="1" x14ac:dyDescent="0.25">
      <c r="A378" s="5">
        <v>2284</v>
      </c>
      <c r="B378" t="str">
        <f>VLOOKUP(Table1[[#This Row],[model.rxns]],Table2[],2,FALSE)</f>
        <v>acetyl-CoA C-acyltransferase (butanoyl-CoA)</v>
      </c>
      <c r="C378" s="2">
        <v>0.57759465773401497</v>
      </c>
      <c r="D378">
        <f>VLOOKUP(Table1[[#This Row],[model.rxns]],Table2[[model.rxns]:[ST6512 - avg]],3,FALSE)</f>
        <v>3.5110994012717799E-4</v>
      </c>
      <c r="E378">
        <f>VLOOKUP(Table1[[#This Row],[model.rxns]],Table2[[model.rxns]:[OKYL029 - avg]],5,FALSE)</f>
        <v>2.02799225694768E-4</v>
      </c>
      <c r="F378">
        <f>VLOOKUP(Table1[[#This Row],[model.rxns]],Table2[[model.rxns]:[JFYL18 - stddev]],4,FALSE)</f>
        <v>9.3866072074680795E-4</v>
      </c>
      <c r="G378" t="b">
        <f>ABS(Table1[[#This Row],[ST6512 flux]])&gt;Table1[[#This Row],[ST6512 std-dev]]</f>
        <v>0</v>
      </c>
      <c r="H378" s="1">
        <v>8.5361963984766597E-19</v>
      </c>
    </row>
    <row r="379" spans="1:8" hidden="1" x14ac:dyDescent="0.25">
      <c r="A379" s="5">
        <v>2236</v>
      </c>
      <c r="B379" t="str">
        <f>VLOOKUP(Table1[[#This Row],[model.rxns]],Table2[],2,FALSE)</f>
        <v>acyl-CoA oxidase (butanoyl-CoA)</v>
      </c>
      <c r="C379" s="2">
        <v>0.57759465773401497</v>
      </c>
      <c r="D379">
        <f>VLOOKUP(Table1[[#This Row],[model.rxns]],Table2[[model.rxns]:[ST6512 - avg]],3,FALSE)</f>
        <v>3.5110994012717799E-4</v>
      </c>
      <c r="E379">
        <f>VLOOKUP(Table1[[#This Row],[model.rxns]],Table2[[model.rxns]:[OKYL029 - avg]],5,FALSE)</f>
        <v>2.02799225694768E-4</v>
      </c>
      <c r="F379">
        <f>VLOOKUP(Table1[[#This Row],[model.rxns]],Table2[[model.rxns]:[JFYL18 - stddev]],4,FALSE)</f>
        <v>9.3866072074680795E-4</v>
      </c>
      <c r="G379" t="b">
        <f>ABS(Table1[[#This Row],[ST6512 flux]])&gt;Table1[[#This Row],[ST6512 std-dev]]</f>
        <v>0</v>
      </c>
      <c r="H379" s="1">
        <v>8.5361963984766597E-19</v>
      </c>
    </row>
    <row r="380" spans="1:8" hidden="1" x14ac:dyDescent="0.25">
      <c r="A380" s="5">
        <v>2254</v>
      </c>
      <c r="B380" t="str">
        <f>VLOOKUP(Table1[[#This Row],[model.rxns]],Table2[],2,FALSE)</f>
        <v>2-enoyl-CoA hydratase (3-hydroxybutanoyl-CoA)</v>
      </c>
      <c r="C380" s="2">
        <v>0.57759465773401497</v>
      </c>
      <c r="D380">
        <f>VLOOKUP(Table1[[#This Row],[model.rxns]],Table2[[model.rxns]:[ST6512 - avg]],3,FALSE)</f>
        <v>3.5110994012717799E-4</v>
      </c>
      <c r="E380">
        <f>VLOOKUP(Table1[[#This Row],[model.rxns]],Table2[[model.rxns]:[OKYL029 - avg]],5,FALSE)</f>
        <v>2.02799225694768E-4</v>
      </c>
      <c r="F380">
        <f>VLOOKUP(Table1[[#This Row],[model.rxns]],Table2[[model.rxns]:[JFYL18 - stddev]],4,FALSE)</f>
        <v>9.3866072074680795E-4</v>
      </c>
      <c r="G380" t="b">
        <f>ABS(Table1[[#This Row],[ST6512 flux]])&gt;Table1[[#This Row],[ST6512 std-dev]]</f>
        <v>0</v>
      </c>
      <c r="H380" s="1">
        <v>8.5361963984766597E-19</v>
      </c>
    </row>
    <row r="381" spans="1:8" hidden="1" x14ac:dyDescent="0.25">
      <c r="A381" s="5">
        <v>2271</v>
      </c>
      <c r="B381" t="str">
        <f>VLOOKUP(Table1[[#This Row],[model.rxns]],Table2[],2,FALSE)</f>
        <v>3-hydroxyacyl-CoA dehydrogenase (3-oxobutanoyl-CoA)</v>
      </c>
      <c r="C381" s="2">
        <v>0.57759465773401497</v>
      </c>
      <c r="D381">
        <f>VLOOKUP(Table1[[#This Row],[model.rxns]],Table2[[model.rxns]:[ST6512 - avg]],3,FALSE)</f>
        <v>3.5110994012717799E-4</v>
      </c>
      <c r="E381">
        <f>VLOOKUP(Table1[[#This Row],[model.rxns]],Table2[[model.rxns]:[OKYL029 - avg]],5,FALSE)</f>
        <v>2.02799225694768E-4</v>
      </c>
      <c r="F381">
        <f>VLOOKUP(Table1[[#This Row],[model.rxns]],Table2[[model.rxns]:[JFYL18 - stddev]],4,FALSE)</f>
        <v>9.3866072074680795E-4</v>
      </c>
      <c r="G381" t="b">
        <f>ABS(Table1[[#This Row],[ST6512 flux]])&gt;Table1[[#This Row],[ST6512 std-dev]]</f>
        <v>0</v>
      </c>
      <c r="H381" s="1">
        <v>8.5361963984766597E-19</v>
      </c>
    </row>
    <row r="382" spans="1:8" hidden="1" x14ac:dyDescent="0.25">
      <c r="A382" s="5">
        <v>2283</v>
      </c>
      <c r="B382" t="str">
        <f>VLOOKUP(Table1[[#This Row],[model.rxns]],Table2[],2,FALSE)</f>
        <v>acetyl-CoA C-acyltransferase (acetyl-CoA)</v>
      </c>
      <c r="C382" s="2">
        <v>0.57759465773401497</v>
      </c>
      <c r="D382">
        <f>VLOOKUP(Table1[[#This Row],[model.rxns]],Table2[[model.rxns]:[ST6512 - avg]],3,FALSE)</f>
        <v>3.5110994012717799E-4</v>
      </c>
      <c r="E382">
        <f>VLOOKUP(Table1[[#This Row],[model.rxns]],Table2[[model.rxns]:[OKYL029 - avg]],5,FALSE)</f>
        <v>2.02799225694768E-4</v>
      </c>
      <c r="F382">
        <f>VLOOKUP(Table1[[#This Row],[model.rxns]],Table2[[model.rxns]:[JFYL18 - stddev]],4,FALSE)</f>
        <v>9.3866072074680795E-4</v>
      </c>
      <c r="G382" t="b">
        <f>ABS(Table1[[#This Row],[ST6512 flux]])&gt;Table1[[#This Row],[ST6512 std-dev]]</f>
        <v>0</v>
      </c>
      <c r="H382" s="1">
        <v>8.5361963984766597E-19</v>
      </c>
    </row>
    <row r="383" spans="1:8" hidden="1" x14ac:dyDescent="0.25">
      <c r="A383" s="5">
        <v>2238</v>
      </c>
      <c r="B383" t="str">
        <f>VLOOKUP(Table1[[#This Row],[model.rxns]],Table2[],2,FALSE)</f>
        <v>acyl-CoA oxidase (octanoyl-CoA)</v>
      </c>
      <c r="C383" s="2">
        <v>0.57759465773401397</v>
      </c>
      <c r="D383">
        <f>VLOOKUP(Table1[[#This Row],[model.rxns]],Table2[[model.rxns]:[ST6512 - avg]],3,FALSE)</f>
        <v>3.5110994012717799E-4</v>
      </c>
      <c r="E383">
        <f>VLOOKUP(Table1[[#This Row],[model.rxns]],Table2[[model.rxns]:[OKYL029 - avg]],5,FALSE)</f>
        <v>2.02799225694767E-4</v>
      </c>
      <c r="F383">
        <f>VLOOKUP(Table1[[#This Row],[model.rxns]],Table2[[model.rxns]:[JFYL18 - stddev]],4,FALSE)</f>
        <v>9.3866072074680795E-4</v>
      </c>
      <c r="G383" t="b">
        <f>ABS(Table1[[#This Row],[ST6512 flux]])&gt;Table1[[#This Row],[ST6512 std-dev]]</f>
        <v>0</v>
      </c>
      <c r="H383" s="1">
        <v>8.5361963984766597E-19</v>
      </c>
    </row>
    <row r="384" spans="1:8" hidden="1" x14ac:dyDescent="0.25">
      <c r="A384" s="5">
        <v>2256</v>
      </c>
      <c r="B384" t="str">
        <f>VLOOKUP(Table1[[#This Row],[model.rxns]],Table2[],2,FALSE)</f>
        <v>2-enoyl-CoA hydratase (3-hydroxyoctanoyl-CoA)</v>
      </c>
      <c r="C384" s="2">
        <v>0.57759465773401397</v>
      </c>
      <c r="D384">
        <f>VLOOKUP(Table1[[#This Row],[model.rxns]],Table2[[model.rxns]:[ST6512 - avg]],3,FALSE)</f>
        <v>3.5110994012717799E-4</v>
      </c>
      <c r="E384">
        <f>VLOOKUP(Table1[[#This Row],[model.rxns]],Table2[[model.rxns]:[OKYL029 - avg]],5,FALSE)</f>
        <v>2.02799225694767E-4</v>
      </c>
      <c r="F384">
        <f>VLOOKUP(Table1[[#This Row],[model.rxns]],Table2[[model.rxns]:[JFYL18 - stddev]],4,FALSE)</f>
        <v>9.3866072074680795E-4</v>
      </c>
      <c r="G384" t="b">
        <f>ABS(Table1[[#This Row],[ST6512 flux]])&gt;Table1[[#This Row],[ST6512 std-dev]]</f>
        <v>0</v>
      </c>
      <c r="H384" s="1">
        <v>8.5361963984766597E-19</v>
      </c>
    </row>
    <row r="385" spans="1:8" hidden="1" x14ac:dyDescent="0.25">
      <c r="A385" s="5">
        <v>2273</v>
      </c>
      <c r="B385" t="str">
        <f>VLOOKUP(Table1[[#This Row],[model.rxns]],Table2[],2,FALSE)</f>
        <v>3-hydroxyacyl-CoA dehydrogenase (3-oxooctanoyl-CoA)</v>
      </c>
      <c r="C385" s="2">
        <v>0.57759465773401397</v>
      </c>
      <c r="D385">
        <f>VLOOKUP(Table1[[#This Row],[model.rxns]],Table2[[model.rxns]:[ST6512 - avg]],3,FALSE)</f>
        <v>3.5110994012717799E-4</v>
      </c>
      <c r="E385">
        <f>VLOOKUP(Table1[[#This Row],[model.rxns]],Table2[[model.rxns]:[OKYL029 - avg]],5,FALSE)</f>
        <v>2.02799225694767E-4</v>
      </c>
      <c r="F385">
        <f>VLOOKUP(Table1[[#This Row],[model.rxns]],Table2[[model.rxns]:[JFYL18 - stddev]],4,FALSE)</f>
        <v>9.3866072074680795E-4</v>
      </c>
      <c r="G385" t="b">
        <f>ABS(Table1[[#This Row],[ST6512 flux]])&gt;Table1[[#This Row],[ST6512 std-dev]]</f>
        <v>0</v>
      </c>
      <c r="H385" s="1">
        <v>8.5361963984766597E-19</v>
      </c>
    </row>
    <row r="386" spans="1:8" hidden="1" x14ac:dyDescent="0.25">
      <c r="A386" s="5">
        <v>2285</v>
      </c>
      <c r="B386" t="str">
        <f>VLOOKUP(Table1[[#This Row],[model.rxns]],Table2[],2,FALSE)</f>
        <v>acetyl-CoA C-acyltransferase (hexanoyl-CoA)</v>
      </c>
      <c r="C386" s="2">
        <v>0.57759465773401397</v>
      </c>
      <c r="D386">
        <f>VLOOKUP(Table1[[#This Row],[model.rxns]],Table2[[model.rxns]:[ST6512 - avg]],3,FALSE)</f>
        <v>3.5110994012717799E-4</v>
      </c>
      <c r="E386">
        <f>VLOOKUP(Table1[[#This Row],[model.rxns]],Table2[[model.rxns]:[OKYL029 - avg]],5,FALSE)</f>
        <v>2.02799225694767E-4</v>
      </c>
      <c r="F386">
        <f>VLOOKUP(Table1[[#This Row],[model.rxns]],Table2[[model.rxns]:[JFYL18 - stddev]],4,FALSE)</f>
        <v>9.3866072074680795E-4</v>
      </c>
      <c r="G386" t="b">
        <f>ABS(Table1[[#This Row],[ST6512 flux]])&gt;Table1[[#This Row],[ST6512 std-dev]]</f>
        <v>0</v>
      </c>
      <c r="H386" s="1">
        <v>8.5361963984766597E-19</v>
      </c>
    </row>
    <row r="387" spans="1:8" hidden="1" x14ac:dyDescent="0.25">
      <c r="A387" s="5">
        <v>106</v>
      </c>
      <c r="B387" t="str">
        <f>VLOOKUP(Table1[[#This Row],[model.rxns]],Table2[],2,FALSE)</f>
        <v>acetyl-CoA C-acyltransferase (octanoyl-CoA)</v>
      </c>
      <c r="C387" s="2">
        <v>0.57759465773401197</v>
      </c>
      <c r="D387">
        <f>VLOOKUP(Table1[[#This Row],[model.rxns]],Table2[[model.rxns]:[ST6512 - avg]],3,FALSE)</f>
        <v>3.5110994012717799E-4</v>
      </c>
      <c r="E387">
        <f>VLOOKUP(Table1[[#This Row],[model.rxns]],Table2[[model.rxns]:[OKYL029 - avg]],5,FALSE)</f>
        <v>2.02799225694767E-4</v>
      </c>
      <c r="F387">
        <f>VLOOKUP(Table1[[#This Row],[model.rxns]],Table2[[model.rxns]:[JFYL18 - stddev]],4,FALSE)</f>
        <v>9.3866072074680795E-4</v>
      </c>
      <c r="G387" t="b">
        <f>ABS(Table1[[#This Row],[ST6512 flux]])&gt;Table1[[#This Row],[ST6512 std-dev]]</f>
        <v>0</v>
      </c>
      <c r="H387" s="1">
        <v>8.5361963984766597E-19</v>
      </c>
    </row>
    <row r="388" spans="1:8" hidden="1" x14ac:dyDescent="0.25">
      <c r="A388" s="5">
        <v>2248</v>
      </c>
      <c r="B388" t="str">
        <f>VLOOKUP(Table1[[#This Row],[model.rxns]],Table2[],2,FALSE)</f>
        <v>2-enoyl-CoA hydratase (3-hydroxydecanoyl-CoA)</v>
      </c>
      <c r="C388" s="2">
        <v>0.57759465773401197</v>
      </c>
      <c r="D388">
        <f>VLOOKUP(Table1[[#This Row],[model.rxns]],Table2[[model.rxns]:[ST6512 - avg]],3,FALSE)</f>
        <v>3.5110994012717799E-4</v>
      </c>
      <c r="E388">
        <f>VLOOKUP(Table1[[#This Row],[model.rxns]],Table2[[model.rxns]:[OKYL029 - avg]],5,FALSE)</f>
        <v>2.02799225694767E-4</v>
      </c>
      <c r="F388">
        <f>VLOOKUP(Table1[[#This Row],[model.rxns]],Table2[[model.rxns]:[JFYL18 - stddev]],4,FALSE)</f>
        <v>9.3866072074680795E-4</v>
      </c>
      <c r="G388" t="b">
        <f>ABS(Table1[[#This Row],[ST6512 flux]])&gt;Table1[[#This Row],[ST6512 std-dev]]</f>
        <v>0</v>
      </c>
      <c r="H388" s="1">
        <v>8.5361963984766597E-19</v>
      </c>
    </row>
    <row r="389" spans="1:8" hidden="1" x14ac:dyDescent="0.25">
      <c r="A389" s="5">
        <v>2266</v>
      </c>
      <c r="B389" t="str">
        <f>VLOOKUP(Table1[[#This Row],[model.rxns]],Table2[],2,FALSE)</f>
        <v>3-hydroxyacyl-CoA dehydrogenase (3-oxodecanoyl-CoA)</v>
      </c>
      <c r="C389" s="2">
        <v>0.57759465773401197</v>
      </c>
      <c r="D389">
        <f>VLOOKUP(Table1[[#This Row],[model.rxns]],Table2[[model.rxns]:[ST6512 - avg]],3,FALSE)</f>
        <v>3.5110994012717799E-4</v>
      </c>
      <c r="E389">
        <f>VLOOKUP(Table1[[#This Row],[model.rxns]],Table2[[model.rxns]:[OKYL029 - avg]],5,FALSE)</f>
        <v>2.02799225694767E-4</v>
      </c>
      <c r="F389">
        <f>VLOOKUP(Table1[[#This Row],[model.rxns]],Table2[[model.rxns]:[JFYL18 - stddev]],4,FALSE)</f>
        <v>9.3866072074680795E-4</v>
      </c>
      <c r="G389" t="b">
        <f>ABS(Table1[[#This Row],[ST6512 flux]])&gt;Table1[[#This Row],[ST6512 std-dev]]</f>
        <v>0</v>
      </c>
      <c r="H389" s="1">
        <v>8.5361963984766597E-19</v>
      </c>
    </row>
    <row r="390" spans="1:8" hidden="1" x14ac:dyDescent="0.25">
      <c r="A390" s="5">
        <v>1830</v>
      </c>
      <c r="B390" t="str">
        <f>VLOOKUP(Table1[[#This Row],[model.rxns]],Table2[],2,FALSE)</f>
        <v>H+ diffusion</v>
      </c>
      <c r="C390" s="2">
        <v>0.54971716895224898</v>
      </c>
      <c r="D390">
        <f>VLOOKUP(Table1[[#This Row],[model.rxns]],Table2[[model.rxns]:[ST6512 - avg]],3,FALSE)</f>
        <v>-2.3332375558889101E-3</v>
      </c>
      <c r="E390">
        <f>VLOOKUP(Table1[[#This Row],[model.rxns]],Table2[[model.rxns]:[OKYL029 - avg]],5,FALSE)</f>
        <v>-1.28262074371631E-3</v>
      </c>
      <c r="F390">
        <f>VLOOKUP(Table1[[#This Row],[model.rxns]],Table2[[model.rxns]:[JFYL18 - stddev]],4,FALSE)</f>
        <v>5.6797107461827104E-3</v>
      </c>
      <c r="G390" t="b">
        <f>ABS(Table1[[#This Row],[ST6512 flux]])&gt;Table1[[#This Row],[ST6512 std-dev]]</f>
        <v>0</v>
      </c>
      <c r="H390" s="1">
        <v>1.3582047052691101E-26</v>
      </c>
    </row>
    <row r="391" spans="1:8" x14ac:dyDescent="0.25">
      <c r="A391" s="5" t="s">
        <v>1802</v>
      </c>
      <c r="B391" t="str">
        <f>VLOOKUP(Table1[[#This Row],[model.rxns]],Table2[],2,FALSE)</f>
        <v>glycinamide ribonucleotide transformylase</v>
      </c>
      <c r="C391" s="2">
        <v>0.52444143748340499</v>
      </c>
      <c r="D391" s="2">
        <f>VLOOKUP(Table1[[#This Row],[model.rxns]],Table2[[model.rxns]:[ST6512 - avg]],3,FALSE)</f>
        <v>1.0976785475347899E-2</v>
      </c>
      <c r="E391" s="2">
        <f>VLOOKUP(Table1[[#This Row],[model.rxns]],Table2[[model.rxns]:[OKYL029 - avg]],5,FALSE)</f>
        <v>5.7566811536384098E-3</v>
      </c>
      <c r="F391" s="2">
        <f>VLOOKUP(Table1[[#This Row],[model.rxns]],Table2[[model.rxns]:[JFYL18 - stddev]],4,FALSE)</f>
        <v>1.8869319519968001E-3</v>
      </c>
      <c r="G391" t="b">
        <f>ABS(Table1[[#This Row],[ST6512 flux]])&gt;Table1[[#This Row],[ST6512 std-dev]]</f>
        <v>1</v>
      </c>
      <c r="H391">
        <v>0</v>
      </c>
    </row>
    <row r="392" spans="1:8" x14ac:dyDescent="0.25">
      <c r="A392" s="5">
        <v>218</v>
      </c>
      <c r="B392" t="str">
        <f>VLOOKUP(Table1[[#This Row],[model.rxns]],Table2[],2,FALSE)</f>
        <v>aspartate transaminase</v>
      </c>
      <c r="C392" s="2">
        <v>0.50643809470752299</v>
      </c>
      <c r="D392" s="2">
        <f>VLOOKUP(Table1[[#This Row],[model.rxns]],Table2[[model.rxns]:[ST6512 - avg]],3,FALSE)</f>
        <v>3.81789073530545E-2</v>
      </c>
      <c r="E392" s="2">
        <f>VLOOKUP(Table1[[#This Row],[model.rxns]],Table2[[model.rxns]:[OKYL029 - avg]],5,FALSE)</f>
        <v>1.93352530978959E-2</v>
      </c>
      <c r="F392" s="2">
        <f>VLOOKUP(Table1[[#This Row],[model.rxns]],Table2[[model.rxns]:[JFYL18 - stddev]],4,FALSE)</f>
        <v>3.8402021285712799E-3</v>
      </c>
      <c r="G392" t="b">
        <f>ABS(Table1[[#This Row],[ST6512 flux]])&gt;Table1[[#This Row],[ST6512 std-dev]]</f>
        <v>1</v>
      </c>
      <c r="H392">
        <v>0</v>
      </c>
    </row>
    <row r="393" spans="1:8" hidden="1" x14ac:dyDescent="0.25">
      <c r="A393" s="5">
        <v>1659</v>
      </c>
      <c r="B393" t="str">
        <f>VLOOKUP(Table1[[#This Row],[model.rxns]],Table2[],2,FALSE)</f>
        <v>aspartate-glutamate transporter</v>
      </c>
      <c r="C393" s="2">
        <v>0.50643809470752299</v>
      </c>
      <c r="D393">
        <f>VLOOKUP(Table1[[#This Row],[model.rxns]],Table2[[model.rxns]:[ST6512 - avg]],3,FALSE)</f>
        <v>3.81789073530545E-2</v>
      </c>
      <c r="E393">
        <f>VLOOKUP(Table1[[#This Row],[model.rxns]],Table2[[model.rxns]:[OKYL029 - avg]],5,FALSE)</f>
        <v>1.93352530978959E-2</v>
      </c>
      <c r="F393">
        <f>VLOOKUP(Table1[[#This Row],[model.rxns]],Table2[[model.rxns]:[JFYL18 - stddev]],4,FALSE)</f>
        <v>3.8402021285712799E-3</v>
      </c>
      <c r="G393" t="b">
        <f>ABS(Table1[[#This Row],[ST6512 flux]])&gt;Table1[[#This Row],[ST6512 std-dev]]</f>
        <v>1</v>
      </c>
      <c r="H393">
        <v>0</v>
      </c>
    </row>
    <row r="394" spans="1:8" hidden="1" x14ac:dyDescent="0.25">
      <c r="A394" s="5">
        <v>1647</v>
      </c>
      <c r="B394" t="str">
        <f>VLOOKUP(Table1[[#This Row],[model.rxns]],Table2[],2,FALSE)</f>
        <v>AKG transporter, peroxisome</v>
      </c>
      <c r="C394" s="2">
        <v>0.50643809470752299</v>
      </c>
      <c r="D394">
        <f>VLOOKUP(Table1[[#This Row],[model.rxns]],Table2[[model.rxns]:[ST6512 - avg]],3,FALSE)</f>
        <v>3.81789073530545E-2</v>
      </c>
      <c r="E394">
        <f>VLOOKUP(Table1[[#This Row],[model.rxns]],Table2[[model.rxns]:[OKYL029 - avg]],5,FALSE)</f>
        <v>1.93352530978959E-2</v>
      </c>
      <c r="F394">
        <f>VLOOKUP(Table1[[#This Row],[model.rxns]],Table2[[model.rxns]:[JFYL18 - stddev]],4,FALSE)</f>
        <v>3.8402021285712799E-3</v>
      </c>
      <c r="G394" t="b">
        <f>ABS(Table1[[#This Row],[ST6512 flux]])&gt;Table1[[#This Row],[ST6512 std-dev]]</f>
        <v>1</v>
      </c>
      <c r="H394">
        <v>0</v>
      </c>
    </row>
    <row r="395" spans="1:8" hidden="1" x14ac:dyDescent="0.25">
      <c r="A395" s="5">
        <v>1817</v>
      </c>
      <c r="B395" t="str">
        <f>VLOOKUP(Table1[[#This Row],[model.rxns]],Table2[],2,FALSE)</f>
        <v>glyoxylate transport</v>
      </c>
      <c r="C395" s="2">
        <v>0.50643809470752199</v>
      </c>
      <c r="D395">
        <f>VLOOKUP(Table1[[#This Row],[model.rxns]],Table2[[model.rxns]:[ST6512 - avg]],3,FALSE)</f>
        <v>-3.81789073530545E-2</v>
      </c>
      <c r="E395">
        <f>VLOOKUP(Table1[[#This Row],[model.rxns]],Table2[[model.rxns]:[OKYL029 - avg]],5,FALSE)</f>
        <v>-1.93352530978959E-2</v>
      </c>
      <c r="F395">
        <f>VLOOKUP(Table1[[#This Row],[model.rxns]],Table2[[model.rxns]:[JFYL18 - stddev]],4,FALSE)</f>
        <v>3.8402021285712899E-3</v>
      </c>
      <c r="G395" t="b">
        <f>ABS(Table1[[#This Row],[ST6512 flux]])&gt;Table1[[#This Row],[ST6512 std-dev]]</f>
        <v>1</v>
      </c>
      <c r="H395">
        <v>0</v>
      </c>
    </row>
    <row r="396" spans="1:8" x14ac:dyDescent="0.25">
      <c r="A396" s="5">
        <v>662</v>
      </c>
      <c r="B396" t="str">
        <f>VLOOKUP(Table1[[#This Row],[model.rxns]],Table2[],2,FALSE)</f>
        <v>isocitrate lyase</v>
      </c>
      <c r="C396" s="2">
        <v>0.48756331588940399</v>
      </c>
      <c r="D396" s="2">
        <f>VLOOKUP(Table1[[#This Row],[model.rxns]],Table2[[model.rxns]:[ST6512 - avg]],3,FALSE)</f>
        <v>3.9706251079979403E-2</v>
      </c>
      <c r="E396" s="2">
        <f>VLOOKUP(Table1[[#This Row],[model.rxns]],Table2[[model.rxns]:[OKYL029 - avg]],5,FALSE)</f>
        <v>1.9359311438092001E-2</v>
      </c>
      <c r="F396" s="2">
        <f>VLOOKUP(Table1[[#This Row],[model.rxns]],Table2[[model.rxns]:[JFYL18 - stddev]],4,FALSE)</f>
        <v>1.3893545540731599E-3</v>
      </c>
      <c r="G396" t="b">
        <f>ABS(Table1[[#This Row],[ST6512 flux]])&gt;Table1[[#This Row],[ST6512 std-dev]]</f>
        <v>1</v>
      </c>
      <c r="H396">
        <v>0</v>
      </c>
    </row>
    <row r="397" spans="1:8" x14ac:dyDescent="0.25">
      <c r="A397" s="5">
        <v>1688</v>
      </c>
      <c r="B397" t="str">
        <f>VLOOKUP(Table1[[#This Row],[model.rxns]],Table2[],2,FALSE)</f>
        <v>citrate/isocitrate antiport</v>
      </c>
      <c r="C397" s="2">
        <v>0.48756331588940399</v>
      </c>
      <c r="D397" s="2">
        <f>VLOOKUP(Table1[[#This Row],[model.rxns]],Table2[[model.rxns]:[ST6512 - avg]],3,FALSE)</f>
        <v>-3.9706251079979403E-2</v>
      </c>
      <c r="E397" s="2">
        <f>VLOOKUP(Table1[[#This Row],[model.rxns]],Table2[[model.rxns]:[OKYL029 - avg]],5,FALSE)</f>
        <v>-1.9359311438092001E-2</v>
      </c>
      <c r="F397" s="2">
        <f>VLOOKUP(Table1[[#This Row],[model.rxns]],Table2[[model.rxns]:[JFYL18 - stddev]],4,FALSE)</f>
        <v>1.3893545540731599E-3</v>
      </c>
      <c r="G397" t="b">
        <f>ABS(Table1[[#This Row],[ST6512 flux]])&gt;Table1[[#This Row],[ST6512 std-dev]]</f>
        <v>1</v>
      </c>
      <c r="H397">
        <v>0</v>
      </c>
    </row>
    <row r="398" spans="1:8" hidden="1" x14ac:dyDescent="0.25">
      <c r="A398" s="5" t="s">
        <v>1909</v>
      </c>
      <c r="B398" t="str">
        <f>VLOOKUP(Table1[[#This Row],[model.rxns]],Table2[],2,FALSE)</f>
        <v>succinate transport, peroxisome-cytoplasm</v>
      </c>
      <c r="C398" s="2">
        <v>0.48756331588940399</v>
      </c>
      <c r="D398">
        <f>VLOOKUP(Table1[[#This Row],[model.rxns]],Table2[[model.rxns]:[ST6512 - avg]],3,FALSE)</f>
        <v>3.9706251079979403E-2</v>
      </c>
      <c r="E398">
        <f>VLOOKUP(Table1[[#This Row],[model.rxns]],Table2[[model.rxns]:[OKYL029 - avg]],5,FALSE)</f>
        <v>1.9359311438092001E-2</v>
      </c>
      <c r="F398">
        <f>VLOOKUP(Table1[[#This Row],[model.rxns]],Table2[[model.rxns]:[JFYL18 - stddev]],4,FALSE)</f>
        <v>1.3893545540731599E-3</v>
      </c>
      <c r="G398" t="b">
        <f>ABS(Table1[[#This Row],[ST6512 flux]])&gt;Table1[[#This Row],[ST6512 std-dev]]</f>
        <v>1</v>
      </c>
      <c r="H398">
        <v>0</v>
      </c>
    </row>
    <row r="399" spans="1:8" x14ac:dyDescent="0.25">
      <c r="A399" s="5">
        <v>1930</v>
      </c>
      <c r="B399" t="str">
        <f>VLOOKUP(Table1[[#This Row],[model.rxns]],Table2[],2,FALSE)</f>
        <v>malate/oxaloacetate shuttle</v>
      </c>
      <c r="C399" s="2">
        <v>0.478926504537178</v>
      </c>
      <c r="D399" s="2">
        <f>VLOOKUP(Table1[[#This Row],[model.rxns]],Table2[[model.rxns]:[ST6512 - avg]],3,FALSE)</f>
        <v>-3.4873272105723101E-2</v>
      </c>
      <c r="E399" s="2">
        <f>VLOOKUP(Table1[[#This Row],[model.rxns]],Table2[[model.rxns]:[OKYL029 - avg]],5,FALSE)</f>
        <v>-1.67017343113679E-2</v>
      </c>
      <c r="F399" s="2">
        <f>VLOOKUP(Table1[[#This Row],[model.rxns]],Table2[[model.rxns]:[JFYL18 - stddev]],4,FALSE)</f>
        <v>1.22723800684349E-2</v>
      </c>
      <c r="G399" t="b">
        <f>ABS(Table1[[#This Row],[ST6512 flux]])&gt;Table1[[#This Row],[ST6512 std-dev]]</f>
        <v>1</v>
      </c>
      <c r="H399">
        <v>0</v>
      </c>
    </row>
    <row r="400" spans="1:8" x14ac:dyDescent="0.25">
      <c r="A400" s="5">
        <v>1689</v>
      </c>
      <c r="B400" t="str">
        <f>VLOOKUP(Table1[[#This Row],[model.rxns]],Table2[],2,FALSE)</f>
        <v>citrate/malate antiport</v>
      </c>
      <c r="C400" s="2">
        <v>0.47069749514595799</v>
      </c>
      <c r="D400" s="2">
        <f>VLOOKUP(Table1[[#This Row],[model.rxns]],Table2[[model.rxns]:[ST6512 - avg]],3,FALSE)</f>
        <v>-3.91255803142442E-2</v>
      </c>
      <c r="E400" s="2">
        <f>VLOOKUP(Table1[[#This Row],[model.rxns]],Table2[[model.rxns]:[OKYL029 - avg]],5,FALSE)</f>
        <v>-1.8416312650046701E-2</v>
      </c>
      <c r="F400" s="2">
        <f>VLOOKUP(Table1[[#This Row],[model.rxns]],Table2[[model.rxns]:[JFYL18 - stddev]],4,FALSE)</f>
        <v>3.1554818198349698E-3</v>
      </c>
      <c r="G400" t="b">
        <f>ABS(Table1[[#This Row],[ST6512 flux]])&gt;Table1[[#This Row],[ST6512 std-dev]]</f>
        <v>1</v>
      </c>
      <c r="H400">
        <v>0</v>
      </c>
    </row>
    <row r="401" spans="1:8" hidden="1" x14ac:dyDescent="0.25">
      <c r="A401" s="5" t="s">
        <v>1864</v>
      </c>
      <c r="B401" t="str">
        <f>VLOOKUP(Table1[[#This Row],[model.rxns]],Table2[],2,FALSE)</f>
        <v>OHCU decarboxylase</v>
      </c>
      <c r="C401" s="2">
        <v>0.46646452125633597</v>
      </c>
      <c r="D401">
        <f>VLOOKUP(Table1[[#This Row],[model.rxns]],Table2[[model.rxns]:[ST6512 - avg]],3,FALSE)</f>
        <v>6.4736334684362403E-5</v>
      </c>
      <c r="E401">
        <f>VLOOKUP(Table1[[#This Row],[model.rxns]],Table2[[model.rxns]:[OKYL029 - avg]],5,FALSE)</f>
        <v>3.0197203366431001E-5</v>
      </c>
      <c r="F401">
        <f>VLOOKUP(Table1[[#This Row],[model.rxns]],Table2[[model.rxns]:[JFYL18 - stddev]],4,FALSE)</f>
        <v>3.5099725862832598E-4</v>
      </c>
      <c r="G401" t="b">
        <f>ABS(Table1[[#This Row],[ST6512 flux]])&gt;Table1[[#This Row],[ST6512 std-dev]]</f>
        <v>0</v>
      </c>
      <c r="H401" s="1">
        <v>1.4967290030557501E-9</v>
      </c>
    </row>
    <row r="402" spans="1:8" hidden="1" x14ac:dyDescent="0.25">
      <c r="A402" s="5">
        <v>189</v>
      </c>
      <c r="B402" t="str">
        <f>VLOOKUP(Table1[[#This Row],[model.rxns]],Table2[],2,FALSE)</f>
        <v>allantoate amidinohydrolase</v>
      </c>
      <c r="C402" s="2">
        <v>0.46646452125633597</v>
      </c>
      <c r="D402">
        <f>VLOOKUP(Table1[[#This Row],[model.rxns]],Table2[[model.rxns]:[ST6512 - avg]],3,FALSE)</f>
        <v>6.4736334684362199E-5</v>
      </c>
      <c r="E402">
        <f>VLOOKUP(Table1[[#This Row],[model.rxns]],Table2[[model.rxns]:[OKYL029 - avg]],5,FALSE)</f>
        <v>3.0197203366430899E-5</v>
      </c>
      <c r="F402">
        <f>VLOOKUP(Table1[[#This Row],[model.rxns]],Table2[[model.rxns]:[JFYL18 - stddev]],4,FALSE)</f>
        <v>3.50997258628325E-4</v>
      </c>
      <c r="G402" t="b">
        <f>ABS(Table1[[#This Row],[ST6512 flux]])&gt;Table1[[#This Row],[ST6512 std-dev]]</f>
        <v>0</v>
      </c>
      <c r="H402" s="1">
        <v>1.4967290030557501E-9</v>
      </c>
    </row>
    <row r="403" spans="1:8" hidden="1" x14ac:dyDescent="0.25">
      <c r="A403" s="5">
        <v>190</v>
      </c>
      <c r="B403" t="str">
        <f>VLOOKUP(Table1[[#This Row],[model.rxns]],Table2[],2,FALSE)</f>
        <v>allantoinase</v>
      </c>
      <c r="C403" s="2">
        <v>0.46646452125633497</v>
      </c>
      <c r="D403">
        <f>VLOOKUP(Table1[[#This Row],[model.rxns]],Table2[[model.rxns]:[ST6512 - avg]],3,FALSE)</f>
        <v>6.4736334684362403E-5</v>
      </c>
      <c r="E403">
        <f>VLOOKUP(Table1[[#This Row],[model.rxns]],Table2[[model.rxns]:[OKYL029 - avg]],5,FALSE)</f>
        <v>3.0197203366431001E-5</v>
      </c>
      <c r="F403">
        <f>VLOOKUP(Table1[[#This Row],[model.rxns]],Table2[[model.rxns]:[JFYL18 - stddev]],4,FALSE)</f>
        <v>3.5099725862832598E-4</v>
      </c>
      <c r="G403" t="b">
        <f>ABS(Table1[[#This Row],[ST6512 flux]])&gt;Table1[[#This Row],[ST6512 std-dev]]</f>
        <v>0</v>
      </c>
      <c r="H403" s="1">
        <v>1.4967290030557501E-9</v>
      </c>
    </row>
    <row r="404" spans="1:8" hidden="1" x14ac:dyDescent="0.25">
      <c r="A404" s="5" t="s">
        <v>1861</v>
      </c>
      <c r="B404" t="str">
        <f>VLOOKUP(Table1[[#This Row],[model.rxns]],Table2[],2,FALSE)</f>
        <v>xanthine dehydrogenase</v>
      </c>
      <c r="C404" s="2">
        <v>0.46646452125633497</v>
      </c>
      <c r="D404">
        <f>VLOOKUP(Table1[[#This Row],[model.rxns]],Table2[[model.rxns]:[ST6512 - avg]],3,FALSE)</f>
        <v>6.4736334684362498E-5</v>
      </c>
      <c r="E404">
        <f>VLOOKUP(Table1[[#This Row],[model.rxns]],Table2[[model.rxns]:[OKYL029 - avg]],5,FALSE)</f>
        <v>3.0197203366431001E-5</v>
      </c>
      <c r="F404">
        <f>VLOOKUP(Table1[[#This Row],[model.rxns]],Table2[[model.rxns]:[JFYL18 - stddev]],4,FALSE)</f>
        <v>3.5099725862832701E-4</v>
      </c>
      <c r="G404" t="b">
        <f>ABS(Table1[[#This Row],[ST6512 flux]])&gt;Table1[[#This Row],[ST6512 std-dev]]</f>
        <v>0</v>
      </c>
      <c r="H404" s="1">
        <v>1.4967290030557501E-9</v>
      </c>
    </row>
    <row r="405" spans="1:8" hidden="1" x14ac:dyDescent="0.25">
      <c r="A405" s="5" t="s">
        <v>1862</v>
      </c>
      <c r="B405" t="str">
        <f>VLOOKUP(Table1[[#This Row],[model.rxns]],Table2[],2,FALSE)</f>
        <v>urate oxidase</v>
      </c>
      <c r="C405" s="2">
        <v>0.46646452125633497</v>
      </c>
      <c r="D405">
        <f>VLOOKUP(Table1[[#This Row],[model.rxns]],Table2[[model.rxns]:[ST6512 - avg]],3,FALSE)</f>
        <v>6.4736334684362498E-5</v>
      </c>
      <c r="E405">
        <f>VLOOKUP(Table1[[#This Row],[model.rxns]],Table2[[model.rxns]:[OKYL029 - avg]],5,FALSE)</f>
        <v>3.0197203366431001E-5</v>
      </c>
      <c r="F405">
        <f>VLOOKUP(Table1[[#This Row],[model.rxns]],Table2[[model.rxns]:[JFYL18 - stddev]],4,FALSE)</f>
        <v>3.5099725862832701E-4</v>
      </c>
      <c r="G405" t="b">
        <f>ABS(Table1[[#This Row],[ST6512 flux]])&gt;Table1[[#This Row],[ST6512 std-dev]]</f>
        <v>0</v>
      </c>
      <c r="H405" s="1">
        <v>1.4967290030557501E-9</v>
      </c>
    </row>
    <row r="406" spans="1:8" hidden="1" x14ac:dyDescent="0.25">
      <c r="A406" s="5" t="s">
        <v>1863</v>
      </c>
      <c r="B406" t="str">
        <f>VLOOKUP(Table1[[#This Row],[model.rxns]],Table2[],2,FALSE)</f>
        <v>hydroxyisourate hydrolase</v>
      </c>
      <c r="C406" s="2">
        <v>0.46646452125633497</v>
      </c>
      <c r="D406">
        <f>VLOOKUP(Table1[[#This Row],[model.rxns]],Table2[[model.rxns]:[ST6512 - avg]],3,FALSE)</f>
        <v>6.4736334684362498E-5</v>
      </c>
      <c r="E406">
        <f>VLOOKUP(Table1[[#This Row],[model.rxns]],Table2[[model.rxns]:[OKYL029 - avg]],5,FALSE)</f>
        <v>3.0197203366431001E-5</v>
      </c>
      <c r="F406">
        <f>VLOOKUP(Table1[[#This Row],[model.rxns]],Table2[[model.rxns]:[JFYL18 - stddev]],4,FALSE)</f>
        <v>3.5099725862832701E-4</v>
      </c>
      <c r="G406" t="b">
        <f>ABS(Table1[[#This Row],[ST6512 flux]])&gt;Table1[[#This Row],[ST6512 std-dev]]</f>
        <v>0</v>
      </c>
      <c r="H406" s="1">
        <v>1.4967290030557501E-9</v>
      </c>
    </row>
    <row r="407" spans="1:8" hidden="1" x14ac:dyDescent="0.25">
      <c r="A407" s="5">
        <v>1076</v>
      </c>
      <c r="B407" t="str">
        <f>VLOOKUP(Table1[[#This Row],[model.rxns]],Table2[],2,FALSE)</f>
        <v>ureidoglycolate hydrolase</v>
      </c>
      <c r="C407" s="2">
        <v>0.46646452125633397</v>
      </c>
      <c r="D407">
        <f>VLOOKUP(Table1[[#This Row],[model.rxns]],Table2[[model.rxns]:[ST6512 - avg]],3,FALSE)</f>
        <v>6.4736334684362403E-5</v>
      </c>
      <c r="E407">
        <f>VLOOKUP(Table1[[#This Row],[model.rxns]],Table2[[model.rxns]:[OKYL029 - avg]],5,FALSE)</f>
        <v>3.0197203366430899E-5</v>
      </c>
      <c r="F407">
        <f>VLOOKUP(Table1[[#This Row],[model.rxns]],Table2[[model.rxns]:[JFYL18 - stddev]],4,FALSE)</f>
        <v>3.5099725862832598E-4</v>
      </c>
      <c r="G407" t="b">
        <f>ABS(Table1[[#This Row],[ST6512 flux]])&gt;Table1[[#This Row],[ST6512 std-dev]]</f>
        <v>0</v>
      </c>
      <c r="H407" s="1">
        <v>1.4967290030557501E-9</v>
      </c>
    </row>
    <row r="408" spans="1:8" x14ac:dyDescent="0.25">
      <c r="A408" s="5">
        <v>891</v>
      </c>
      <c r="B408" t="str">
        <f>VLOOKUP(Table1[[#This Row],[model.rxns]],Table2[],2,FALSE)</f>
        <v>phosphoglycerate dehydrogenase</v>
      </c>
      <c r="C408" s="2">
        <v>0.45417803626210501</v>
      </c>
      <c r="D408" s="2">
        <f>VLOOKUP(Table1[[#This Row],[model.rxns]],Table2[[model.rxns]:[ST6512 - avg]],3,FALSE)</f>
        <v>0.129034737730822</v>
      </c>
      <c r="E408" s="2">
        <f>VLOOKUP(Table1[[#This Row],[model.rxns]],Table2[[model.rxns]:[OKYL029 - avg]],5,FALSE)</f>
        <v>5.8604743792180301E-2</v>
      </c>
      <c r="F408" s="2">
        <f>VLOOKUP(Table1[[#This Row],[model.rxns]],Table2[[model.rxns]:[JFYL18 - stddev]],4,FALSE)</f>
        <v>1.9542482772636299E-2</v>
      </c>
      <c r="G408" t="b">
        <f>ABS(Table1[[#This Row],[ST6512 flux]])&gt;Table1[[#This Row],[ST6512 std-dev]]</f>
        <v>1</v>
      </c>
      <c r="H408">
        <v>0</v>
      </c>
    </row>
    <row r="409" spans="1:8" x14ac:dyDescent="0.25">
      <c r="A409" s="5">
        <v>917</v>
      </c>
      <c r="B409" t="str">
        <f>VLOOKUP(Table1[[#This Row],[model.rxns]],Table2[],2,FALSE)</f>
        <v>phosphoserine phosphatase (L-serine)</v>
      </c>
      <c r="C409" s="2">
        <v>0.45417803626210501</v>
      </c>
      <c r="D409" s="2">
        <f>VLOOKUP(Table1[[#This Row],[model.rxns]],Table2[[model.rxns]:[ST6512 - avg]],3,FALSE)</f>
        <v>0.129034737730822</v>
      </c>
      <c r="E409" s="2">
        <f>VLOOKUP(Table1[[#This Row],[model.rxns]],Table2[[model.rxns]:[OKYL029 - avg]],5,FALSE)</f>
        <v>5.8604743792180301E-2</v>
      </c>
      <c r="F409" s="2">
        <f>VLOOKUP(Table1[[#This Row],[model.rxns]],Table2[[model.rxns]:[JFYL18 - stddev]],4,FALSE)</f>
        <v>1.9542482772636299E-2</v>
      </c>
      <c r="G409" t="b">
        <f>ABS(Table1[[#This Row],[ST6512 flux]])&gt;Table1[[#This Row],[ST6512 std-dev]]</f>
        <v>1</v>
      </c>
      <c r="H409">
        <v>0</v>
      </c>
    </row>
    <row r="410" spans="1:8" x14ac:dyDescent="0.25">
      <c r="A410" s="5">
        <v>918</v>
      </c>
      <c r="B410" t="str">
        <f>VLOOKUP(Table1[[#This Row],[model.rxns]],Table2[],2,FALSE)</f>
        <v>phosphoserine transaminase</v>
      </c>
      <c r="C410" s="2">
        <v>0.45417803626210501</v>
      </c>
      <c r="D410" s="2">
        <f>VLOOKUP(Table1[[#This Row],[model.rxns]],Table2[[model.rxns]:[ST6512 - avg]],3,FALSE)</f>
        <v>0.129034737730822</v>
      </c>
      <c r="E410" s="2">
        <f>VLOOKUP(Table1[[#This Row],[model.rxns]],Table2[[model.rxns]:[OKYL029 - avg]],5,FALSE)</f>
        <v>5.8604743792180301E-2</v>
      </c>
      <c r="F410" s="2">
        <f>VLOOKUP(Table1[[#This Row],[model.rxns]],Table2[[model.rxns]:[JFYL18 - stddev]],4,FALSE)</f>
        <v>1.9542482772636299E-2</v>
      </c>
      <c r="G410" t="b">
        <f>ABS(Table1[[#This Row],[ST6512 flux]])&gt;Table1[[#This Row],[ST6512 std-dev]]</f>
        <v>1</v>
      </c>
      <c r="H410">
        <v>0</v>
      </c>
    </row>
    <row r="411" spans="1:8" hidden="1" x14ac:dyDescent="0.25">
      <c r="A411" s="5">
        <v>1091</v>
      </c>
      <c r="B411" t="str">
        <f>VLOOKUP(Table1[[#This Row],[model.rxns]],Table2[],2,FALSE)</f>
        <v>xanthine phosphoribosyltransferase</v>
      </c>
      <c r="C411" s="2">
        <v>0.44738150245515701</v>
      </c>
      <c r="D411">
        <f>VLOOKUP(Table1[[#This Row],[model.rxns]],Table2[[model.rxns]:[ST6512 - avg]],3,FALSE)</f>
        <v>1.08743517080623E-4</v>
      </c>
      <c r="E411">
        <f>VLOOKUP(Table1[[#This Row],[model.rxns]],Table2[[model.rxns]:[OKYL029 - avg]],5,FALSE)</f>
        <v>4.8649838053786999E-5</v>
      </c>
      <c r="F411">
        <f>VLOOKUP(Table1[[#This Row],[model.rxns]],Table2[[model.rxns]:[JFYL18 - stddev]],4,FALSE)</f>
        <v>8.22429969417751E-4</v>
      </c>
      <c r="G411" t="b">
        <f>ABS(Table1[[#This Row],[ST6512 flux]])&gt;Table1[[#This Row],[ST6512 std-dev]]</f>
        <v>0</v>
      </c>
      <c r="H411" s="1">
        <v>5.1908310345441503E-5</v>
      </c>
    </row>
    <row r="412" spans="1:8" x14ac:dyDescent="0.25">
      <c r="A412" s="5">
        <v>202</v>
      </c>
      <c r="B412" t="str">
        <f>VLOOKUP(Table1[[#This Row],[model.rxns]],Table2[],2,FALSE)</f>
        <v>anthranilate phosphoribosyltransferase</v>
      </c>
      <c r="C412" s="2">
        <v>0.445182761131592</v>
      </c>
      <c r="D412" s="2">
        <f>VLOOKUP(Table1[[#This Row],[model.rxns]],Table2[[model.rxns]:[ST6512 - avg]],3,FALSE)</f>
        <v>9.6605166460082392E-3</v>
      </c>
      <c r="E412" s="2">
        <f>VLOOKUP(Table1[[#This Row],[model.rxns]],Table2[[model.rxns]:[OKYL029 - avg]],5,FALSE)</f>
        <v>4.3006954744276502E-3</v>
      </c>
      <c r="F412" s="2">
        <f>VLOOKUP(Table1[[#This Row],[model.rxns]],Table2[[model.rxns]:[JFYL18 - stddev]],4,FALSE)</f>
        <v>3.2206166665289001E-3</v>
      </c>
      <c r="G412" t="b">
        <f>ABS(Table1[[#This Row],[ST6512 flux]])&gt;Table1[[#This Row],[ST6512 std-dev]]</f>
        <v>1</v>
      </c>
      <c r="H412">
        <v>0</v>
      </c>
    </row>
    <row r="413" spans="1:8" x14ac:dyDescent="0.25">
      <c r="A413" s="5">
        <v>566</v>
      </c>
      <c r="B413" t="str">
        <f>VLOOKUP(Table1[[#This Row],[model.rxns]],Table2[],2,FALSE)</f>
        <v>indole-3-glycerol-phosphate synthase</v>
      </c>
      <c r="C413" s="2">
        <v>0.445182761131592</v>
      </c>
      <c r="D413" s="2">
        <f>VLOOKUP(Table1[[#This Row],[model.rxns]],Table2[[model.rxns]:[ST6512 - avg]],3,FALSE)</f>
        <v>9.6605166460082392E-3</v>
      </c>
      <c r="E413" s="2">
        <f>VLOOKUP(Table1[[#This Row],[model.rxns]],Table2[[model.rxns]:[OKYL029 - avg]],5,FALSE)</f>
        <v>4.3006954744276502E-3</v>
      </c>
      <c r="F413" s="2">
        <f>VLOOKUP(Table1[[#This Row],[model.rxns]],Table2[[model.rxns]:[JFYL18 - stddev]],4,FALSE)</f>
        <v>3.2206166665289001E-3</v>
      </c>
      <c r="G413" t="b">
        <f>ABS(Table1[[#This Row],[ST6512 flux]])&gt;Table1[[#This Row],[ST6512 std-dev]]</f>
        <v>1</v>
      </c>
      <c r="H413">
        <v>0</v>
      </c>
    </row>
    <row r="414" spans="1:8" x14ac:dyDescent="0.25">
      <c r="A414" s="5">
        <v>913</v>
      </c>
      <c r="B414" t="str">
        <f>VLOOKUP(Table1[[#This Row],[model.rxns]],Table2[],2,FALSE)</f>
        <v>phosphoribosylanthranilate isomerase</v>
      </c>
      <c r="C414" s="2">
        <v>0.445182761131592</v>
      </c>
      <c r="D414" s="2">
        <f>VLOOKUP(Table1[[#This Row],[model.rxns]],Table2[[model.rxns]:[ST6512 - avg]],3,FALSE)</f>
        <v>9.6605166460082392E-3</v>
      </c>
      <c r="E414" s="2">
        <f>VLOOKUP(Table1[[#This Row],[model.rxns]],Table2[[model.rxns]:[OKYL029 - avg]],5,FALSE)</f>
        <v>4.3006954744276502E-3</v>
      </c>
      <c r="F414" s="2">
        <f>VLOOKUP(Table1[[#This Row],[model.rxns]],Table2[[model.rxns]:[JFYL18 - stddev]],4,FALSE)</f>
        <v>3.2206166665289001E-3</v>
      </c>
      <c r="G414" t="b">
        <f>ABS(Table1[[#This Row],[ST6512 flux]])&gt;Table1[[#This Row],[ST6512 std-dev]]</f>
        <v>1</v>
      </c>
      <c r="H414">
        <v>0</v>
      </c>
    </row>
    <row r="415" spans="1:8" x14ac:dyDescent="0.25">
      <c r="A415" s="5">
        <v>1055</v>
      </c>
      <c r="B415" t="str">
        <f>VLOOKUP(Table1[[#This Row],[model.rxns]],Table2[],2,FALSE)</f>
        <v>tryptophan synthase (indoleglycerol phosphate)</v>
      </c>
      <c r="C415" s="2">
        <v>0.445182761131592</v>
      </c>
      <c r="D415" s="2">
        <f>VLOOKUP(Table1[[#This Row],[model.rxns]],Table2[[model.rxns]:[ST6512 - avg]],3,FALSE)</f>
        <v>9.6605166460082392E-3</v>
      </c>
      <c r="E415" s="2">
        <f>VLOOKUP(Table1[[#This Row],[model.rxns]],Table2[[model.rxns]:[OKYL029 - avg]],5,FALSE)</f>
        <v>4.3006954744276502E-3</v>
      </c>
      <c r="F415" s="2">
        <f>VLOOKUP(Table1[[#This Row],[model.rxns]],Table2[[model.rxns]:[JFYL18 - stddev]],4,FALSE)</f>
        <v>3.2206166665289001E-3</v>
      </c>
      <c r="G415" t="b">
        <f>ABS(Table1[[#This Row],[ST6512 flux]])&gt;Table1[[#This Row],[ST6512 std-dev]]</f>
        <v>1</v>
      </c>
      <c r="H415">
        <v>0</v>
      </c>
    </row>
    <row r="416" spans="1:8" x14ac:dyDescent="0.25">
      <c r="A416" s="5">
        <v>670</v>
      </c>
      <c r="B416" t="str">
        <f>VLOOKUP(Table1[[#This Row],[model.rxns]],Table2[],2,FALSE)</f>
        <v>kynureninase</v>
      </c>
      <c r="C416" s="2">
        <v>0.436132260703396</v>
      </c>
      <c r="D416" s="2">
        <f>VLOOKUP(Table1[[#This Row],[model.rxns]],Table2[[model.rxns]:[ST6512 - avg]],3,FALSE)</f>
        <v>9.4645683426633799E-3</v>
      </c>
      <c r="E416" s="2">
        <f>VLOOKUP(Table1[[#This Row],[model.rxns]],Table2[[model.rxns]:[OKYL029 - avg]],5,FALSE)</f>
        <v>4.1278035878675699E-3</v>
      </c>
      <c r="F416" s="2">
        <f>VLOOKUP(Table1[[#This Row],[model.rxns]],Table2[[model.rxns]:[JFYL18 - stddev]],4,FALSE)</f>
        <v>3.2207900282273899E-3</v>
      </c>
      <c r="G416" t="b">
        <f>ABS(Table1[[#This Row],[ST6512 flux]])&gt;Table1[[#This Row],[ST6512 std-dev]]</f>
        <v>1</v>
      </c>
      <c r="H416">
        <v>0</v>
      </c>
    </row>
    <row r="417" spans="1:8" x14ac:dyDescent="0.25">
      <c r="A417" s="5">
        <v>694</v>
      </c>
      <c r="B417" t="str">
        <f>VLOOKUP(Table1[[#This Row],[model.rxns]],Table2[],2,FALSE)</f>
        <v>L-tryptophan:oxygen 2,3-oxidoreductase (decyclizing)</v>
      </c>
      <c r="C417" s="2">
        <v>0.436132260703396</v>
      </c>
      <c r="D417" s="2">
        <f>VLOOKUP(Table1[[#This Row],[model.rxns]],Table2[[model.rxns]:[ST6512 - avg]],3,FALSE)</f>
        <v>9.4645683426633799E-3</v>
      </c>
      <c r="E417" s="2">
        <f>VLOOKUP(Table1[[#This Row],[model.rxns]],Table2[[model.rxns]:[OKYL029 - avg]],5,FALSE)</f>
        <v>4.1278035878675699E-3</v>
      </c>
      <c r="F417" s="2">
        <f>VLOOKUP(Table1[[#This Row],[model.rxns]],Table2[[model.rxns]:[JFYL18 - stddev]],4,FALSE)</f>
        <v>3.2207900282273899E-3</v>
      </c>
      <c r="G417" t="b">
        <f>ABS(Table1[[#This Row],[ST6512 flux]])&gt;Table1[[#This Row],[ST6512 std-dev]]</f>
        <v>1</v>
      </c>
      <c r="H417">
        <v>0</v>
      </c>
    </row>
    <row r="418" spans="1:8" x14ac:dyDescent="0.25">
      <c r="A418" s="5">
        <v>762</v>
      </c>
      <c r="B418" t="str">
        <f>VLOOKUP(Table1[[#This Row],[model.rxns]],Table2[],2,FALSE)</f>
        <v>N-formyl-L-kynurenine amidohydrolase</v>
      </c>
      <c r="C418" s="2">
        <v>0.436132260703396</v>
      </c>
      <c r="D418" s="2">
        <f>VLOOKUP(Table1[[#This Row],[model.rxns]],Table2[[model.rxns]:[ST6512 - avg]],3,FALSE)</f>
        <v>9.4645683426633799E-3</v>
      </c>
      <c r="E418" s="2">
        <f>VLOOKUP(Table1[[#This Row],[model.rxns]],Table2[[model.rxns]:[OKYL029 - avg]],5,FALSE)</f>
        <v>4.1278035878675699E-3</v>
      </c>
      <c r="F418" s="2">
        <f>VLOOKUP(Table1[[#This Row],[model.rxns]],Table2[[model.rxns]:[JFYL18 - stddev]],4,FALSE)</f>
        <v>3.2207900282273899E-3</v>
      </c>
      <c r="G418" t="b">
        <f>ABS(Table1[[#This Row],[ST6512 flux]])&gt;Table1[[#This Row],[ST6512 std-dev]]</f>
        <v>1</v>
      </c>
      <c r="H418">
        <v>0</v>
      </c>
    </row>
    <row r="419" spans="1:8" hidden="1" x14ac:dyDescent="0.25">
      <c r="A419" s="5">
        <v>490</v>
      </c>
      <c r="B419" t="str">
        <f>VLOOKUP(Table1[[#This Row],[model.rxns]],Table2[],2,FALSE)</f>
        <v>glycerol-3-phosphate dehydrogenase (fad)</v>
      </c>
      <c r="C419" s="2">
        <v>0.43611358374986597</v>
      </c>
      <c r="D419">
        <f>VLOOKUP(Table1[[#This Row],[model.rxns]],Table2[[model.rxns]:[ST6512 - avg]],3,FALSE)</f>
        <v>3.8230846679457101E-3</v>
      </c>
      <c r="E419">
        <f>VLOOKUP(Table1[[#This Row],[model.rxns]],Table2[[model.rxns]:[OKYL029 - avg]],5,FALSE)</f>
        <v>1.6672991555169701E-3</v>
      </c>
      <c r="F419">
        <f>VLOOKUP(Table1[[#This Row],[model.rxns]],Table2[[model.rxns]:[JFYL18 - stddev]],4,FALSE)</f>
        <v>1.6304888278233901E-2</v>
      </c>
      <c r="G419" t="b">
        <f>ABS(Table1[[#This Row],[ST6512 flux]])&gt;Table1[[#This Row],[ST6512 std-dev]]</f>
        <v>0</v>
      </c>
      <c r="H419" s="1">
        <v>1.9325161862995402E-12</v>
      </c>
    </row>
    <row r="420" spans="1:8" hidden="1" x14ac:dyDescent="0.25">
      <c r="A420" s="5">
        <v>2221</v>
      </c>
      <c r="B420" t="str">
        <f>VLOOKUP(Table1[[#This Row],[model.rxns]],Table2[],2,FALSE)</f>
        <v>fatty acyl-CoA transport via ABC system (C16:0)</v>
      </c>
      <c r="C420" s="2">
        <v>0.40103596457528201</v>
      </c>
      <c r="D420">
        <f>VLOOKUP(Table1[[#This Row],[model.rxns]],Table2[[model.rxns]:[ST6512 - avg]],3,FALSE)</f>
        <v>1.9305210778096599E-4</v>
      </c>
      <c r="E420">
        <f>VLOOKUP(Table1[[#This Row],[model.rxns]],Table2[[model.rxns]:[OKYL029 - avg]],5,FALSE)</f>
        <v>7.7420838257231099E-5</v>
      </c>
      <c r="F420">
        <f>VLOOKUP(Table1[[#This Row],[model.rxns]],Table2[[model.rxns]:[JFYL18 - stddev]],4,FALSE)</f>
        <v>8.7278505932160801E-4</v>
      </c>
      <c r="G420" t="b">
        <f>ABS(Table1[[#This Row],[ST6512 flux]])&gt;Table1[[#This Row],[ST6512 std-dev]]</f>
        <v>0</v>
      </c>
      <c r="H420" s="1">
        <v>2.0539915559776701E-14</v>
      </c>
    </row>
    <row r="421" spans="1:8" hidden="1" x14ac:dyDescent="0.25">
      <c r="A421" s="5">
        <v>102</v>
      </c>
      <c r="B421" t="str">
        <f>VLOOKUP(Table1[[#This Row],[model.rxns]],Table2[],2,FALSE)</f>
        <v>acetyl-CoA C-acyltransferase (myristoyl-CoA)</v>
      </c>
      <c r="C421" s="2">
        <v>0.40035423189437203</v>
      </c>
      <c r="D421">
        <f>VLOOKUP(Table1[[#This Row],[model.rxns]],Table2[[model.rxns]:[ST6512 - avg]],3,FALSE)</f>
        <v>2.6414042440725598E-4</v>
      </c>
      <c r="E421">
        <f>VLOOKUP(Table1[[#This Row],[model.rxns]],Table2[[model.rxns]:[OKYL029 - avg]],5,FALSE)</f>
        <v>1.0574973672582001E-4</v>
      </c>
      <c r="F421">
        <f>VLOOKUP(Table1[[#This Row],[model.rxns]],Table2[[model.rxns]:[JFYL18 - stddev]],4,FALSE)</f>
        <v>8.7952872362477704E-4</v>
      </c>
      <c r="G421" t="b">
        <f>ABS(Table1[[#This Row],[ST6512 flux]])&gt;Table1[[#This Row],[ST6512 std-dev]]</f>
        <v>0</v>
      </c>
      <c r="H421" s="1">
        <v>1.9857528690482398E-27</v>
      </c>
    </row>
    <row r="422" spans="1:8" hidden="1" x14ac:dyDescent="0.25">
      <c r="A422" s="5">
        <v>123</v>
      </c>
      <c r="B422" t="str">
        <f>VLOOKUP(Table1[[#This Row],[model.rxns]],Table2[],2,FALSE)</f>
        <v>acyl-CoA oxidase (hexadecanoyl-CoA)</v>
      </c>
      <c r="C422" s="2">
        <v>0.40035423189437203</v>
      </c>
      <c r="D422">
        <f>VLOOKUP(Table1[[#This Row],[model.rxns]],Table2[[model.rxns]:[ST6512 - avg]],3,FALSE)</f>
        <v>2.6414042440725598E-4</v>
      </c>
      <c r="E422">
        <f>VLOOKUP(Table1[[#This Row],[model.rxns]],Table2[[model.rxns]:[OKYL029 - avg]],5,FALSE)</f>
        <v>1.0574973672582001E-4</v>
      </c>
      <c r="F422">
        <f>VLOOKUP(Table1[[#This Row],[model.rxns]],Table2[[model.rxns]:[JFYL18 - stddev]],4,FALSE)</f>
        <v>8.7952872362477704E-4</v>
      </c>
      <c r="G422" t="b">
        <f>ABS(Table1[[#This Row],[ST6512 flux]])&gt;Table1[[#This Row],[ST6512 std-dev]]</f>
        <v>0</v>
      </c>
      <c r="H422" s="1">
        <v>1.9857528690482398E-27</v>
      </c>
    </row>
    <row r="423" spans="1:8" hidden="1" x14ac:dyDescent="0.25">
      <c r="A423" s="5">
        <v>2251</v>
      </c>
      <c r="B423" t="str">
        <f>VLOOKUP(Table1[[#This Row],[model.rxns]],Table2[],2,FALSE)</f>
        <v>2-enoyl-CoA hydratase (3-hydroxyhexadecanoyl-CoA)</v>
      </c>
      <c r="C423" s="2">
        <v>0.40035423189437203</v>
      </c>
      <c r="D423">
        <f>VLOOKUP(Table1[[#This Row],[model.rxns]],Table2[[model.rxns]:[ST6512 - avg]],3,FALSE)</f>
        <v>2.6414042440725598E-4</v>
      </c>
      <c r="E423">
        <f>VLOOKUP(Table1[[#This Row],[model.rxns]],Table2[[model.rxns]:[OKYL029 - avg]],5,FALSE)</f>
        <v>1.0574973672582001E-4</v>
      </c>
      <c r="F423">
        <f>VLOOKUP(Table1[[#This Row],[model.rxns]],Table2[[model.rxns]:[JFYL18 - stddev]],4,FALSE)</f>
        <v>8.7952872362477704E-4</v>
      </c>
      <c r="G423" t="b">
        <f>ABS(Table1[[#This Row],[ST6512 flux]])&gt;Table1[[#This Row],[ST6512 std-dev]]</f>
        <v>0</v>
      </c>
      <c r="H423" s="1">
        <v>1.9857528690482398E-27</v>
      </c>
    </row>
    <row r="424" spans="1:8" hidden="1" x14ac:dyDescent="0.25">
      <c r="A424" s="5">
        <v>2268</v>
      </c>
      <c r="B424" t="str">
        <f>VLOOKUP(Table1[[#This Row],[model.rxns]],Table2[],2,FALSE)</f>
        <v>3-hydroxyacyl-CoA dehydrogenase (3-oxohexadecanoyl-CoA)</v>
      </c>
      <c r="C424" s="2">
        <v>0.40035423189437203</v>
      </c>
      <c r="D424">
        <f>VLOOKUP(Table1[[#This Row],[model.rxns]],Table2[[model.rxns]:[ST6512 - avg]],3,FALSE)</f>
        <v>2.6414042440725598E-4</v>
      </c>
      <c r="E424">
        <f>VLOOKUP(Table1[[#This Row],[model.rxns]],Table2[[model.rxns]:[OKYL029 - avg]],5,FALSE)</f>
        <v>1.0574973672582001E-4</v>
      </c>
      <c r="F424">
        <f>VLOOKUP(Table1[[#This Row],[model.rxns]],Table2[[model.rxns]:[JFYL18 - stddev]],4,FALSE)</f>
        <v>8.7952872362477704E-4</v>
      </c>
      <c r="G424" t="b">
        <f>ABS(Table1[[#This Row],[ST6512 flux]])&gt;Table1[[#This Row],[ST6512 std-dev]]</f>
        <v>0</v>
      </c>
      <c r="H424" s="1">
        <v>1.9857528690482398E-27</v>
      </c>
    </row>
    <row r="425" spans="1:8" hidden="1" x14ac:dyDescent="0.25">
      <c r="A425" s="5">
        <v>1664</v>
      </c>
      <c r="B425" t="str">
        <f>VLOOKUP(Table1[[#This Row],[model.rxns]],Table2[],2,FALSE)</f>
        <v>bicarbonate formation</v>
      </c>
      <c r="C425" s="2">
        <v>0.395284399351646</v>
      </c>
      <c r="D425">
        <f>VLOOKUP(Table1[[#This Row],[model.rxns]],Table2[[model.rxns]:[ST6512 - avg]],3,FALSE)</f>
        <v>1.98734263050996E-4</v>
      </c>
      <c r="E425">
        <f>VLOOKUP(Table1[[#This Row],[model.rxns]],Table2[[model.rxns]:[OKYL029 - avg]],5,FALSE)</f>
        <v>7.8556553800704701E-5</v>
      </c>
      <c r="F425">
        <f>VLOOKUP(Table1[[#This Row],[model.rxns]],Table2[[model.rxns]:[JFYL18 - stddev]],4,FALSE)</f>
        <v>6.0103455683777995E-4</v>
      </c>
      <c r="G425" t="b">
        <f>ABS(Table1[[#This Row],[ST6512 flux]])&gt;Table1[[#This Row],[ST6512 std-dev]]</f>
        <v>0</v>
      </c>
      <c r="H425" s="1">
        <v>9.1030189601961701E-33</v>
      </c>
    </row>
    <row r="426" spans="1:8" hidden="1" x14ac:dyDescent="0.25">
      <c r="A426" s="5" t="s">
        <v>1876</v>
      </c>
      <c r="B426" t="str">
        <f>VLOOKUP(Table1[[#This Row],[model.rxns]],Table2[],2,FALSE)</f>
        <v>4-methyl-2-oxopentanoate dehydrogenase</v>
      </c>
      <c r="C426" s="2">
        <v>0.395284399351646</v>
      </c>
      <c r="D426">
        <f>VLOOKUP(Table1[[#This Row],[model.rxns]],Table2[[model.rxns]:[ST6512 - avg]],3,FALSE)</f>
        <v>1.98734263050996E-4</v>
      </c>
      <c r="E426">
        <f>VLOOKUP(Table1[[#This Row],[model.rxns]],Table2[[model.rxns]:[OKYL029 - avg]],5,FALSE)</f>
        <v>7.8556553800704701E-5</v>
      </c>
      <c r="F426">
        <f>VLOOKUP(Table1[[#This Row],[model.rxns]],Table2[[model.rxns]:[JFYL18 - stddev]],4,FALSE)</f>
        <v>6.0103455683777995E-4</v>
      </c>
      <c r="G426" t="b">
        <f>ABS(Table1[[#This Row],[ST6512 flux]])&gt;Table1[[#This Row],[ST6512 std-dev]]</f>
        <v>0</v>
      </c>
      <c r="H426" s="1">
        <v>9.1030189601961701E-33</v>
      </c>
    </row>
    <row r="427" spans="1:8" hidden="1" x14ac:dyDescent="0.25">
      <c r="A427" s="5" t="s">
        <v>1879</v>
      </c>
      <c r="B427" t="str">
        <f>VLOOKUP(Table1[[#This Row],[model.rxns]],Table2[],2,FALSE)</f>
        <v>3-methylbutanoyl-CoA dehydrogenase;</v>
      </c>
      <c r="C427" s="2">
        <v>0.395284399351646</v>
      </c>
      <c r="D427">
        <f>VLOOKUP(Table1[[#This Row],[model.rxns]],Table2[[model.rxns]:[ST6512 - avg]],3,FALSE)</f>
        <v>1.98734263050996E-4</v>
      </c>
      <c r="E427">
        <f>VLOOKUP(Table1[[#This Row],[model.rxns]],Table2[[model.rxns]:[OKYL029 - avg]],5,FALSE)</f>
        <v>7.8556553800704701E-5</v>
      </c>
      <c r="F427">
        <f>VLOOKUP(Table1[[#This Row],[model.rxns]],Table2[[model.rxns]:[JFYL18 - stddev]],4,FALSE)</f>
        <v>6.0103455683777995E-4</v>
      </c>
      <c r="G427" t="b">
        <f>ABS(Table1[[#This Row],[ST6512 flux]])&gt;Table1[[#This Row],[ST6512 std-dev]]</f>
        <v>0</v>
      </c>
      <c r="H427" s="1">
        <v>9.1030189601961701E-33</v>
      </c>
    </row>
    <row r="428" spans="1:8" hidden="1" x14ac:dyDescent="0.25">
      <c r="A428" s="5" t="s">
        <v>1880</v>
      </c>
      <c r="B428" t="str">
        <f>VLOOKUP(Table1[[#This Row],[model.rxns]],Table2[],2,FALSE)</f>
        <v>3-methylcrotonyl-CoA carboxylase</v>
      </c>
      <c r="C428" s="2">
        <v>0.395284399351646</v>
      </c>
      <c r="D428">
        <f>VLOOKUP(Table1[[#This Row],[model.rxns]],Table2[[model.rxns]:[ST6512 - avg]],3,FALSE)</f>
        <v>1.98734263050996E-4</v>
      </c>
      <c r="E428">
        <f>VLOOKUP(Table1[[#This Row],[model.rxns]],Table2[[model.rxns]:[OKYL029 - avg]],5,FALSE)</f>
        <v>7.8556553800704701E-5</v>
      </c>
      <c r="F428">
        <f>VLOOKUP(Table1[[#This Row],[model.rxns]],Table2[[model.rxns]:[JFYL18 - stddev]],4,FALSE)</f>
        <v>6.0103455683777995E-4</v>
      </c>
      <c r="G428" t="b">
        <f>ABS(Table1[[#This Row],[ST6512 flux]])&gt;Table1[[#This Row],[ST6512 std-dev]]</f>
        <v>0</v>
      </c>
      <c r="H428" s="1">
        <v>9.1030189601961701E-33</v>
      </c>
    </row>
    <row r="429" spans="1:8" hidden="1" x14ac:dyDescent="0.25">
      <c r="A429" s="5" t="s">
        <v>1881</v>
      </c>
      <c r="B429" t="str">
        <f>VLOOKUP(Table1[[#This Row],[model.rxns]],Table2[],2,FALSE)</f>
        <v>3-methylglutaconyl-CoA dehydratase</v>
      </c>
      <c r="C429" s="2">
        <v>0.395284399351646</v>
      </c>
      <c r="D429">
        <f>VLOOKUP(Table1[[#This Row],[model.rxns]],Table2[[model.rxns]:[ST6512 - avg]],3,FALSE)</f>
        <v>1.98734263050996E-4</v>
      </c>
      <c r="E429">
        <f>VLOOKUP(Table1[[#This Row],[model.rxns]],Table2[[model.rxns]:[OKYL029 - avg]],5,FALSE)</f>
        <v>7.8556553800704701E-5</v>
      </c>
      <c r="F429">
        <f>VLOOKUP(Table1[[#This Row],[model.rxns]],Table2[[model.rxns]:[JFYL18 - stddev]],4,FALSE)</f>
        <v>6.0103455683777995E-4</v>
      </c>
      <c r="G429" t="b">
        <f>ABS(Table1[[#This Row],[ST6512 flux]])&gt;Table1[[#This Row],[ST6512 std-dev]]</f>
        <v>0</v>
      </c>
      <c r="H429" s="1">
        <v>9.1030189601961701E-33</v>
      </c>
    </row>
    <row r="430" spans="1:8" hidden="1" x14ac:dyDescent="0.25">
      <c r="A430" s="5">
        <v>1809</v>
      </c>
      <c r="B430" t="str">
        <f>VLOOKUP(Table1[[#This Row],[model.rxns]],Table2[],2,FALSE)</f>
        <v>glycerol-3-phosphate shuttle</v>
      </c>
      <c r="C430" s="2">
        <v>0.37416520468576397</v>
      </c>
      <c r="D430">
        <f>VLOOKUP(Table1[[#This Row],[model.rxns]],Table2[[model.rxns]:[ST6512 - avg]],3,FALSE)</f>
        <v>3.7697037597158199E-3</v>
      </c>
      <c r="E430">
        <f>VLOOKUP(Table1[[#This Row],[model.rxns]],Table2[[model.rxns]:[OKYL029 - avg]],5,FALSE)</f>
        <v>1.4104919788587599E-3</v>
      </c>
      <c r="F430">
        <f>VLOOKUP(Table1[[#This Row],[model.rxns]],Table2[[model.rxns]:[JFYL18 - stddev]],4,FALSE)</f>
        <v>1.5917022136531001E-2</v>
      </c>
      <c r="G430" t="b">
        <f>ABS(Table1[[#This Row],[ST6512 flux]])&gt;Table1[[#This Row],[ST6512 std-dev]]</f>
        <v>0</v>
      </c>
      <c r="H430" s="1">
        <v>5.0441887317941496E-16</v>
      </c>
    </row>
    <row r="431" spans="1:8" hidden="1" x14ac:dyDescent="0.25">
      <c r="A431" s="5">
        <v>1183</v>
      </c>
      <c r="B431" t="str">
        <f>VLOOKUP(Table1[[#This Row],[model.rxns]],Table2[],2,FALSE)</f>
        <v>L-alanine transport</v>
      </c>
      <c r="C431" s="2">
        <v>0.36806565030372101</v>
      </c>
      <c r="D431">
        <f>VLOOKUP(Table1[[#This Row],[model.rxns]],Table2[[model.rxns]:[ST6512 - avg]],3,FALSE)</f>
        <v>-4.7301664900235903E-3</v>
      </c>
      <c r="E431">
        <f>VLOOKUP(Table1[[#This Row],[model.rxns]],Table2[[model.rxns]:[OKYL029 - avg]],5,FALSE)</f>
        <v>-1.7410118051953999E-3</v>
      </c>
      <c r="F431">
        <f>VLOOKUP(Table1[[#This Row],[model.rxns]],Table2[[model.rxns]:[JFYL18 - stddev]],4,FALSE)</f>
        <v>1.2687138446314101E-2</v>
      </c>
      <c r="G431" t="b">
        <f>ABS(Table1[[#This Row],[ST6512 flux]])&gt;Table1[[#This Row],[ST6512 std-dev]]</f>
        <v>0</v>
      </c>
      <c r="H431" s="1">
        <v>2.36330864673267E-44</v>
      </c>
    </row>
    <row r="432" spans="1:8" hidden="1" x14ac:dyDescent="0.25">
      <c r="A432" s="5">
        <v>1873</v>
      </c>
      <c r="B432" t="str">
        <f>VLOOKUP(Table1[[#This Row],[model.rxns]],Table2[],2,FALSE)</f>
        <v>L-alanine exchange</v>
      </c>
      <c r="C432" s="2">
        <v>0.36806565030372101</v>
      </c>
      <c r="D432">
        <f>VLOOKUP(Table1[[#This Row],[model.rxns]],Table2[[model.rxns]:[ST6512 - avg]],3,FALSE)</f>
        <v>4.7301664900235903E-3</v>
      </c>
      <c r="E432">
        <f>VLOOKUP(Table1[[#This Row],[model.rxns]],Table2[[model.rxns]:[OKYL029 - avg]],5,FALSE)</f>
        <v>1.7410118051953999E-3</v>
      </c>
      <c r="F432">
        <f>VLOOKUP(Table1[[#This Row],[model.rxns]],Table2[[model.rxns]:[JFYL18 - stddev]],4,FALSE)</f>
        <v>1.2687138446314101E-2</v>
      </c>
      <c r="G432" t="b">
        <f>ABS(Table1[[#This Row],[ST6512 flux]])&gt;Table1[[#This Row],[ST6512 std-dev]]</f>
        <v>0</v>
      </c>
      <c r="H432" s="1">
        <v>2.36330864673267E-44</v>
      </c>
    </row>
    <row r="433" spans="1:8" hidden="1" x14ac:dyDescent="0.25">
      <c r="A433" s="5">
        <v>1746</v>
      </c>
      <c r="B433" t="str">
        <f>VLOOKUP(Table1[[#This Row],[model.rxns]],Table2[],2,FALSE)</f>
        <v>dihydroxyacetone phosphate transport</v>
      </c>
      <c r="C433" s="2">
        <v>0.363625604934941</v>
      </c>
      <c r="D433">
        <f>VLOOKUP(Table1[[#This Row],[model.rxns]],Table2[[model.rxns]:[ST6512 - avg]],3,FALSE)</f>
        <v>3.6931074403578098E-3</v>
      </c>
      <c r="E433">
        <f>VLOOKUP(Table1[[#This Row],[model.rxns]],Table2[[model.rxns]:[OKYL029 - avg]],5,FALSE)</f>
        <v>1.3429084270898399E-3</v>
      </c>
      <c r="F433">
        <f>VLOOKUP(Table1[[#This Row],[model.rxns]],Table2[[model.rxns]:[JFYL18 - stddev]],4,FALSE)</f>
        <v>1.59172181108687E-2</v>
      </c>
      <c r="G433" t="b">
        <f>ABS(Table1[[#This Row],[ST6512 flux]])&gt;Table1[[#This Row],[ST6512 std-dev]]</f>
        <v>0</v>
      </c>
      <c r="H433" s="1">
        <v>6.5203377216652303E-16</v>
      </c>
    </row>
    <row r="434" spans="1:8" hidden="1" x14ac:dyDescent="0.25">
      <c r="A434" s="5">
        <v>2198</v>
      </c>
      <c r="B434" t="str">
        <f>VLOOKUP(Table1[[#This Row],[model.rxns]],Table2[],2,FALSE)</f>
        <v>fatty-acid--CoA ligase (octadecanoate), ER membrane</v>
      </c>
      <c r="C434" s="2">
        <v>0.34904392876426599</v>
      </c>
      <c r="D434">
        <f>VLOOKUP(Table1[[#This Row],[model.rxns]],Table2[[model.rxns]:[ST6512 - avg]],3,FALSE)</f>
        <v>6.2995780172147699E-5</v>
      </c>
      <c r="E434">
        <f>VLOOKUP(Table1[[#This Row],[model.rxns]],Table2[[model.rxns]:[OKYL029 - avg]],5,FALSE)</f>
        <v>2.1988294606856499E-5</v>
      </c>
      <c r="F434">
        <f>VLOOKUP(Table1[[#This Row],[model.rxns]],Table2[[model.rxns]:[JFYL18 - stddev]],4,FALSE)</f>
        <v>4.0516995725906302E-4</v>
      </c>
      <c r="G434" t="b">
        <f>ABS(Table1[[#This Row],[ST6512 flux]])&gt;Table1[[#This Row],[ST6512 std-dev]]</f>
        <v>0</v>
      </c>
      <c r="H434" s="1">
        <v>3.9461791453546501E-8</v>
      </c>
    </row>
    <row r="435" spans="1:8" hidden="1" x14ac:dyDescent="0.25">
      <c r="A435" s="5">
        <v>3512</v>
      </c>
      <c r="B435" t="str">
        <f>VLOOKUP(Table1[[#This Row],[model.rxns]],Table2[],2,FALSE)</f>
        <v>stearate transport, cytoplasm-ER membrane</v>
      </c>
      <c r="C435" s="2">
        <v>0.337262217535716</v>
      </c>
      <c r="D435">
        <f>VLOOKUP(Table1[[#This Row],[model.rxns]],Table2[[model.rxns]:[ST6512 - avg]],3,FALSE)</f>
        <v>6.2937649513968594E-5</v>
      </c>
      <c r="E435">
        <f>VLOOKUP(Table1[[#This Row],[model.rxns]],Table2[[model.rxns]:[OKYL029 - avg]],5,FALSE)</f>
        <v>2.1226491241566701E-5</v>
      </c>
      <c r="F435">
        <f>VLOOKUP(Table1[[#This Row],[model.rxns]],Table2[[model.rxns]:[JFYL18 - stddev]],4,FALSE)</f>
        <v>4.0514485424823901E-4</v>
      </c>
      <c r="G435" t="b">
        <f>ABS(Table1[[#This Row],[ST6512 flux]])&gt;Table1[[#This Row],[ST6512 std-dev]]</f>
        <v>0</v>
      </c>
      <c r="H435" s="1">
        <v>2.2764199586338499E-8</v>
      </c>
    </row>
    <row r="436" spans="1:8" x14ac:dyDescent="0.25">
      <c r="A436" s="5">
        <v>558</v>
      </c>
      <c r="B436" t="str">
        <f>VLOOKUP(Table1[[#This Row],[model.rxns]],Table2[],2,FALSE)</f>
        <v>hydroxymethylglutaryl CoA reductase</v>
      </c>
      <c r="C436" s="2">
        <v>0.32421882434729399</v>
      </c>
      <c r="D436" s="2">
        <f>VLOOKUP(Table1[[#This Row],[model.rxns]],Table2[[model.rxns]:[ST6512 - avg]],3,FALSE)</f>
        <v>3.2508685769731101E-2</v>
      </c>
      <c r="E436" s="2">
        <f>VLOOKUP(Table1[[#This Row],[model.rxns]],Table2[[model.rxns]:[OKYL029 - avg]],5,FALSE)</f>
        <v>1.0539927881337801E-2</v>
      </c>
      <c r="F436" s="2">
        <f>VLOOKUP(Table1[[#This Row],[model.rxns]],Table2[[model.rxns]:[JFYL18 - stddev]],4,FALSE)</f>
        <v>6.15304239233637E-3</v>
      </c>
      <c r="G436" t="b">
        <f>ABS(Table1[[#This Row],[ST6512 flux]])&gt;Table1[[#This Row],[ST6512 std-dev]]</f>
        <v>1</v>
      </c>
      <c r="H436">
        <v>0</v>
      </c>
    </row>
    <row r="437" spans="1:8" hidden="1" x14ac:dyDescent="0.25">
      <c r="A437" s="5">
        <v>107</v>
      </c>
      <c r="B437" t="str">
        <f>VLOOKUP(Table1[[#This Row],[model.rxns]],Table2[],2,FALSE)</f>
        <v>acetyl-CoA C-acyltransferase (decanoyl-CoA)</v>
      </c>
      <c r="C437" s="2">
        <v>0.32033245576622499</v>
      </c>
      <c r="D437">
        <f>VLOOKUP(Table1[[#This Row],[model.rxns]],Table2[[model.rxns]:[ST6512 - avg]],3,FALSE)</f>
        <v>3.0622611413033798E-4</v>
      </c>
      <c r="E437">
        <f>VLOOKUP(Table1[[#This Row],[model.rxns]],Table2[[model.rxns]:[OKYL029 - avg]],5,FALSE)</f>
        <v>9.8094163159119394E-5</v>
      </c>
      <c r="F437">
        <f>VLOOKUP(Table1[[#This Row],[model.rxns]],Table2[[model.rxns]:[JFYL18 - stddev]],4,FALSE)</f>
        <v>8.95765800970145E-4</v>
      </c>
      <c r="G437" t="b">
        <f>ABS(Table1[[#This Row],[ST6512 flux]])&gt;Table1[[#This Row],[ST6512 std-dev]]</f>
        <v>0</v>
      </c>
      <c r="H437" s="1">
        <v>8.6829309449478896E-47</v>
      </c>
    </row>
    <row r="438" spans="1:8" hidden="1" x14ac:dyDescent="0.25">
      <c r="A438" s="5">
        <v>120</v>
      </c>
      <c r="B438" t="str">
        <f>VLOOKUP(Table1[[#This Row],[model.rxns]],Table2[],2,FALSE)</f>
        <v>acyl-CoA oxidase (decanoyl-CoA)</v>
      </c>
      <c r="C438" s="2">
        <v>0.32033245576622499</v>
      </c>
      <c r="D438">
        <f>VLOOKUP(Table1[[#This Row],[model.rxns]],Table2[[model.rxns]:[ST6512 - avg]],3,FALSE)</f>
        <v>3.0622611413033798E-4</v>
      </c>
      <c r="E438">
        <f>VLOOKUP(Table1[[#This Row],[model.rxns]],Table2[[model.rxns]:[OKYL029 - avg]],5,FALSE)</f>
        <v>9.8094163159119394E-5</v>
      </c>
      <c r="F438">
        <f>VLOOKUP(Table1[[#This Row],[model.rxns]],Table2[[model.rxns]:[JFYL18 - stddev]],4,FALSE)</f>
        <v>8.95765800970145E-4</v>
      </c>
      <c r="G438" t="b">
        <f>ABS(Table1[[#This Row],[ST6512 flux]])&gt;Table1[[#This Row],[ST6512 std-dev]]</f>
        <v>0</v>
      </c>
      <c r="H438" s="1">
        <v>8.6829309449478896E-47</v>
      </c>
    </row>
    <row r="439" spans="1:8" hidden="1" x14ac:dyDescent="0.25">
      <c r="A439" s="5">
        <v>2249</v>
      </c>
      <c r="B439" t="str">
        <f>VLOOKUP(Table1[[#This Row],[model.rxns]],Table2[],2,FALSE)</f>
        <v>2-enoyl-CoA hydratase (3-hydroxydodecanoyl-CoA)</v>
      </c>
      <c r="C439" s="2">
        <v>0.32033245576622499</v>
      </c>
      <c r="D439">
        <f>VLOOKUP(Table1[[#This Row],[model.rxns]],Table2[[model.rxns]:[ST6512 - avg]],3,FALSE)</f>
        <v>3.0622611413033798E-4</v>
      </c>
      <c r="E439">
        <f>VLOOKUP(Table1[[#This Row],[model.rxns]],Table2[[model.rxns]:[OKYL029 - avg]],5,FALSE)</f>
        <v>9.8094163159119394E-5</v>
      </c>
      <c r="F439">
        <f>VLOOKUP(Table1[[#This Row],[model.rxns]],Table2[[model.rxns]:[JFYL18 - stddev]],4,FALSE)</f>
        <v>8.95765800970145E-4</v>
      </c>
      <c r="G439" t="b">
        <f>ABS(Table1[[#This Row],[ST6512 flux]])&gt;Table1[[#This Row],[ST6512 std-dev]]</f>
        <v>0</v>
      </c>
      <c r="H439" s="1">
        <v>8.6829309449478896E-47</v>
      </c>
    </row>
    <row r="440" spans="1:8" hidden="1" x14ac:dyDescent="0.25">
      <c r="A440" s="5">
        <v>2267</v>
      </c>
      <c r="B440" t="str">
        <f>VLOOKUP(Table1[[#This Row],[model.rxns]],Table2[],2,FALSE)</f>
        <v>3-hydroxyacyl-CoA dehydrogenase (3-oxododecanoyl-CoA)</v>
      </c>
      <c r="C440" s="2">
        <v>0.32033245576622499</v>
      </c>
      <c r="D440">
        <f>VLOOKUP(Table1[[#This Row],[model.rxns]],Table2[[model.rxns]:[ST6512 - avg]],3,FALSE)</f>
        <v>3.0622611413033798E-4</v>
      </c>
      <c r="E440">
        <f>VLOOKUP(Table1[[#This Row],[model.rxns]],Table2[[model.rxns]:[OKYL029 - avg]],5,FALSE)</f>
        <v>9.8094163159119394E-5</v>
      </c>
      <c r="F440">
        <f>VLOOKUP(Table1[[#This Row],[model.rxns]],Table2[[model.rxns]:[JFYL18 - stddev]],4,FALSE)</f>
        <v>8.95765800970145E-4</v>
      </c>
      <c r="G440" t="b">
        <f>ABS(Table1[[#This Row],[ST6512 flux]])&gt;Table1[[#This Row],[ST6512 std-dev]]</f>
        <v>0</v>
      </c>
      <c r="H440" s="1">
        <v>8.6829309449478896E-47</v>
      </c>
    </row>
    <row r="441" spans="1:8" x14ac:dyDescent="0.25">
      <c r="A441" s="5">
        <v>560</v>
      </c>
      <c r="B441" t="str">
        <f>VLOOKUP(Table1[[#This Row],[model.rxns]],Table2[],2,FALSE)</f>
        <v>hydroxymethylglutaryl CoA synthase</v>
      </c>
      <c r="C441" s="2">
        <v>0.31930893236028401</v>
      </c>
      <c r="D441" s="2">
        <f>VLOOKUP(Table1[[#This Row],[model.rxns]],Table2[[model.rxns]:[ST6512 - avg]],3,FALSE)</f>
        <v>3.2206192863733503E-2</v>
      </c>
      <c r="E441" s="2">
        <f>VLOOKUP(Table1[[#This Row],[model.rxns]],Table2[[model.rxns]:[OKYL029 - avg]],5,FALSE)</f>
        <v>1.02837250587081E-2</v>
      </c>
      <c r="F441" s="2">
        <f>VLOOKUP(Table1[[#This Row],[model.rxns]],Table2[[model.rxns]:[JFYL18 - stddev]],4,FALSE)</f>
        <v>6.7611833318824699E-3</v>
      </c>
      <c r="G441" t="b">
        <f>ABS(Table1[[#This Row],[ST6512 flux]])&gt;Table1[[#This Row],[ST6512 std-dev]]</f>
        <v>1</v>
      </c>
      <c r="H441">
        <v>0</v>
      </c>
    </row>
    <row r="442" spans="1:8" hidden="1" x14ac:dyDescent="0.25">
      <c r="A442" s="5">
        <v>1129</v>
      </c>
      <c r="B442" t="str">
        <f>VLOOKUP(Table1[[#This Row],[model.rxns]],Table2[],2,FALSE)</f>
        <v>coenzyme A transport</v>
      </c>
      <c r="C442" s="2">
        <v>0.31917896186471201</v>
      </c>
      <c r="D442">
        <f>VLOOKUP(Table1[[#This Row],[model.rxns]],Table2[[model.rxns]:[ST6512 - avg]],3,FALSE)</f>
        <v>3.23074552390279E-2</v>
      </c>
      <c r="E442">
        <f>VLOOKUP(Table1[[#This Row],[model.rxns]],Table2[[model.rxns]:[OKYL029 - avg]],5,FALSE)</f>
        <v>1.0311860023683599E-2</v>
      </c>
      <c r="F442">
        <f>VLOOKUP(Table1[[#This Row],[model.rxns]],Table2[[model.rxns]:[JFYL18 - stddev]],4,FALSE)</f>
        <v>6.6985066965943698E-3</v>
      </c>
      <c r="G442" t="b">
        <f>ABS(Table1[[#This Row],[ST6512 flux]])&gt;Table1[[#This Row],[ST6512 std-dev]]</f>
        <v>1</v>
      </c>
      <c r="H442">
        <v>0</v>
      </c>
    </row>
    <row r="443" spans="1:8" hidden="1" x14ac:dyDescent="0.25">
      <c r="A443" s="5">
        <v>1840</v>
      </c>
      <c r="B443" t="str">
        <f>VLOOKUP(Table1[[#This Row],[model.rxns]],Table2[],2,FALSE)</f>
        <v>hydroxymethylglutaryl-CoA transport</v>
      </c>
      <c r="C443" s="2">
        <v>0.31917896186470801</v>
      </c>
      <c r="D443">
        <f>VLOOKUP(Table1[[#This Row],[model.rxns]],Table2[[model.rxns]:[ST6512 - avg]],3,FALSE)</f>
        <v>-3.23074552390279E-2</v>
      </c>
      <c r="E443">
        <f>VLOOKUP(Table1[[#This Row],[model.rxns]],Table2[[model.rxns]:[OKYL029 - avg]],5,FALSE)</f>
        <v>-1.03118600236834E-2</v>
      </c>
      <c r="F443">
        <f>VLOOKUP(Table1[[#This Row],[model.rxns]],Table2[[model.rxns]:[JFYL18 - stddev]],4,FALSE)</f>
        <v>6.6985066965943698E-3</v>
      </c>
      <c r="G443" t="b">
        <f>ABS(Table1[[#This Row],[ST6512 flux]])&gt;Table1[[#This Row],[ST6512 std-dev]]</f>
        <v>1</v>
      </c>
      <c r="H443">
        <v>0</v>
      </c>
    </row>
    <row r="444" spans="1:8" hidden="1" x14ac:dyDescent="0.25">
      <c r="A444" s="5">
        <v>819</v>
      </c>
      <c r="B444" t="str">
        <f>VLOOKUP(Table1[[#This Row],[model.rxns]],Table2[],2,FALSE)</f>
        <v>ornithine transaminase</v>
      </c>
      <c r="C444" s="2">
        <v>0.31878337287634101</v>
      </c>
      <c r="D444">
        <f>VLOOKUP(Table1[[#This Row],[model.rxns]],Table2[[model.rxns]:[ST6512 - avg]],3,FALSE)</f>
        <v>7.5451553816745503E-4</v>
      </c>
      <c r="E444">
        <f>VLOOKUP(Table1[[#This Row],[model.rxns]],Table2[[model.rxns]:[OKYL029 - avg]],5,FALSE)</f>
        <v>2.40527008144629E-4</v>
      </c>
      <c r="F444">
        <f>VLOOKUP(Table1[[#This Row],[model.rxns]],Table2[[model.rxns]:[JFYL18 - stddev]],4,FALSE)</f>
        <v>1.08581058983091E-3</v>
      </c>
      <c r="G444" t="b">
        <f>ABS(Table1[[#This Row],[ST6512 flux]])&gt;Table1[[#This Row],[ST6512 std-dev]]</f>
        <v>0</v>
      </c>
      <c r="H444" s="1">
        <v>3.15839718880805E-88</v>
      </c>
    </row>
    <row r="445" spans="1:8" x14ac:dyDescent="0.25">
      <c r="A445" s="5">
        <v>104</v>
      </c>
      <c r="B445" t="str">
        <f>VLOOKUP(Table1[[#This Row],[model.rxns]],Table2[],2,FALSE)</f>
        <v>acetyl-CoA C-acetyltransferase</v>
      </c>
      <c r="C445" s="2">
        <v>0.31862013001185002</v>
      </c>
      <c r="D445" s="2">
        <f>VLOOKUP(Table1[[#This Row],[model.rxns]],Table2[[model.rxns]:[ST6512 - avg]],3,FALSE)</f>
        <v>3.2104993400538601E-2</v>
      </c>
      <c r="E445" s="2">
        <f>VLOOKUP(Table1[[#This Row],[model.rxns]],Table2[[model.rxns]:[OKYL029 - avg]],5,FALSE)</f>
        <v>1.02292971713092E-2</v>
      </c>
      <c r="F445" s="2">
        <f>VLOOKUP(Table1[[#This Row],[model.rxns]],Table2[[model.rxns]:[JFYL18 - stddev]],4,FALSE)</f>
        <v>6.7817322719459904E-3</v>
      </c>
      <c r="G445" t="b">
        <f>ABS(Table1[[#This Row],[ST6512 flux]])&gt;Table1[[#This Row],[ST6512 std-dev]]</f>
        <v>1</v>
      </c>
      <c r="H445">
        <v>0</v>
      </c>
    </row>
    <row r="446" spans="1:8" hidden="1" x14ac:dyDescent="0.25">
      <c r="A446" s="5" t="s">
        <v>1885</v>
      </c>
      <c r="B446" t="str">
        <f>VLOOKUP(Table1[[#This Row],[model.rxns]],Table2[],2,FALSE)</f>
        <v>FAD:ubiquinone oxidoreductase</v>
      </c>
      <c r="C446" s="2">
        <v>0.31815578242485898</v>
      </c>
      <c r="D446">
        <f>VLOOKUP(Table1[[#This Row],[model.rxns]],Table2[[model.rxns]:[ST6512 - avg]],3,FALSE)</f>
        <v>6.8310264139695501E-3</v>
      </c>
      <c r="E446">
        <f>VLOOKUP(Table1[[#This Row],[model.rxns]],Table2[[model.rxns]:[OKYL029 - avg]],5,FALSE)</f>
        <v>2.17333055350136E-3</v>
      </c>
      <c r="F446">
        <f>VLOOKUP(Table1[[#This Row],[model.rxns]],Table2[[model.rxns]:[JFYL18 - stddev]],4,FALSE)</f>
        <v>2.13319888513505E-2</v>
      </c>
      <c r="G446" t="b">
        <f>ABS(Table1[[#This Row],[ST6512 flux]])&gt;Table1[[#This Row],[ST6512 std-dev]]</f>
        <v>0</v>
      </c>
      <c r="H446" s="1">
        <v>1.27492114901904E-36</v>
      </c>
    </row>
    <row r="447" spans="1:8" hidden="1" x14ac:dyDescent="0.25">
      <c r="A447" s="5" t="s">
        <v>1821</v>
      </c>
      <c r="B447" t="str">
        <f>VLOOKUP(Table1[[#This Row],[model.rxns]],Table2[],2,FALSE)</f>
        <v>ribonucleotide reductase</v>
      </c>
      <c r="C447" s="2">
        <v>0.30139257487089999</v>
      </c>
      <c r="D447">
        <f>VLOOKUP(Table1[[#This Row],[model.rxns]],Table2[[model.rxns]:[ST6512 - avg]],3,FALSE)</f>
        <v>3.2732833547485603E-5</v>
      </c>
      <c r="E447">
        <f>VLOOKUP(Table1[[#This Row],[model.rxns]],Table2[[model.rxns]:[OKYL029 - avg]],5,FALSE)</f>
        <v>9.86543298569727E-6</v>
      </c>
      <c r="F447">
        <f>VLOOKUP(Table1[[#This Row],[model.rxns]],Table2[[model.rxns]:[JFYL18 - stddev]],4,FALSE)</f>
        <v>1.7658608618883299E-4</v>
      </c>
      <c r="G447" t="b">
        <f>ABS(Table1[[#This Row],[ST6512 flux]])&gt;Table1[[#This Row],[ST6512 std-dev]]</f>
        <v>0</v>
      </c>
      <c r="H447" s="1">
        <v>4.1510647411733801E-15</v>
      </c>
    </row>
    <row r="448" spans="1:8" hidden="1" x14ac:dyDescent="0.25">
      <c r="A448" s="5">
        <v>1080</v>
      </c>
      <c r="B448" t="str">
        <f>VLOOKUP(Table1[[#This Row],[model.rxns]],Table2[],2,FALSE)</f>
        <v>uridylate kinase (dUMP)</v>
      </c>
      <c r="C448" s="2">
        <v>0.279734837188576</v>
      </c>
      <c r="D448">
        <f>VLOOKUP(Table1[[#This Row],[model.rxns]],Table2[[model.rxns]:[ST6512 - avg]],3,FALSE)</f>
        <v>-3.7783611298772101E-4</v>
      </c>
      <c r="E448">
        <f>VLOOKUP(Table1[[#This Row],[model.rxns]],Table2[[model.rxns]:[OKYL029 - avg]],5,FALSE)</f>
        <v>-1.05693923550585E-4</v>
      </c>
      <c r="F448">
        <f>VLOOKUP(Table1[[#This Row],[model.rxns]],Table2[[model.rxns]:[JFYL18 - stddev]],4,FALSE)</f>
        <v>8.04022510365671E-4</v>
      </c>
      <c r="G448" t="b">
        <f>ABS(Table1[[#This Row],[ST6512 flux]])&gt;Table1[[#This Row],[ST6512 std-dev]]</f>
        <v>0</v>
      </c>
      <c r="H448" s="1">
        <v>4.2607172184212E-76</v>
      </c>
    </row>
    <row r="449" spans="1:8" hidden="1" x14ac:dyDescent="0.25">
      <c r="A449" s="5">
        <v>1751</v>
      </c>
      <c r="B449" t="str">
        <f>VLOOKUP(Table1[[#This Row],[model.rxns]],Table2[],2,FALSE)</f>
        <v>dUDP diffusion</v>
      </c>
      <c r="C449" s="2">
        <v>0.279734837188576</v>
      </c>
      <c r="D449">
        <f>VLOOKUP(Table1[[#This Row],[model.rxns]],Table2[[model.rxns]:[ST6512 - avg]],3,FALSE)</f>
        <v>3.7783611298772101E-4</v>
      </c>
      <c r="E449">
        <f>VLOOKUP(Table1[[#This Row],[model.rxns]],Table2[[model.rxns]:[OKYL029 - avg]],5,FALSE)</f>
        <v>1.05693923550585E-4</v>
      </c>
      <c r="F449">
        <f>VLOOKUP(Table1[[#This Row],[model.rxns]],Table2[[model.rxns]:[JFYL18 - stddev]],4,FALSE)</f>
        <v>8.04022510365671E-4</v>
      </c>
      <c r="G449" t="b">
        <f>ABS(Table1[[#This Row],[ST6512 flux]])&gt;Table1[[#This Row],[ST6512 std-dev]]</f>
        <v>0</v>
      </c>
      <c r="H449" s="1">
        <v>4.2607172184212E-76</v>
      </c>
    </row>
    <row r="450" spans="1:8" hidden="1" x14ac:dyDescent="0.25">
      <c r="A450" s="5">
        <v>1752</v>
      </c>
      <c r="B450" t="str">
        <f>VLOOKUP(Table1[[#This Row],[model.rxns]],Table2[],2,FALSE)</f>
        <v>dUMP transport</v>
      </c>
      <c r="C450" s="2">
        <v>0.279734837188576</v>
      </c>
      <c r="D450">
        <f>VLOOKUP(Table1[[#This Row],[model.rxns]],Table2[[model.rxns]:[ST6512 - avg]],3,FALSE)</f>
        <v>-3.7783611298772101E-4</v>
      </c>
      <c r="E450">
        <f>VLOOKUP(Table1[[#This Row],[model.rxns]],Table2[[model.rxns]:[OKYL029 - avg]],5,FALSE)</f>
        <v>-1.05693923550585E-4</v>
      </c>
      <c r="F450">
        <f>VLOOKUP(Table1[[#This Row],[model.rxns]],Table2[[model.rxns]:[JFYL18 - stddev]],4,FALSE)</f>
        <v>8.04022510365671E-4</v>
      </c>
      <c r="G450" t="b">
        <f>ABS(Table1[[#This Row],[ST6512 flux]])&gt;Table1[[#This Row],[ST6512 std-dev]]</f>
        <v>0</v>
      </c>
      <c r="H450" s="1">
        <v>4.2607172184212E-76</v>
      </c>
    </row>
    <row r="451" spans="1:8" hidden="1" x14ac:dyDescent="0.25">
      <c r="A451" s="5">
        <v>526</v>
      </c>
      <c r="B451" t="str">
        <f>VLOOKUP(Table1[[#This Row],[model.rxns]],Table2[],2,FALSE)</f>
        <v>guanine deaminase</v>
      </c>
      <c r="C451" s="2">
        <v>0.27568282094850199</v>
      </c>
      <c r="D451">
        <f>VLOOKUP(Table1[[#This Row],[model.rxns]],Table2[[model.rxns]:[ST6512 - avg]],3,FALSE)</f>
        <v>8.0909128866058104E-5</v>
      </c>
      <c r="E451">
        <f>VLOOKUP(Table1[[#This Row],[model.rxns]],Table2[[model.rxns]:[OKYL029 - avg]],5,FALSE)</f>
        <v>2.2305256886280799E-5</v>
      </c>
      <c r="F451">
        <f>VLOOKUP(Table1[[#This Row],[model.rxns]],Table2[[model.rxns]:[JFYL18 - stddev]],4,FALSE)</f>
        <v>6.3360275034752005E-4</v>
      </c>
      <c r="G451" t="b">
        <f>ABS(Table1[[#This Row],[ST6512 flux]])&gt;Table1[[#This Row],[ST6512 std-dev]]</f>
        <v>0</v>
      </c>
      <c r="H451" s="1">
        <v>6.8489273600567294E-8</v>
      </c>
    </row>
    <row r="452" spans="1:8" hidden="1" x14ac:dyDescent="0.25">
      <c r="A452" s="5">
        <v>2115</v>
      </c>
      <c r="B452" t="str">
        <f>VLOOKUP(Table1[[#This Row],[model.rxns]],Table2[],2,FALSE)</f>
        <v>alcohol dehydrogenase, (acetaldehyde to ethanol)</v>
      </c>
      <c r="C452" s="2">
        <v>0.24453270227028401</v>
      </c>
      <c r="D452">
        <f>VLOOKUP(Table1[[#This Row],[model.rxns]],Table2[[model.rxns]:[ST6512 - avg]],3,FALSE)</f>
        <v>0.35693977865298598</v>
      </c>
      <c r="E452">
        <f>VLOOKUP(Table1[[#This Row],[model.rxns]],Table2[[model.rxns]:[OKYL029 - avg]],5,FALSE)</f>
        <v>8.7283448621771897E-2</v>
      </c>
      <c r="F452">
        <f>VLOOKUP(Table1[[#This Row],[model.rxns]],Table2[[model.rxns]:[JFYL18 - stddev]],4,FALSE)</f>
        <v>4.8563863918010801</v>
      </c>
      <c r="G452" t="b">
        <f>ABS(Table1[[#This Row],[ST6512 flux]])&gt;Table1[[#This Row],[ST6512 std-dev]]</f>
        <v>0</v>
      </c>
      <c r="H452">
        <v>1.8679423124706401E-4</v>
      </c>
    </row>
    <row r="453" spans="1:8" hidden="1" x14ac:dyDescent="0.25">
      <c r="A453" s="5">
        <v>57</v>
      </c>
      <c r="B453" t="str">
        <f>VLOOKUP(Table1[[#This Row],[model.rxns]],Table2[],2,FALSE)</f>
        <v>3-hydroxyacyl-CoA dehydrogenase (3-oxotetradecanoyl-CoA)</v>
      </c>
      <c r="C453" s="2">
        <v>0.237631117206451</v>
      </c>
      <c r="D453">
        <f>VLOOKUP(Table1[[#This Row],[model.rxns]],Table2[[model.rxns]:[ST6512 - avg]],3,FALSE)</f>
        <v>2.4955781324758502E-4</v>
      </c>
      <c r="E453">
        <f>VLOOKUP(Table1[[#This Row],[model.rxns]],Table2[[model.rxns]:[OKYL029 - avg]],5,FALSE)</f>
        <v>5.9302701969622399E-5</v>
      </c>
      <c r="F453">
        <f>VLOOKUP(Table1[[#This Row],[model.rxns]],Table2[[model.rxns]:[JFYL18 - stddev]],4,FALSE)</f>
        <v>8.4858721779076495E-4</v>
      </c>
      <c r="G453" t="b">
        <f>ABS(Table1[[#This Row],[ST6512 flux]])&gt;Table1[[#This Row],[ST6512 std-dev]]</f>
        <v>0</v>
      </c>
      <c r="H453" s="1">
        <v>6.1181672584423904E-47</v>
      </c>
    </row>
    <row r="454" spans="1:8" hidden="1" x14ac:dyDescent="0.25">
      <c r="A454" s="5">
        <v>105</v>
      </c>
      <c r="B454" t="str">
        <f>VLOOKUP(Table1[[#This Row],[model.rxns]],Table2[],2,FALSE)</f>
        <v>acetyl-CoA C-acyltransferase (lauroyl-CoA)</v>
      </c>
      <c r="C454" s="2">
        <v>0.237631117206451</v>
      </c>
      <c r="D454">
        <f>VLOOKUP(Table1[[#This Row],[model.rxns]],Table2[[model.rxns]:[ST6512 - avg]],3,FALSE)</f>
        <v>2.4955781324758502E-4</v>
      </c>
      <c r="E454">
        <f>VLOOKUP(Table1[[#This Row],[model.rxns]],Table2[[model.rxns]:[OKYL029 - avg]],5,FALSE)</f>
        <v>5.9302701969622399E-5</v>
      </c>
      <c r="F454">
        <f>VLOOKUP(Table1[[#This Row],[model.rxns]],Table2[[model.rxns]:[JFYL18 - stddev]],4,FALSE)</f>
        <v>8.4858721779076495E-4</v>
      </c>
      <c r="G454" t="b">
        <f>ABS(Table1[[#This Row],[ST6512 flux]])&gt;Table1[[#This Row],[ST6512 std-dev]]</f>
        <v>0</v>
      </c>
      <c r="H454" s="1">
        <v>6.1181672584423904E-47</v>
      </c>
    </row>
    <row r="455" spans="1:8" hidden="1" x14ac:dyDescent="0.25">
      <c r="A455" s="5">
        <v>125</v>
      </c>
      <c r="B455" t="str">
        <f>VLOOKUP(Table1[[#This Row],[model.rxns]],Table2[],2,FALSE)</f>
        <v>acyl-CoA oxidase (tetradecanoyl-CoA)</v>
      </c>
      <c r="C455" s="2">
        <v>0.237631117206451</v>
      </c>
      <c r="D455">
        <f>VLOOKUP(Table1[[#This Row],[model.rxns]],Table2[[model.rxns]:[ST6512 - avg]],3,FALSE)</f>
        <v>2.4955781324758502E-4</v>
      </c>
      <c r="E455">
        <f>VLOOKUP(Table1[[#This Row],[model.rxns]],Table2[[model.rxns]:[OKYL029 - avg]],5,FALSE)</f>
        <v>5.9302701969622399E-5</v>
      </c>
      <c r="F455">
        <f>VLOOKUP(Table1[[#This Row],[model.rxns]],Table2[[model.rxns]:[JFYL18 - stddev]],4,FALSE)</f>
        <v>8.4858721779076495E-4</v>
      </c>
      <c r="G455" t="b">
        <f>ABS(Table1[[#This Row],[ST6512 flux]])&gt;Table1[[#This Row],[ST6512 std-dev]]</f>
        <v>0</v>
      </c>
      <c r="H455" s="1">
        <v>6.1181672584423904E-47</v>
      </c>
    </row>
    <row r="456" spans="1:8" hidden="1" x14ac:dyDescent="0.25">
      <c r="A456" s="5">
        <v>2250</v>
      </c>
      <c r="B456" t="str">
        <f>VLOOKUP(Table1[[#This Row],[model.rxns]],Table2[],2,FALSE)</f>
        <v>2-enoyl-CoA hydratase (3-hydroxytetradecanoyl-CoA)</v>
      </c>
      <c r="C456" s="2">
        <v>0.237631117206451</v>
      </c>
      <c r="D456">
        <f>VLOOKUP(Table1[[#This Row],[model.rxns]],Table2[[model.rxns]:[ST6512 - avg]],3,FALSE)</f>
        <v>2.4955781324758502E-4</v>
      </c>
      <c r="E456">
        <f>VLOOKUP(Table1[[#This Row],[model.rxns]],Table2[[model.rxns]:[OKYL029 - avg]],5,FALSE)</f>
        <v>5.9302701969622399E-5</v>
      </c>
      <c r="F456">
        <f>VLOOKUP(Table1[[#This Row],[model.rxns]],Table2[[model.rxns]:[JFYL18 - stddev]],4,FALSE)</f>
        <v>8.4858721779076495E-4</v>
      </c>
      <c r="G456" t="b">
        <f>ABS(Table1[[#This Row],[ST6512 flux]])&gt;Table1[[#This Row],[ST6512 std-dev]]</f>
        <v>0</v>
      </c>
      <c r="H456" s="1">
        <v>6.1181672584423904E-47</v>
      </c>
    </row>
    <row r="457" spans="1:8" hidden="1" x14ac:dyDescent="0.25">
      <c r="A457" s="5">
        <v>121</v>
      </c>
      <c r="B457" t="str">
        <f>VLOOKUP(Table1[[#This Row],[model.rxns]],Table2[],2,FALSE)</f>
        <v>acyl-CoA oxidase (dodecanoyl-CoA)</v>
      </c>
      <c r="C457" s="2">
        <v>0.22718057861661101</v>
      </c>
      <c r="D457">
        <f>VLOOKUP(Table1[[#This Row],[model.rxns]],Table2[[model.rxns]:[ST6512 - avg]],3,FALSE)</f>
        <v>2.46877925229254E-4</v>
      </c>
      <c r="E457">
        <f>VLOOKUP(Table1[[#This Row],[model.rxns]],Table2[[model.rxns]:[OKYL029 - avg]],5,FALSE)</f>
        <v>5.6085869901250299E-5</v>
      </c>
      <c r="F457">
        <f>VLOOKUP(Table1[[#This Row],[model.rxns]],Table2[[model.rxns]:[JFYL18 - stddev]],4,FALSE)</f>
        <v>8.4426126715180698E-4</v>
      </c>
      <c r="G457" t="b">
        <f>ABS(Table1[[#This Row],[ST6512 flux]])&gt;Table1[[#This Row],[ST6512 std-dev]]</f>
        <v>0</v>
      </c>
      <c r="H457" s="1">
        <v>5.1693864379150801E-48</v>
      </c>
    </row>
    <row r="458" spans="1:8" hidden="1" x14ac:dyDescent="0.25">
      <c r="A458" s="5">
        <v>445</v>
      </c>
      <c r="B458" t="str">
        <f>VLOOKUP(Table1[[#This Row],[model.rxns]],Table2[],2,FALSE)</f>
        <v>formate dehydrogenase</v>
      </c>
      <c r="C458" s="2">
        <v>0.223828885299902</v>
      </c>
      <c r="D458">
        <f>VLOOKUP(Table1[[#This Row],[model.rxns]],Table2[[model.rxns]:[ST6512 - avg]],3,FALSE)</f>
        <v>4.1060344311529202E-4</v>
      </c>
      <c r="E458">
        <f>VLOOKUP(Table1[[#This Row],[model.rxns]],Table2[[model.rxns]:[OKYL029 - avg]],5,FALSE)</f>
        <v>9.1904910972797406E-5</v>
      </c>
      <c r="F458">
        <f>VLOOKUP(Table1[[#This Row],[model.rxns]],Table2[[model.rxns]:[JFYL18 - stddev]],4,FALSE)</f>
        <v>2.5180087185945198E-3</v>
      </c>
      <c r="G458" t="b">
        <f>ABS(Table1[[#This Row],[ST6512 flux]])&gt;Table1[[#This Row],[ST6512 std-dev]]</f>
        <v>0</v>
      </c>
      <c r="H458" s="1">
        <v>1.3657750973314999E-17</v>
      </c>
    </row>
    <row r="459" spans="1:8" hidden="1" x14ac:dyDescent="0.25">
      <c r="A459" s="5">
        <v>1644</v>
      </c>
      <c r="B459" t="str">
        <f>VLOOKUP(Table1[[#This Row],[model.rxns]],Table2[],2,FALSE)</f>
        <v>ADP transport</v>
      </c>
      <c r="C459" s="2">
        <v>0.21330941434093401</v>
      </c>
      <c r="D459">
        <f>VLOOKUP(Table1[[#This Row],[model.rxns]],Table2[[model.rxns]:[ST6512 - avg]],3,FALSE)</f>
        <v>3.6105236928104102E-4</v>
      </c>
      <c r="E459">
        <f>VLOOKUP(Table1[[#This Row],[model.rxns]],Table2[[model.rxns]:[OKYL029 - avg]],5,FALSE)</f>
        <v>7.7015869437745507E-5</v>
      </c>
      <c r="F459">
        <f>VLOOKUP(Table1[[#This Row],[model.rxns]],Table2[[model.rxns]:[JFYL18 - stddev]],4,FALSE)</f>
        <v>8.2951027809565598E-4</v>
      </c>
      <c r="G459" t="b">
        <f>ABS(Table1[[#This Row],[ST6512 flux]])&gt;Table1[[#This Row],[ST6512 std-dev]]</f>
        <v>0</v>
      </c>
      <c r="H459" s="1">
        <v>1.3172199818311601E-71</v>
      </c>
    </row>
    <row r="460" spans="1:8" hidden="1" x14ac:dyDescent="0.25">
      <c r="A460" s="5">
        <v>1660</v>
      </c>
      <c r="B460" t="str">
        <f>VLOOKUP(Table1[[#This Row],[model.rxns]],Table2[],2,FALSE)</f>
        <v>ATP diffusion</v>
      </c>
      <c r="C460" s="2">
        <v>0.21330941434093401</v>
      </c>
      <c r="D460">
        <f>VLOOKUP(Table1[[#This Row],[model.rxns]],Table2[[model.rxns]:[ST6512 - avg]],3,FALSE)</f>
        <v>-3.6105236928104102E-4</v>
      </c>
      <c r="E460">
        <f>VLOOKUP(Table1[[#This Row],[model.rxns]],Table2[[model.rxns]:[OKYL029 - avg]],5,FALSE)</f>
        <v>-7.7015869437745507E-5</v>
      </c>
      <c r="F460">
        <f>VLOOKUP(Table1[[#This Row],[model.rxns]],Table2[[model.rxns]:[JFYL18 - stddev]],4,FALSE)</f>
        <v>8.2951027809565598E-4</v>
      </c>
      <c r="G460" t="b">
        <f>ABS(Table1[[#This Row],[ST6512 flux]])&gt;Table1[[#This Row],[ST6512 std-dev]]</f>
        <v>0</v>
      </c>
      <c r="H460" s="1">
        <v>1.3172199818311601E-71</v>
      </c>
    </row>
    <row r="461" spans="1:8" hidden="1" x14ac:dyDescent="0.25">
      <c r="A461" s="5">
        <v>2203</v>
      </c>
      <c r="B461" t="str">
        <f>VLOOKUP(Table1[[#This Row],[model.rxns]],Table2[],2,FALSE)</f>
        <v>fatty-acid--CoA ligase (hexadecenoate), lipid particle</v>
      </c>
      <c r="C461" s="2">
        <v>0.20369466907451</v>
      </c>
      <c r="D461">
        <f>VLOOKUP(Table1[[#This Row],[model.rxns]],Table2[[model.rxns]:[ST6512 - avg]],3,FALSE)</f>
        <v>3.6692749003066401E-4</v>
      </c>
      <c r="E461">
        <f>VLOOKUP(Table1[[#This Row],[model.rxns]],Table2[[model.rxns]:[OKYL029 - avg]],5,FALSE)</f>
        <v>7.4741173656136896E-5</v>
      </c>
      <c r="F461">
        <f>VLOOKUP(Table1[[#This Row],[model.rxns]],Table2[[model.rxns]:[JFYL18 - stddev]],4,FALSE)</f>
        <v>3.25886613027399E-3</v>
      </c>
      <c r="G461" t="b">
        <f>ABS(Table1[[#This Row],[ST6512 flux]])&gt;Table1[[#This Row],[ST6512 std-dev]]</f>
        <v>0</v>
      </c>
      <c r="H461" s="1">
        <v>9.2061815667029593E-9</v>
      </c>
    </row>
    <row r="462" spans="1:8" hidden="1" x14ac:dyDescent="0.25">
      <c r="A462" s="5">
        <v>1835</v>
      </c>
      <c r="B462" t="str">
        <f>VLOOKUP(Table1[[#This Row],[model.rxns]],Table2[],2,FALSE)</f>
        <v>hexadecanoate (n-C16:0) transport</v>
      </c>
      <c r="C462" s="2">
        <v>0.151022522936923</v>
      </c>
      <c r="D462">
        <f>VLOOKUP(Table1[[#This Row],[model.rxns]],Table2[[model.rxns]:[ST6512 - avg]],3,FALSE)</f>
        <v>-3.54698579172756E-5</v>
      </c>
      <c r="E462">
        <f>VLOOKUP(Table1[[#This Row],[model.rxns]],Table2[[model.rxns]:[OKYL029 - avg]],5,FALSE)</f>
        <v>-5.3567474308811499E-6</v>
      </c>
      <c r="F462">
        <f>VLOOKUP(Table1[[#This Row],[model.rxns]],Table2[[model.rxns]:[JFYL18 - stddev]],4,FALSE)</f>
        <v>3.4141690587684E-4</v>
      </c>
      <c r="G462" t="b">
        <f>ABS(Table1[[#This Row],[ST6512 flux]])&gt;Table1[[#This Row],[ST6512 std-dev]]</f>
        <v>0</v>
      </c>
      <c r="H462" s="1">
        <v>4.3272293240956198E-9</v>
      </c>
    </row>
    <row r="463" spans="1:8" hidden="1" x14ac:dyDescent="0.25">
      <c r="A463" s="5">
        <v>1993</v>
      </c>
      <c r="B463" t="str">
        <f>VLOOKUP(Table1[[#This Row],[model.rxns]],Table2[],2,FALSE)</f>
        <v>palmitate exchange</v>
      </c>
      <c r="C463" s="2">
        <v>0.151022522936923</v>
      </c>
      <c r="D463">
        <f>VLOOKUP(Table1[[#This Row],[model.rxns]],Table2[[model.rxns]:[ST6512 - avg]],3,FALSE)</f>
        <v>3.54698579172756E-5</v>
      </c>
      <c r="E463">
        <f>VLOOKUP(Table1[[#This Row],[model.rxns]],Table2[[model.rxns]:[OKYL029 - avg]],5,FALSE)</f>
        <v>5.3567474308811499E-6</v>
      </c>
      <c r="F463">
        <f>VLOOKUP(Table1[[#This Row],[model.rxns]],Table2[[model.rxns]:[JFYL18 - stddev]],4,FALSE)</f>
        <v>3.4141690587684E-4</v>
      </c>
      <c r="G463" t="b">
        <f>ABS(Table1[[#This Row],[ST6512 flux]])&gt;Table1[[#This Row],[ST6512 std-dev]]</f>
        <v>0</v>
      </c>
      <c r="H463" s="1">
        <v>4.3272293240956198E-9</v>
      </c>
    </row>
    <row r="464" spans="1:8" hidden="1" x14ac:dyDescent="0.25">
      <c r="A464" s="5">
        <v>12</v>
      </c>
      <c r="B464" t="str">
        <f>VLOOKUP(Table1[[#This Row],[model.rxns]],Table2[],2,FALSE)</f>
        <v>1-pyrroline-5-carboxylate dehydrogenase</v>
      </c>
      <c r="C464" s="2">
        <v>0.15094335356772001</v>
      </c>
      <c r="D464">
        <f>VLOOKUP(Table1[[#This Row],[model.rxns]],Table2[[model.rxns]:[ST6512 - avg]],3,FALSE)</f>
        <v>2.8054799075345098E-3</v>
      </c>
      <c r="E464">
        <f>VLOOKUP(Table1[[#This Row],[model.rxns]],Table2[[model.rxns]:[OKYL029 - avg]],5,FALSE)</f>
        <v>4.2346854561011598E-4</v>
      </c>
      <c r="F464">
        <f>VLOOKUP(Table1[[#This Row],[model.rxns]],Table2[[model.rxns]:[JFYL18 - stddev]],4,FALSE)</f>
        <v>1.4287383653027799E-2</v>
      </c>
      <c r="G464" t="b">
        <f>ABS(Table1[[#This Row],[ST6512 flux]])&gt;Table1[[#This Row],[ST6512 std-dev]]</f>
        <v>0</v>
      </c>
      <c r="H464" s="1">
        <v>8.22117242746649E-29</v>
      </c>
    </row>
    <row r="465" spans="1:8" hidden="1" x14ac:dyDescent="0.25">
      <c r="A465" s="5">
        <v>940</v>
      </c>
      <c r="B465" t="str">
        <f>VLOOKUP(Table1[[#This Row],[model.rxns]],Table2[],2,FALSE)</f>
        <v>proline oxidase (NAD)</v>
      </c>
      <c r="C465" s="2">
        <v>0.15094335356772001</v>
      </c>
      <c r="D465">
        <f>VLOOKUP(Table1[[#This Row],[model.rxns]],Table2[[model.rxns]:[ST6512 - avg]],3,FALSE)</f>
        <v>2.8054799075345098E-3</v>
      </c>
      <c r="E465">
        <f>VLOOKUP(Table1[[#This Row],[model.rxns]],Table2[[model.rxns]:[OKYL029 - avg]],5,FALSE)</f>
        <v>4.2346854561011598E-4</v>
      </c>
      <c r="F465">
        <f>VLOOKUP(Table1[[#This Row],[model.rxns]],Table2[[model.rxns]:[JFYL18 - stddev]],4,FALSE)</f>
        <v>1.4287383653027799E-2</v>
      </c>
      <c r="G465" t="b">
        <f>ABS(Table1[[#This Row],[ST6512 flux]])&gt;Table1[[#This Row],[ST6512 std-dev]]</f>
        <v>0</v>
      </c>
      <c r="H465" s="1">
        <v>8.22117242746649E-29</v>
      </c>
    </row>
    <row r="466" spans="1:8" hidden="1" x14ac:dyDescent="0.25">
      <c r="A466" s="5">
        <v>1905</v>
      </c>
      <c r="B466" t="str">
        <f>VLOOKUP(Table1[[#This Row],[model.rxns]],Table2[],2,FALSE)</f>
        <v>L-proline transport</v>
      </c>
      <c r="C466" s="2">
        <v>0.15094335356772001</v>
      </c>
      <c r="D466">
        <f>VLOOKUP(Table1[[#This Row],[model.rxns]],Table2[[model.rxns]:[ST6512 - avg]],3,FALSE)</f>
        <v>2.8054799075345098E-3</v>
      </c>
      <c r="E466">
        <f>VLOOKUP(Table1[[#This Row],[model.rxns]],Table2[[model.rxns]:[OKYL029 - avg]],5,FALSE)</f>
        <v>4.2346854561011598E-4</v>
      </c>
      <c r="F466">
        <f>VLOOKUP(Table1[[#This Row],[model.rxns]],Table2[[model.rxns]:[JFYL18 - stddev]],4,FALSE)</f>
        <v>1.4287383653027799E-2</v>
      </c>
      <c r="G466" t="b">
        <f>ABS(Table1[[#This Row],[ST6512 flux]])&gt;Table1[[#This Row],[ST6512 std-dev]]</f>
        <v>0</v>
      </c>
      <c r="H466" s="1">
        <v>8.22117242746649E-29</v>
      </c>
    </row>
    <row r="467" spans="1:8" hidden="1" x14ac:dyDescent="0.25">
      <c r="A467" s="5">
        <v>1572</v>
      </c>
      <c r="B467" t="str">
        <f>VLOOKUP(Table1[[#This Row],[model.rxns]],Table2[],2,FALSE)</f>
        <v>2-isopropylmalate exchange</v>
      </c>
      <c r="C467" s="2">
        <v>0.124215028654781</v>
      </c>
      <c r="D467">
        <f>VLOOKUP(Table1[[#This Row],[model.rxns]],Table2[[model.rxns]:[ST6512 - avg]],3,FALSE)</f>
        <v>5.2350927706915898E-4</v>
      </c>
      <c r="E467">
        <f>VLOOKUP(Table1[[#This Row],[model.rxns]],Table2[[model.rxns]:[OKYL029 - avg]],5,FALSE)</f>
        <v>6.5027719852189304E-5</v>
      </c>
      <c r="F467">
        <f>VLOOKUP(Table1[[#This Row],[model.rxns]],Table2[[model.rxns]:[JFYL18 - stddev]],4,FALSE)</f>
        <v>8.4946216883828498E-4</v>
      </c>
      <c r="G467" t="b">
        <f>ABS(Table1[[#This Row],[ST6512 flux]])&gt;Table1[[#This Row],[ST6512 std-dev]]</f>
        <v>0</v>
      </c>
      <c r="H467" s="1">
        <v>9.3444519955651405E-264</v>
      </c>
    </row>
    <row r="468" spans="1:8" hidden="1" x14ac:dyDescent="0.25">
      <c r="A468" s="5">
        <v>1573</v>
      </c>
      <c r="B468" t="str">
        <f>VLOOKUP(Table1[[#This Row],[model.rxns]],Table2[],2,FALSE)</f>
        <v>2-isopropylmalate transport</v>
      </c>
      <c r="C468" s="2">
        <v>0.124215028654781</v>
      </c>
      <c r="D468">
        <f>VLOOKUP(Table1[[#This Row],[model.rxns]],Table2[[model.rxns]:[ST6512 - avg]],3,FALSE)</f>
        <v>5.2350927706915898E-4</v>
      </c>
      <c r="E468">
        <f>VLOOKUP(Table1[[#This Row],[model.rxns]],Table2[[model.rxns]:[OKYL029 - avg]],5,FALSE)</f>
        <v>6.5027719852189304E-5</v>
      </c>
      <c r="F468">
        <f>VLOOKUP(Table1[[#This Row],[model.rxns]],Table2[[model.rxns]:[JFYL18 - stddev]],4,FALSE)</f>
        <v>8.4946216883828498E-4</v>
      </c>
      <c r="G468" t="b">
        <f>ABS(Table1[[#This Row],[ST6512 flux]])&gt;Table1[[#This Row],[ST6512 std-dev]]</f>
        <v>0</v>
      </c>
      <c r="H468" s="1">
        <v>9.3444519955651405E-264</v>
      </c>
    </row>
    <row r="469" spans="1:8" x14ac:dyDescent="0.25">
      <c r="A469" s="5">
        <v>470</v>
      </c>
      <c r="B469" t="str">
        <f>VLOOKUP(Table1[[#This Row],[model.rxns]],Table2[],2,FALSE)</f>
        <v>glutamate dehydrogenase (NAD)</v>
      </c>
      <c r="C469" s="2">
        <v>0.100850082242043</v>
      </c>
      <c r="D469" s="2">
        <f>VLOOKUP(Table1[[#This Row],[model.rxns]],Table2[[model.rxns]:[ST6512 - avg]],3,FALSE)</f>
        <v>4.87621006859284E-2</v>
      </c>
      <c r="E469" s="2">
        <f>VLOOKUP(Table1[[#This Row],[model.rxns]],Table2[[model.rxns]:[OKYL029 - avg]],5,FALSE)</f>
        <v>4.9176618644706602E-3</v>
      </c>
      <c r="F469" s="2">
        <f>VLOOKUP(Table1[[#This Row],[model.rxns]],Table2[[model.rxns]:[JFYL18 - stddev]],4,FALSE)</f>
        <v>1.51742418692871E-2</v>
      </c>
      <c r="G469" t="b">
        <f>ABS(Table1[[#This Row],[ST6512 flux]])&gt;Table1[[#This Row],[ST6512 std-dev]]</f>
        <v>1</v>
      </c>
      <c r="H469">
        <v>0</v>
      </c>
    </row>
    <row r="470" spans="1:8" hidden="1" x14ac:dyDescent="0.25">
      <c r="A470" s="5">
        <v>1638</v>
      </c>
      <c r="B470" t="str">
        <f>VLOOKUP(Table1[[#This Row],[model.rxns]],Table2[],2,FALSE)</f>
        <v>acetylcarnitine transport</v>
      </c>
      <c r="C470" s="2">
        <v>5.5671789034164199E-2</v>
      </c>
      <c r="D470">
        <f>VLOOKUP(Table1[[#This Row],[model.rxns]],Table2[[model.rxns]:[ST6512 - avg]],3,FALSE)</f>
        <v>9.3962349092943903E-4</v>
      </c>
      <c r="E470">
        <f>VLOOKUP(Table1[[#This Row],[model.rxns]],Table2[[model.rxns]:[OKYL029 - avg]],5,FALSE)</f>
        <v>5.2310520758568597E-5</v>
      </c>
      <c r="F470">
        <f>VLOOKUP(Table1[[#This Row],[model.rxns]],Table2[[model.rxns]:[JFYL18 - stddev]],4,FALSE)</f>
        <v>3.2119606959029401E-3</v>
      </c>
      <c r="G470" t="b">
        <f>ABS(Table1[[#This Row],[ST6512 flux]])&gt;Table1[[#This Row],[ST6512 std-dev]]</f>
        <v>0</v>
      </c>
      <c r="H470" s="1">
        <v>9.9413150170388806E-78</v>
      </c>
    </row>
    <row r="471" spans="1:8" hidden="1" x14ac:dyDescent="0.25">
      <c r="A471" s="5">
        <v>1673</v>
      </c>
      <c r="B471" t="str">
        <f>VLOOKUP(Table1[[#This Row],[model.rxns]],Table2[],2,FALSE)</f>
        <v>carnitine transport</v>
      </c>
      <c r="C471" s="2">
        <v>5.5671789034164199E-2</v>
      </c>
      <c r="D471">
        <f>VLOOKUP(Table1[[#This Row],[model.rxns]],Table2[[model.rxns]:[ST6512 - avg]],3,FALSE)</f>
        <v>9.3962349092943903E-4</v>
      </c>
      <c r="E471">
        <f>VLOOKUP(Table1[[#This Row],[model.rxns]],Table2[[model.rxns]:[OKYL029 - avg]],5,FALSE)</f>
        <v>5.2310520758568597E-5</v>
      </c>
      <c r="F471">
        <f>VLOOKUP(Table1[[#This Row],[model.rxns]],Table2[[model.rxns]:[JFYL18 - stddev]],4,FALSE)</f>
        <v>3.2119606959029401E-3</v>
      </c>
      <c r="G471" t="b">
        <f>ABS(Table1[[#This Row],[ST6512 flux]])&gt;Table1[[#This Row],[ST6512 std-dev]]</f>
        <v>0</v>
      </c>
      <c r="H471" s="1">
        <v>9.9413150170388806E-78</v>
      </c>
    </row>
    <row r="472" spans="1:8" hidden="1" x14ac:dyDescent="0.25">
      <c r="A472" s="5">
        <v>689</v>
      </c>
      <c r="B472" t="str">
        <f>VLOOKUP(Table1[[#This Row],[model.rxns]],Table2[],2,FALSE)</f>
        <v>L-serine deaminase</v>
      </c>
      <c r="C472" s="2">
        <v>4.11723704230108E-2</v>
      </c>
      <c r="D472">
        <f>VLOOKUP(Table1[[#This Row],[model.rxns]],Table2[[model.rxns]:[ST6512 - avg]],3,FALSE)</f>
        <v>4.5581573913833798E-4</v>
      </c>
      <c r="E472">
        <f>VLOOKUP(Table1[[#This Row],[model.rxns]],Table2[[model.rxns]:[OKYL029 - avg]],5,FALSE)</f>
        <v>1.8767014456442101E-5</v>
      </c>
      <c r="F472">
        <f>VLOOKUP(Table1[[#This Row],[model.rxns]],Table2[[model.rxns]:[JFYL18 - stddev]],4,FALSE)</f>
        <v>5.2652764597449402E-3</v>
      </c>
      <c r="G472" t="b">
        <f>ABS(Table1[[#This Row],[ST6512 flux]])&gt;Table1[[#This Row],[ST6512 std-dev]]</f>
        <v>0</v>
      </c>
      <c r="H472" s="1">
        <v>1.5026770683128402E-8</v>
      </c>
    </row>
    <row r="473" spans="1:8" hidden="1" x14ac:dyDescent="0.25">
      <c r="A473" s="5">
        <v>163</v>
      </c>
      <c r="B473" t="str">
        <f>VLOOKUP(Table1[[#This Row],[model.rxns]],Table2[],2,FALSE)</f>
        <v>alcohol dehydrogenase (ethanol to acetaldehyde)</v>
      </c>
      <c r="C473" s="2">
        <v>4.0057951584251399E-2</v>
      </c>
      <c r="D473">
        <f>VLOOKUP(Table1[[#This Row],[model.rxns]],Table2[[model.rxns]:[ST6512 - avg]],3,FALSE)</f>
        <v>0.34316562069909601</v>
      </c>
      <c r="E473">
        <f>VLOOKUP(Table1[[#This Row],[model.rxns]],Table2[[model.rxns]:[OKYL029 - avg]],5,FALSE)</f>
        <v>1.3746511819344E-2</v>
      </c>
      <c r="F473">
        <f>VLOOKUP(Table1[[#This Row],[model.rxns]],Table2[[model.rxns]:[JFYL18 - stddev]],4,FALSE)</f>
        <v>4.8563395234183302</v>
      </c>
      <c r="G473" t="b">
        <f>ABS(Table1[[#This Row],[ST6512 flux]])&gt;Table1[[#This Row],[ST6512 std-dev]]</f>
        <v>0</v>
      </c>
      <c r="H473" s="1">
        <v>3.7084322587190499E-6</v>
      </c>
    </row>
    <row r="474" spans="1:8" x14ac:dyDescent="0.25">
      <c r="A474" s="5">
        <v>716</v>
      </c>
      <c r="B474" t="str">
        <f>VLOOKUP(Table1[[#This Row],[model.rxns]],Table2[],2,FALSE)</f>
        <v>malate synthase</v>
      </c>
      <c r="C474" s="2">
        <v>3.6099963003245097E-2</v>
      </c>
      <c r="D474" s="2">
        <f>VLOOKUP(Table1[[#This Row],[model.rxns]],Table2[[model.rxns]:[ST6512 - avg]],3,FALSE)</f>
        <v>8.3346081422952592E-3</v>
      </c>
      <c r="E474" s="2">
        <f>VLOOKUP(Table1[[#This Row],[model.rxns]],Table2[[model.rxns]:[OKYL029 - avg]],5,FALSE)</f>
        <v>3.0087904558340499E-4</v>
      </c>
      <c r="F474" s="2">
        <f>VLOOKUP(Table1[[#This Row],[model.rxns]],Table2[[model.rxns]:[JFYL18 - stddev]],4,FALSE)</f>
        <v>4.8227120464092799E-3</v>
      </c>
      <c r="G474" t="b">
        <f>ABS(Table1[[#This Row],[ST6512 flux]])&gt;Table1[[#This Row],[ST6512 std-dev]]</f>
        <v>1</v>
      </c>
      <c r="H474">
        <v>0</v>
      </c>
    </row>
    <row r="475" spans="1:8" hidden="1" x14ac:dyDescent="0.25">
      <c r="A475" s="5">
        <v>717</v>
      </c>
      <c r="B475" t="str">
        <f>VLOOKUP(Table1[[#This Row],[model.rxns]],Table2[],2,FALSE)</f>
        <v>malate synthase</v>
      </c>
      <c r="C475" s="2">
        <v>1.5751752386803101E-2</v>
      </c>
      <c r="D475">
        <f>VLOOKUP(Table1[[#This Row],[model.rxns]],Table2[[model.rxns]:[ST6512 - avg]],3,FALSE)</f>
        <v>1.5273437269248901E-3</v>
      </c>
      <c r="E475">
        <f>VLOOKUP(Table1[[#This Row],[model.rxns]],Table2[[model.rxns]:[OKYL029 - avg]],5,FALSE)</f>
        <v>2.4058340196057901E-5</v>
      </c>
      <c r="F475">
        <f>VLOOKUP(Table1[[#This Row],[model.rxns]],Table2[[model.rxns]:[JFYL18 - stddev]],4,FALSE)</f>
        <v>3.6475607895020399E-3</v>
      </c>
      <c r="G475" t="b">
        <f>ABS(Table1[[#This Row],[ST6512 flux]])&gt;Table1[[#This Row],[ST6512 std-dev]]</f>
        <v>0</v>
      </c>
      <c r="H475" s="1">
        <v>4.0582323311617699E-175</v>
      </c>
    </row>
    <row r="476" spans="1:8" hidden="1" x14ac:dyDescent="0.25">
      <c r="A476" s="5">
        <v>1194</v>
      </c>
      <c r="B476" t="str">
        <f>VLOOKUP(Table1[[#This Row],[model.rxns]],Table2[],2,FALSE)</f>
        <v>L-glutamate transport</v>
      </c>
      <c r="C476" s="2">
        <v>1.4454065255052599E-2</v>
      </c>
      <c r="D476">
        <f>VLOOKUP(Table1[[#This Row],[model.rxns]],Table2[[model.rxns]:[ST6512 - avg]],3,FALSE)</f>
        <v>1.1628751613436901</v>
      </c>
      <c r="E476">
        <f>VLOOKUP(Table1[[#This Row],[model.rxns]],Table2[[model.rxns]:[OKYL029 - avg]],5,FALSE)</f>
        <v>1.68082734655415E-2</v>
      </c>
      <c r="F476">
        <f>VLOOKUP(Table1[[#This Row],[model.rxns]],Table2[[model.rxns]:[JFYL18 - stddev]],4,FALSE)</f>
        <v>0.41186837799154002</v>
      </c>
      <c r="G476" t="b">
        <f>ABS(Table1[[#This Row],[ST6512 flux]])&gt;Table1[[#This Row],[ST6512 std-dev]]</f>
        <v>1</v>
      </c>
      <c r="H476">
        <v>0</v>
      </c>
    </row>
    <row r="477" spans="1:8" hidden="1" x14ac:dyDescent="0.25">
      <c r="A477" s="5">
        <v>1217</v>
      </c>
      <c r="B477" t="str">
        <f>VLOOKUP(Table1[[#This Row],[model.rxns]],Table2[],2,FALSE)</f>
        <v>L-serine transport</v>
      </c>
      <c r="C477" s="2">
        <v>1.0192599785126299E-2</v>
      </c>
      <c r="D477">
        <f>VLOOKUP(Table1[[#This Row],[model.rxns]],Table2[[model.rxns]:[ST6512 - avg]],3,FALSE)</f>
        <v>-6.2556849660084804E-2</v>
      </c>
      <c r="E477">
        <f>VLOOKUP(Table1[[#This Row],[model.rxns]],Table2[[model.rxns]:[OKYL029 - avg]],5,FALSE)</f>
        <v>-6.3761693240355804E-4</v>
      </c>
      <c r="F477">
        <f>VLOOKUP(Table1[[#This Row],[model.rxns]],Table2[[model.rxns]:[JFYL18 - stddev]],4,FALSE)</f>
        <v>2.0107837639602201E-2</v>
      </c>
      <c r="G477" t="b">
        <f>ABS(Table1[[#This Row],[ST6512 flux]])&gt;Table1[[#This Row],[ST6512 std-dev]]</f>
        <v>1</v>
      </c>
      <c r="H477">
        <v>0</v>
      </c>
    </row>
    <row r="478" spans="1:8" hidden="1" x14ac:dyDescent="0.25">
      <c r="A478" s="5">
        <v>1906</v>
      </c>
      <c r="B478" t="str">
        <f>VLOOKUP(Table1[[#This Row],[model.rxns]],Table2[],2,FALSE)</f>
        <v>L-serine exchange</v>
      </c>
      <c r="C478" s="2">
        <v>1.0192599785126299E-2</v>
      </c>
      <c r="D478">
        <f>VLOOKUP(Table1[[#This Row],[model.rxns]],Table2[[model.rxns]:[ST6512 - avg]],3,FALSE)</f>
        <v>6.2556849660084804E-2</v>
      </c>
      <c r="E478">
        <f>VLOOKUP(Table1[[#This Row],[model.rxns]],Table2[[model.rxns]:[OKYL029 - avg]],5,FALSE)</f>
        <v>6.3761693240355804E-4</v>
      </c>
      <c r="F478">
        <f>VLOOKUP(Table1[[#This Row],[model.rxns]],Table2[[model.rxns]:[JFYL18 - stddev]],4,FALSE)</f>
        <v>2.0107837639602201E-2</v>
      </c>
      <c r="G478" t="b">
        <f>ABS(Table1[[#This Row],[ST6512 flux]])&gt;Table1[[#This Row],[ST6512 std-dev]]</f>
        <v>1</v>
      </c>
      <c r="H478">
        <v>0</v>
      </c>
    </row>
    <row r="479" spans="1:8" hidden="1" x14ac:dyDescent="0.25">
      <c r="A479" s="5">
        <v>1096</v>
      </c>
      <c r="B479" t="str">
        <f>VLOOKUP(Table1[[#This Row],[model.rxns]],Table2[],2,FALSE)</f>
        <v>(R)-mevalonate transport</v>
      </c>
      <c r="C479" s="2">
        <v>7.0754188508072701E-3</v>
      </c>
      <c r="D479">
        <f>VLOOKUP(Table1[[#This Row],[model.rxns]],Table2[[model.rxns]:[ST6512 - avg]],3,FALSE)</f>
        <v>-2.0729409510886799E-2</v>
      </c>
      <c r="E479">
        <f>VLOOKUP(Table1[[#This Row],[model.rxns]],Table2[[model.rxns]:[OKYL029 - avg]],5,FALSE)</f>
        <v>-1.4666925481943201E-4</v>
      </c>
      <c r="F479">
        <f>VLOOKUP(Table1[[#This Row],[model.rxns]],Table2[[model.rxns]:[JFYL18 - stddev]],4,FALSE)</f>
        <v>6.1130801271826896E-3</v>
      </c>
      <c r="G479" t="b">
        <f>ABS(Table1[[#This Row],[ST6512 flux]])&gt;Table1[[#This Row],[ST6512 std-dev]]</f>
        <v>1</v>
      </c>
      <c r="H479">
        <v>0</v>
      </c>
    </row>
    <row r="480" spans="1:8" hidden="1" x14ac:dyDescent="0.25">
      <c r="A480" s="5">
        <v>1547</v>
      </c>
      <c r="B480" t="str">
        <f>VLOOKUP(Table1[[#This Row],[model.rxns]],Table2[],2,FALSE)</f>
        <v>(R)-mevalonate exchange</v>
      </c>
      <c r="C480" s="2">
        <v>7.0754188508072701E-3</v>
      </c>
      <c r="D480">
        <f>VLOOKUP(Table1[[#This Row],[model.rxns]],Table2[[model.rxns]:[ST6512 - avg]],3,FALSE)</f>
        <v>2.0729409510886799E-2</v>
      </c>
      <c r="E480">
        <f>VLOOKUP(Table1[[#This Row],[model.rxns]],Table2[[model.rxns]:[OKYL029 - avg]],5,FALSE)</f>
        <v>1.4666925481943201E-4</v>
      </c>
      <c r="F480">
        <f>VLOOKUP(Table1[[#This Row],[model.rxns]],Table2[[model.rxns]:[JFYL18 - stddev]],4,FALSE)</f>
        <v>6.1130801271826896E-3</v>
      </c>
      <c r="G480" t="b">
        <f>ABS(Table1[[#This Row],[ST6512 flux]])&gt;Table1[[#This Row],[ST6512 std-dev]]</f>
        <v>1</v>
      </c>
      <c r="H480">
        <v>0</v>
      </c>
    </row>
    <row r="481" spans="1:8" hidden="1" x14ac:dyDescent="0.25">
      <c r="A481" s="5">
        <v>87</v>
      </c>
      <c r="B481" t="str">
        <f>VLOOKUP(Table1[[#This Row],[model.rxns]],Table2[],2,FALSE)</f>
        <v>5-methylthioribose-1-phosphate isomerase</v>
      </c>
      <c r="C481" s="2">
        <v>0</v>
      </c>
      <c r="D481">
        <f>VLOOKUP(Table1[[#This Row],[model.rxns]],Table2[[model.rxns]:[ST6512 - avg]],3,FALSE)</f>
        <v>-9.9746599868666406E-22</v>
      </c>
      <c r="E481">
        <f>VLOOKUP(Table1[[#This Row],[model.rxns]],Table2[[model.rxns]:[OKYL029 - avg]],5,FALSE)</f>
        <v>1.3010426069826099E-22</v>
      </c>
      <c r="F481">
        <f>VLOOKUP(Table1[[#This Row],[model.rxns]],Table2[[model.rxns]:[JFYL18 - stddev]],4,FALSE)</f>
        <v>1.46744366144244E-20</v>
      </c>
      <c r="G481" t="b">
        <f>ABS(Table1[[#This Row],[ST6512 flux]])&gt;Table1[[#This Row],[ST6512 std-dev]]</f>
        <v>0</v>
      </c>
      <c r="H481" s="1">
        <v>1.5470841813266501E-6</v>
      </c>
    </row>
    <row r="482" spans="1:8" hidden="1" x14ac:dyDescent="0.25">
      <c r="A482" s="5">
        <v>273</v>
      </c>
      <c r="B482" t="str">
        <f>VLOOKUP(Table1[[#This Row],[model.rxns]],Table2[],2,FALSE)</f>
        <v>choline kinase</v>
      </c>
      <c r="C482" s="2">
        <v>0</v>
      </c>
      <c r="D482">
        <f>VLOOKUP(Table1[[#This Row],[model.rxns]],Table2[[model.rxns]:[ST6512 - avg]],3,FALSE)</f>
        <v>7.5406806024114998E-6</v>
      </c>
      <c r="E482">
        <f>VLOOKUP(Table1[[#This Row],[model.rxns]],Table2[[model.rxns]:[OKYL029 - avg]],5,FALSE)</f>
        <v>2.41948260414694E-5</v>
      </c>
      <c r="F482">
        <f>VLOOKUP(Table1[[#This Row],[model.rxns]],Table2[[model.rxns]:[JFYL18 - stddev]],4,FALSE)</f>
        <v>1.38615776368657E-4</v>
      </c>
      <c r="G482" t="b">
        <f>ABS(Table1[[#This Row],[ST6512 flux]])&gt;Table1[[#This Row],[ST6512 std-dev]]</f>
        <v>0</v>
      </c>
      <c r="H482">
        <v>1.09087828008266E-4</v>
      </c>
    </row>
    <row r="483" spans="1:8" hidden="1" x14ac:dyDescent="0.25">
      <c r="A483" s="5">
        <v>274</v>
      </c>
      <c r="B483" t="str">
        <f>VLOOKUP(Table1[[#This Row],[model.rxns]],Table2[],2,FALSE)</f>
        <v>choline phosphate cytididyltransferase</v>
      </c>
      <c r="C483" s="2">
        <v>0</v>
      </c>
      <c r="D483">
        <f>VLOOKUP(Table1[[#This Row],[model.rxns]],Table2[[model.rxns]:[ST6512 - avg]],3,FALSE)</f>
        <v>7.5406806024114998E-6</v>
      </c>
      <c r="E483">
        <f>VLOOKUP(Table1[[#This Row],[model.rxns]],Table2[[model.rxns]:[OKYL029 - avg]],5,FALSE)</f>
        <v>2.41948260414694E-5</v>
      </c>
      <c r="F483">
        <f>VLOOKUP(Table1[[#This Row],[model.rxns]],Table2[[model.rxns]:[JFYL18 - stddev]],4,FALSE)</f>
        <v>1.38615776368657E-4</v>
      </c>
      <c r="G483" t="b">
        <f>ABS(Table1[[#This Row],[ST6512 flux]])&gt;Table1[[#This Row],[ST6512 std-dev]]</f>
        <v>0</v>
      </c>
      <c r="H483">
        <v>1.09087828008266E-4</v>
      </c>
    </row>
    <row r="484" spans="1:8" hidden="1" x14ac:dyDescent="0.25">
      <c r="A484" s="5">
        <v>468</v>
      </c>
      <c r="B484" t="str">
        <f>VLOOKUP(Table1[[#This Row],[model.rxns]],Table2[],2,FALSE)</f>
        <v>glutamate 5-kinase</v>
      </c>
      <c r="C484" s="2">
        <v>0</v>
      </c>
      <c r="D484">
        <f>VLOOKUP(Table1[[#This Row],[model.rxns]],Table2[[model.rxns]:[ST6512 - avg]],3,FALSE)</f>
        <v>4.2825507453628501E-6</v>
      </c>
      <c r="E484">
        <f>VLOOKUP(Table1[[#This Row],[model.rxns]],Table2[[model.rxns]:[OKYL029 - avg]],5,FALSE)</f>
        <v>1.0528340977191399E-4</v>
      </c>
      <c r="F484">
        <f>VLOOKUP(Table1[[#This Row],[model.rxns]],Table2[[model.rxns]:[JFYL18 - stddev]],4,FALSE)</f>
        <v>1.7481028985092499E-4</v>
      </c>
      <c r="G484" t="b">
        <f>ABS(Table1[[#This Row],[ST6512 flux]])&gt;Table1[[#This Row],[ST6512 std-dev]]</f>
        <v>0</v>
      </c>
      <c r="H484" s="1">
        <v>8.0652864081567001E-16</v>
      </c>
    </row>
    <row r="485" spans="1:8" hidden="1" x14ac:dyDescent="0.25">
      <c r="A485" s="5">
        <v>473</v>
      </c>
      <c r="B485" t="str">
        <f>VLOOKUP(Table1[[#This Row],[model.rxns]],Table2[],2,FALSE)</f>
        <v>glutamate-5-semialdehyde dehydrogenase</v>
      </c>
      <c r="C485" s="2">
        <v>0</v>
      </c>
      <c r="D485">
        <f>VLOOKUP(Table1[[#This Row],[model.rxns]],Table2[[model.rxns]:[ST6512 - avg]],3,FALSE)</f>
        <v>4.2825507453628501E-6</v>
      </c>
      <c r="E485">
        <f>VLOOKUP(Table1[[#This Row],[model.rxns]],Table2[[model.rxns]:[OKYL029 - avg]],5,FALSE)</f>
        <v>1.0528340977191399E-4</v>
      </c>
      <c r="F485">
        <f>VLOOKUP(Table1[[#This Row],[model.rxns]],Table2[[model.rxns]:[JFYL18 - stddev]],4,FALSE)</f>
        <v>1.7481028985092499E-4</v>
      </c>
      <c r="G485" t="b">
        <f>ABS(Table1[[#This Row],[ST6512 flux]])&gt;Table1[[#This Row],[ST6512 std-dev]]</f>
        <v>0</v>
      </c>
      <c r="H485" s="1">
        <v>8.0652864081567001E-16</v>
      </c>
    </row>
    <row r="486" spans="1:8" hidden="1" x14ac:dyDescent="0.25">
      <c r="A486" s="5">
        <v>497</v>
      </c>
      <c r="B486" t="str">
        <f>VLOOKUP(Table1[[#This Row],[model.rxns]],Table2[],2,FALSE)</f>
        <v>glycerophosphodiester phosphodiesterase (glycerophosphocholine)</v>
      </c>
      <c r="C486" s="2">
        <v>0</v>
      </c>
      <c r="D486">
        <f>VLOOKUP(Table1[[#This Row],[model.rxns]],Table2[[model.rxns]:[ST6512 - avg]],3,FALSE)</f>
        <v>1.0586599528454701E-6</v>
      </c>
      <c r="E486">
        <f>VLOOKUP(Table1[[#This Row],[model.rxns]],Table2[[model.rxns]:[OKYL029 - avg]],5,FALSE)</f>
        <v>1.20709482065275E-5</v>
      </c>
      <c r="F486">
        <f>VLOOKUP(Table1[[#This Row],[model.rxns]],Table2[[model.rxns]:[JFYL18 - stddev]],4,FALSE)</f>
        <v>1.5300524904985199E-5</v>
      </c>
      <c r="G486" t="b">
        <f>ABS(Table1[[#This Row],[ST6512 flux]])&gt;Table1[[#This Row],[ST6512 std-dev]]</f>
        <v>0</v>
      </c>
      <c r="H486" s="1">
        <v>2.59206635163527E-8</v>
      </c>
    </row>
    <row r="487" spans="1:8" hidden="1" x14ac:dyDescent="0.25">
      <c r="A487" s="5">
        <v>1079</v>
      </c>
      <c r="B487" t="str">
        <f>VLOOKUP(Table1[[#This Row],[model.rxns]],Table2[],2,FALSE)</f>
        <v>uridylate kinase (dUMP)</v>
      </c>
      <c r="C487" s="2">
        <v>0</v>
      </c>
      <c r="D487">
        <f>VLOOKUP(Table1[[#This Row],[model.rxns]],Table2[[model.rxns]:[ST6512 - avg]],3,FALSE)</f>
        <v>-9.1167595749624603E-5</v>
      </c>
      <c r="E487">
        <f>VLOOKUP(Table1[[#This Row],[model.rxns]],Table2[[model.rxns]:[OKYL029 - avg]],5,FALSE)</f>
        <v>-2.8119645868828001E-4</v>
      </c>
      <c r="F487">
        <f>VLOOKUP(Table1[[#This Row],[model.rxns]],Table2[[model.rxns]:[JFYL18 - stddev]],4,FALSE)</f>
        <v>6.50697313932352E-4</v>
      </c>
      <c r="G487" t="b">
        <f>ABS(Table1[[#This Row],[ST6512 flux]])&gt;Table1[[#This Row],[ST6512 std-dev]]</f>
        <v>0</v>
      </c>
      <c r="H487" s="1">
        <v>1.5513425375713599E-42</v>
      </c>
    </row>
    <row r="488" spans="1:8" hidden="1" x14ac:dyDescent="0.25">
      <c r="A488" s="5">
        <v>2204</v>
      </c>
      <c r="B488" t="str">
        <f>VLOOKUP(Table1[[#This Row],[model.rxns]],Table2[],2,FALSE)</f>
        <v>fatty-acid--CoA ligase (octadecanoate), lipid particle</v>
      </c>
      <c r="C488" s="2">
        <v>0</v>
      </c>
      <c r="D488">
        <f>VLOOKUP(Table1[[#This Row],[model.rxns]],Table2[[model.rxns]:[ST6512 - avg]],3,FALSE)</f>
        <v>5.9211656534492502E-6</v>
      </c>
      <c r="E488">
        <f>VLOOKUP(Table1[[#This Row],[model.rxns]],Table2[[model.rxns]:[OKYL029 - avg]],5,FALSE)</f>
        <v>8.3479927410207906E-5</v>
      </c>
      <c r="F488">
        <f>VLOOKUP(Table1[[#This Row],[model.rxns]],Table2[[model.rxns]:[JFYL18 - stddev]],4,FALSE)</f>
        <v>1.66989891845869E-4</v>
      </c>
      <c r="G488" t="b">
        <f>ABS(Table1[[#This Row],[ST6512 flux]])&gt;Table1[[#This Row],[ST6512 std-dev]]</f>
        <v>0</v>
      </c>
      <c r="H488" s="1">
        <v>7.3241784218754197E-23</v>
      </c>
    </row>
    <row r="489" spans="1:8" hidden="1" x14ac:dyDescent="0.25">
      <c r="A489" s="5">
        <v>3542</v>
      </c>
      <c r="B489" t="str">
        <f>VLOOKUP(Table1[[#This Row],[model.rxns]],Table2[],2,FALSE)</f>
        <v>CDP-choline transport, cytoplasm-ER membrane</v>
      </c>
      <c r="C489" s="2">
        <v>0</v>
      </c>
      <c r="D489">
        <f>VLOOKUP(Table1[[#This Row],[model.rxns]],Table2[[model.rxns]:[ST6512 - avg]],3,FALSE)</f>
        <v>7.5406806024114998E-6</v>
      </c>
      <c r="E489">
        <f>VLOOKUP(Table1[[#This Row],[model.rxns]],Table2[[model.rxns]:[OKYL029 - avg]],5,FALSE)</f>
        <v>2.41948260414694E-5</v>
      </c>
      <c r="F489">
        <f>VLOOKUP(Table1[[#This Row],[model.rxns]],Table2[[model.rxns]:[JFYL18 - stddev]],4,FALSE)</f>
        <v>1.38615776368657E-4</v>
      </c>
      <c r="G489" t="b">
        <f>ABS(Table1[[#This Row],[ST6512 flux]])&gt;Table1[[#This Row],[ST6512 std-dev]]</f>
        <v>0</v>
      </c>
      <c r="H489">
        <v>1.09087828008266E-4</v>
      </c>
    </row>
    <row r="490" spans="1:8" hidden="1" x14ac:dyDescent="0.25">
      <c r="A490" s="5">
        <v>3570</v>
      </c>
      <c r="B490" t="str">
        <f>VLOOKUP(Table1[[#This Row],[model.rxns]],Table2[],2,FALSE)</f>
        <v>sn-glycero-3-phosphocholine transport, ER membrane-cytoplasm</v>
      </c>
      <c r="C490" s="2">
        <v>0</v>
      </c>
      <c r="D490">
        <f>VLOOKUP(Table1[[#This Row],[model.rxns]],Table2[[model.rxns]:[ST6512 - avg]],3,FALSE)</f>
        <v>1.0586599528454701E-6</v>
      </c>
      <c r="E490">
        <f>VLOOKUP(Table1[[#This Row],[model.rxns]],Table2[[model.rxns]:[OKYL029 - avg]],5,FALSE)</f>
        <v>1.20709482065275E-5</v>
      </c>
      <c r="F490">
        <f>VLOOKUP(Table1[[#This Row],[model.rxns]],Table2[[model.rxns]:[JFYL18 - stddev]],4,FALSE)</f>
        <v>1.5300524904985199E-5</v>
      </c>
      <c r="G490" t="b">
        <f>ABS(Table1[[#This Row],[ST6512 flux]])&gt;Table1[[#This Row],[ST6512 std-dev]]</f>
        <v>0</v>
      </c>
      <c r="H490" s="1">
        <v>2.59206635163527E-8</v>
      </c>
    </row>
    <row r="491" spans="1:8" hidden="1" x14ac:dyDescent="0.25">
      <c r="A491" s="5">
        <v>3573</v>
      </c>
      <c r="B491" t="str">
        <f>VLOOKUP(Table1[[#This Row],[model.rxns]],Table2[],2,FALSE)</f>
        <v>octadecanoate (n-C18:0) transport, cytoplasm-lipid particle</v>
      </c>
      <c r="C491" s="2">
        <v>0</v>
      </c>
      <c r="D491">
        <f>VLOOKUP(Table1[[#This Row],[model.rxns]],Table2[[model.rxns]:[ST6512 - avg]],3,FALSE)</f>
        <v>-3.0313250503417301E-5</v>
      </c>
      <c r="E491">
        <f>VLOOKUP(Table1[[#This Row],[model.rxns]],Table2[[model.rxns]:[OKYL029 - avg]],5,FALSE)</f>
        <v>2.79329149608794E-5</v>
      </c>
      <c r="F491">
        <f>VLOOKUP(Table1[[#This Row],[model.rxns]],Table2[[model.rxns]:[JFYL18 - stddev]],4,FALSE)</f>
        <v>3.0909702568682798E-4</v>
      </c>
      <c r="G491" t="b">
        <f>ABS(Table1[[#This Row],[ST6512 flux]])&gt;Table1[[#This Row],[ST6512 std-dev]]</f>
        <v>0</v>
      </c>
      <c r="H491" s="1">
        <v>2.63418460366516E-18</v>
      </c>
    </row>
    <row r="492" spans="1:8" hidden="1" x14ac:dyDescent="0.25">
      <c r="A492" s="5" t="s">
        <v>1639</v>
      </c>
      <c r="B492" t="str">
        <f>VLOOKUP(Table1[[#This Row],[model.rxns]],Table2[],2,FALSE)</f>
        <v>cholinephosphotransferase</v>
      </c>
      <c r="C492" s="2">
        <v>0</v>
      </c>
      <c r="D492">
        <f>VLOOKUP(Table1[[#This Row],[model.rxns]],Table2[[model.rxns]:[ST6512 - avg]],3,FALSE)</f>
        <v>7.5406806024114998E-6</v>
      </c>
      <c r="E492">
        <f>VLOOKUP(Table1[[#This Row],[model.rxns]],Table2[[model.rxns]:[OKYL029 - avg]],5,FALSE)</f>
        <v>2.41948260414694E-5</v>
      </c>
      <c r="F492">
        <f>VLOOKUP(Table1[[#This Row],[model.rxns]],Table2[[model.rxns]:[JFYL18 - stddev]],4,FALSE)</f>
        <v>1.38615776368657E-4</v>
      </c>
      <c r="G492" t="b">
        <f>ABS(Table1[[#This Row],[ST6512 flux]])&gt;Table1[[#This Row],[ST6512 std-dev]]</f>
        <v>0</v>
      </c>
      <c r="H492">
        <v>1.09087828008266E-4</v>
      </c>
    </row>
    <row r="493" spans="1:8" hidden="1" x14ac:dyDescent="0.25">
      <c r="A493" s="5" t="s">
        <v>1644</v>
      </c>
      <c r="B493" t="str">
        <f>VLOOKUP(Table1[[#This Row],[model.rxns]],Table2[],2,FALSE)</f>
        <v>LPC phospholipase B</v>
      </c>
      <c r="C493" s="2">
        <v>0</v>
      </c>
      <c r="D493">
        <f>VLOOKUP(Table1[[#This Row],[model.rxns]],Table2[[model.rxns]:[ST6512 - avg]],3,FALSE)</f>
        <v>1.0586599528454701E-6</v>
      </c>
      <c r="E493">
        <f>VLOOKUP(Table1[[#This Row],[model.rxns]],Table2[[model.rxns]:[OKYL029 - avg]],5,FALSE)</f>
        <v>1.20709482065275E-5</v>
      </c>
      <c r="F493">
        <f>VLOOKUP(Table1[[#This Row],[model.rxns]],Table2[[model.rxns]:[JFYL18 - stddev]],4,FALSE)</f>
        <v>1.5300524904985199E-5</v>
      </c>
      <c r="G493" t="b">
        <f>ABS(Table1[[#This Row],[ST6512 flux]])&gt;Table1[[#This Row],[ST6512 std-dev]]</f>
        <v>0</v>
      </c>
      <c r="H493" s="1">
        <v>2.59206635163527E-8</v>
      </c>
    </row>
    <row r="494" spans="1:8" hidden="1" x14ac:dyDescent="0.25">
      <c r="A494" s="5" t="s">
        <v>1680</v>
      </c>
      <c r="B494" t="str">
        <f>VLOOKUP(Table1[[#This Row],[model.rxns]],Table2[],2,FALSE)</f>
        <v>PC phospholipase A2, lipid particle</v>
      </c>
      <c r="C494" s="2">
        <v>0</v>
      </c>
      <c r="D494">
        <f>VLOOKUP(Table1[[#This Row],[model.rxns]],Table2[[model.rxns]:[ST6512 - avg]],3,FALSE)</f>
        <v>9.2899948434315904E-7</v>
      </c>
      <c r="E494">
        <f>VLOOKUP(Table1[[#This Row],[model.rxns]],Table2[[model.rxns]:[OKYL029 - avg]],5,FALSE)</f>
        <v>1.01984080068438E-5</v>
      </c>
      <c r="F494">
        <f>VLOOKUP(Table1[[#This Row],[model.rxns]],Table2[[model.rxns]:[JFYL18 - stddev]],4,FALSE)</f>
        <v>1.43484612158069E-5</v>
      </c>
      <c r="G494" t="b">
        <f>ABS(Table1[[#This Row],[ST6512 flux]])&gt;Table1[[#This Row],[ST6512 std-dev]]</f>
        <v>0</v>
      </c>
      <c r="H494" s="1">
        <v>3.6509400272277799E-7</v>
      </c>
    </row>
    <row r="495" spans="1:8" hidden="1" x14ac:dyDescent="0.25">
      <c r="A495" s="5" t="s">
        <v>1701</v>
      </c>
      <c r="B495" t="str">
        <f>VLOOKUP(Table1[[#This Row],[model.rxns]],Table2[],2,FALSE)</f>
        <v>1-acylglycerophosphocholine transport, ER membrane-lipid particle</v>
      </c>
      <c r="C495" s="2">
        <v>0</v>
      </c>
      <c r="D495">
        <f>VLOOKUP(Table1[[#This Row],[model.rxns]],Table2[[model.rxns]:[ST6512 - avg]],3,FALSE)</f>
        <v>-9.2899948434315904E-7</v>
      </c>
      <c r="E495">
        <f>VLOOKUP(Table1[[#This Row],[model.rxns]],Table2[[model.rxns]:[OKYL029 - avg]],5,FALSE)</f>
        <v>-1.01984080068438E-5</v>
      </c>
      <c r="F495">
        <f>VLOOKUP(Table1[[#This Row],[model.rxns]],Table2[[model.rxns]:[JFYL18 - stddev]],4,FALSE)</f>
        <v>1.43484612158069E-5</v>
      </c>
      <c r="G495" t="b">
        <f>ABS(Table1[[#This Row],[ST6512 flux]])&gt;Table1[[#This Row],[ST6512 std-dev]]</f>
        <v>0</v>
      </c>
      <c r="H495" s="1">
        <v>3.6509400272277799E-7</v>
      </c>
    </row>
    <row r="496" spans="1:8" hidden="1" x14ac:dyDescent="0.25">
      <c r="A496" s="5" t="s">
        <v>1766</v>
      </c>
      <c r="B496" t="str">
        <f>VLOOKUP(Table1[[#This Row],[model.rxns]],Table2[],2,FALSE)</f>
        <v>Fatty acids pool</v>
      </c>
      <c r="C496" s="2">
        <v>0</v>
      </c>
      <c r="D496">
        <f>VLOOKUP(Table1[[#This Row],[model.rxns]],Table2[[model.rxns]:[ST6512 - avg]],3,FALSE)</f>
        <v>-1.1985702717348601E-6</v>
      </c>
      <c r="E496">
        <f>VLOOKUP(Table1[[#This Row],[model.rxns]],Table2[[model.rxns]:[OKYL029 - avg]],5,FALSE)</f>
        <v>-1.39524425877254E-5</v>
      </c>
      <c r="F496">
        <f>VLOOKUP(Table1[[#This Row],[model.rxns]],Table2[[model.rxns]:[JFYL18 - stddev]],4,FALSE)</f>
        <v>1.8163484155396301E-5</v>
      </c>
      <c r="G496" t="b">
        <f>ABS(Table1[[#This Row],[ST6512 flux]])&gt;Table1[[#This Row],[ST6512 std-dev]]</f>
        <v>0</v>
      </c>
      <c r="H496" s="1">
        <v>1.0351666296847301E-7</v>
      </c>
    </row>
    <row r="497" spans="1:8" hidden="1" x14ac:dyDescent="0.25">
      <c r="A497" s="5" t="s">
        <v>1780</v>
      </c>
      <c r="B497" t="str">
        <f>VLOOKUP(Table1[[#This Row],[model.rxns]],Table2[],2,FALSE)</f>
        <v>fatty-acid--CoA ligase (octadecadienoate), ER membrane</v>
      </c>
      <c r="C497" s="2">
        <v>0</v>
      </c>
      <c r="D497">
        <f>VLOOKUP(Table1[[#This Row],[model.rxns]],Table2[[model.rxns]:[ST6512 - avg]],3,FALSE)</f>
        <v>3.0419713496630801E-7</v>
      </c>
      <c r="E497">
        <f>VLOOKUP(Table1[[#This Row],[model.rxns]],Table2[[model.rxns]:[OKYL029 - avg]],5,FALSE)</f>
        <v>3.2690572983040502E-6</v>
      </c>
      <c r="F497">
        <f>VLOOKUP(Table1[[#This Row],[model.rxns]],Table2[[model.rxns]:[JFYL18 - stddev]],4,FALSE)</f>
        <v>4.6098922786394801E-6</v>
      </c>
      <c r="G497" t="b">
        <f>ABS(Table1[[#This Row],[ST6512 flux]])&gt;Table1[[#This Row],[ST6512 std-dev]]</f>
        <v>0</v>
      </c>
      <c r="H497" s="1">
        <v>1.35260798599757E-7</v>
      </c>
    </row>
    <row r="498" spans="1:8" hidden="1" x14ac:dyDescent="0.25">
      <c r="A498" s="5">
        <v>1117</v>
      </c>
      <c r="B498" t="str">
        <f>VLOOKUP(Table1[[#This Row],[model.rxns]],Table2[],2,FALSE)</f>
        <v>aspartate transport</v>
      </c>
      <c r="C498" s="2">
        <v>-3.7783681648759199E-2</v>
      </c>
      <c r="D498">
        <f>VLOOKUP(Table1[[#This Row],[model.rxns]],Table2[[model.rxns]:[ST6512 - avg]],3,FALSE)</f>
        <v>-1.0990139075807599</v>
      </c>
      <c r="E498">
        <f>VLOOKUP(Table1[[#This Row],[model.rxns]],Table2[[model.rxns]:[OKYL029 - avg]],5,FALSE)</f>
        <v>4.1524791611590402E-2</v>
      </c>
      <c r="F498">
        <f>VLOOKUP(Table1[[#This Row],[model.rxns]],Table2[[model.rxns]:[JFYL18 - stddev]],4,FALSE)</f>
        <v>0.41031809569709399</v>
      </c>
      <c r="G498" t="b">
        <f>ABS(Table1[[#This Row],[ST6512 flux]])&gt;Table1[[#This Row],[ST6512 std-dev]]</f>
        <v>1</v>
      </c>
      <c r="H498">
        <v>0</v>
      </c>
    </row>
    <row r="499" spans="1:8" hidden="1" x14ac:dyDescent="0.25">
      <c r="A499" s="5">
        <v>3572</v>
      </c>
      <c r="B499" t="str">
        <f>VLOOKUP(Table1[[#This Row],[model.rxns]],Table2[],2,FALSE)</f>
        <v>hexadecenoate (n-C16:1) transport, cytoplasm-lipid particle</v>
      </c>
      <c r="C499" s="2">
        <v>-6.0764379423613404</v>
      </c>
      <c r="D499">
        <f>VLOOKUP(Table1[[#This Row],[model.rxns]],Table2[[model.rxns]:[ST6512 - avg]],3,FALSE)</f>
        <v>3.9002668434697597E-5</v>
      </c>
      <c r="E499">
        <f>VLOOKUP(Table1[[#This Row],[model.rxns]],Table2[[model.rxns]:[OKYL029 - avg]],5,FALSE)</f>
        <v>-2.3699729432993501E-4</v>
      </c>
      <c r="F499">
        <f>VLOOKUP(Table1[[#This Row],[model.rxns]],Table2[[model.rxns]:[JFYL18 - stddev]],4,FALSE)</f>
        <v>1.5866482694975299E-3</v>
      </c>
      <c r="G499" t="b">
        <f>ABS(Table1[[#This Row],[ST6512 flux]])&gt;Table1[[#This Row],[ST6512 std-dev]]</f>
        <v>0</v>
      </c>
      <c r="H499" s="1">
        <v>5.4954485484990401E-10</v>
      </c>
    </row>
    <row r="500" spans="1:8" hidden="1" x14ac:dyDescent="0.25">
      <c r="A500" s="5">
        <v>732</v>
      </c>
      <c r="B500" t="str">
        <f>VLOOKUP(Table1[[#This Row],[model.rxns]],Table2[],2,FALSE)</f>
        <v>methylenetetrahydrofolate dehydrogenase (NADP)</v>
      </c>
      <c r="C500" s="2">
        <v>-31.498160105769099</v>
      </c>
      <c r="D500">
        <f>VLOOKUP(Table1[[#This Row],[model.rxns]],Table2[[model.rxns]:[ST6512 - avg]],3,FALSE)</f>
        <v>-1.92582472311039E-5</v>
      </c>
      <c r="E500">
        <f>VLOOKUP(Table1[[#This Row],[model.rxns]],Table2[[model.rxns]:[OKYL029 - avg]],5,FALSE)</f>
        <v>6.0659935464179595E-4</v>
      </c>
      <c r="F500">
        <f>VLOOKUP(Table1[[#This Row],[model.rxns]],Table2[[model.rxns]:[JFYL18 - stddev]],4,FALSE)</f>
        <v>4.3985680124443999E-3</v>
      </c>
      <c r="G500" t="b">
        <f>ABS(Table1[[#This Row],[ST6512 flux]])&gt;Table1[[#This Row],[ST6512 std-dev]]</f>
        <v>0</v>
      </c>
      <c r="H500" s="1">
        <v>2.64919785379898E-11</v>
      </c>
    </row>
    <row r="502" spans="1:8" x14ac:dyDescent="0.25">
      <c r="D502" s="1"/>
      <c r="E502" s="1"/>
    </row>
    <row r="505" spans="1:8" x14ac:dyDescent="0.25">
      <c r="D505" s="1"/>
      <c r="E505" s="1"/>
    </row>
    <row r="512" spans="1:8" x14ac:dyDescent="0.25">
      <c r="D512" s="1"/>
      <c r="E512" s="1"/>
    </row>
    <row r="516" spans="4:5" x14ac:dyDescent="0.25">
      <c r="D516" s="1"/>
      <c r="E516" s="1"/>
    </row>
    <row r="540" spans="4:5" x14ac:dyDescent="0.25">
      <c r="D540" s="1"/>
      <c r="E540" s="1"/>
    </row>
    <row r="543" spans="4:5" x14ac:dyDescent="0.25">
      <c r="D543" s="1"/>
      <c r="E543" s="1"/>
    </row>
    <row r="552" spans="4:5" x14ac:dyDescent="0.25">
      <c r="D552" s="1"/>
      <c r="E552" s="1"/>
    </row>
    <row r="556" spans="4:5" x14ac:dyDescent="0.25">
      <c r="D556" s="1"/>
      <c r="E556" s="1"/>
    </row>
    <row r="557" spans="4:5" x14ac:dyDescent="0.25">
      <c r="D557" s="1"/>
      <c r="E557" s="1"/>
    </row>
    <row r="571" spans="4:5" x14ac:dyDescent="0.25">
      <c r="D571" s="1"/>
      <c r="E571" s="1"/>
    </row>
    <row r="575" spans="4:5" x14ac:dyDescent="0.25">
      <c r="D575" s="1"/>
      <c r="E575" s="1"/>
    </row>
    <row r="586" spans="4:5" x14ac:dyDescent="0.25">
      <c r="D586" s="1"/>
    </row>
    <row r="588" spans="4:5" x14ac:dyDescent="0.25">
      <c r="D588" s="1"/>
      <c r="E588" s="1"/>
    </row>
    <row r="589" spans="4:5" x14ac:dyDescent="0.25">
      <c r="D589" s="1"/>
    </row>
    <row r="601" spans="4:5" x14ac:dyDescent="0.25">
      <c r="D601" s="1"/>
      <c r="E601" s="1"/>
    </row>
    <row r="619" spans="4:5" x14ac:dyDescent="0.25">
      <c r="D619" s="1"/>
      <c r="E619" s="1"/>
    </row>
    <row r="620" spans="4:5" x14ac:dyDescent="0.25">
      <c r="D620" s="1"/>
      <c r="E620" s="1"/>
    </row>
    <row r="621" spans="4:5" x14ac:dyDescent="0.25">
      <c r="D621" s="1"/>
      <c r="E621" s="1"/>
    </row>
    <row r="622" spans="4:5" x14ac:dyDescent="0.25">
      <c r="D622" s="1"/>
      <c r="E622" s="1"/>
    </row>
    <row r="623" spans="4:5" x14ac:dyDescent="0.25">
      <c r="D623" s="1"/>
      <c r="E623" s="1"/>
    </row>
    <row r="624" spans="4:5" x14ac:dyDescent="0.25">
      <c r="D624" s="1"/>
      <c r="E624" s="1"/>
    </row>
    <row r="631" spans="4:5" x14ac:dyDescent="0.25">
      <c r="D631" s="1"/>
      <c r="E631" s="1"/>
    </row>
    <row r="632" spans="4:5" x14ac:dyDescent="0.25">
      <c r="D632" s="1"/>
      <c r="E632" s="1"/>
    </row>
    <row r="635" spans="4:5" x14ac:dyDescent="0.25">
      <c r="D635" s="1"/>
    </row>
    <row r="646" spans="4:5" x14ac:dyDescent="0.25">
      <c r="D646" s="1"/>
      <c r="E646" s="1"/>
    </row>
    <row r="666" spans="4:5" x14ac:dyDescent="0.25">
      <c r="D666" s="1"/>
      <c r="E666" s="1"/>
    </row>
    <row r="677" spans="4:5" x14ac:dyDescent="0.25">
      <c r="D677" s="1"/>
      <c r="E677" s="1"/>
    </row>
    <row r="679" spans="4:5" x14ac:dyDescent="0.25">
      <c r="D679" s="1"/>
      <c r="E679" s="1"/>
    </row>
    <row r="680" spans="4:5" x14ac:dyDescent="0.25">
      <c r="D680" s="1"/>
      <c r="E680" s="1"/>
    </row>
    <row r="682" spans="4:5" x14ac:dyDescent="0.25">
      <c r="D682" s="1"/>
      <c r="E682" s="1"/>
    </row>
    <row r="684" spans="4:5" x14ac:dyDescent="0.25">
      <c r="D684" s="1"/>
      <c r="E684" s="1"/>
    </row>
    <row r="685" spans="4:5" x14ac:dyDescent="0.25">
      <c r="D685" s="1"/>
      <c r="E685" s="1"/>
    </row>
    <row r="704" spans="4:5" x14ac:dyDescent="0.25">
      <c r="D704" s="1"/>
      <c r="E704" s="1"/>
    </row>
    <row r="705" spans="4:5" x14ac:dyDescent="0.25">
      <c r="D705" s="1"/>
      <c r="E705" s="1"/>
    </row>
    <row r="707" spans="4:5" x14ac:dyDescent="0.25">
      <c r="D707" s="1"/>
      <c r="E707" s="1"/>
    </row>
    <row r="714" spans="4:5" x14ac:dyDescent="0.25">
      <c r="D714" s="1"/>
      <c r="E714" s="1"/>
    </row>
    <row r="722" spans="4:5" x14ac:dyDescent="0.25">
      <c r="D722" s="1"/>
      <c r="E722" s="1"/>
    </row>
    <row r="732" spans="4:5" x14ac:dyDescent="0.25">
      <c r="D732" s="1"/>
      <c r="E732" s="1"/>
    </row>
    <row r="733" spans="4:5" x14ac:dyDescent="0.25">
      <c r="D733" s="1"/>
      <c r="E733" s="1"/>
    </row>
    <row r="734" spans="4:5" x14ac:dyDescent="0.25">
      <c r="D734" s="1"/>
      <c r="E734" s="1"/>
    </row>
    <row r="735" spans="4:5" x14ac:dyDescent="0.25">
      <c r="D735" s="1"/>
      <c r="E735" s="1"/>
    </row>
    <row r="745" spans="4:5" x14ac:dyDescent="0.25">
      <c r="D745" s="1"/>
      <c r="E745" s="1"/>
    </row>
    <row r="750" spans="4:5" x14ac:dyDescent="0.25">
      <c r="D750" s="1"/>
      <c r="E750" s="1"/>
    </row>
    <row r="751" spans="4:5" x14ac:dyDescent="0.25">
      <c r="D751" s="1"/>
      <c r="E751" s="1"/>
    </row>
    <row r="756" spans="4:5" x14ac:dyDescent="0.25">
      <c r="D756" s="1"/>
      <c r="E756" s="1"/>
    </row>
    <row r="786" spans="4:5" x14ac:dyDescent="0.25">
      <c r="D786" s="1"/>
      <c r="E786" s="1"/>
    </row>
    <row r="787" spans="4:5" x14ac:dyDescent="0.25">
      <c r="D787" s="1"/>
      <c r="E787" s="1"/>
    </row>
    <row r="788" spans="4:5" x14ac:dyDescent="0.25">
      <c r="D788" s="1"/>
      <c r="E788" s="1"/>
    </row>
    <row r="789" spans="4:5" x14ac:dyDescent="0.25">
      <c r="D789" s="1"/>
      <c r="E789" s="1"/>
    </row>
    <row r="790" spans="4:5" x14ac:dyDescent="0.25">
      <c r="D790" s="1"/>
    </row>
    <row r="802" spans="4:5" x14ac:dyDescent="0.25">
      <c r="D802" s="1"/>
      <c r="E802" s="1"/>
    </row>
    <row r="806" spans="4:5" x14ac:dyDescent="0.25">
      <c r="D806" s="1"/>
      <c r="E806" s="1"/>
    </row>
    <row r="824" spans="4:5" x14ac:dyDescent="0.25">
      <c r="D824" s="1"/>
      <c r="E824" s="1"/>
    </row>
    <row r="828" spans="4:5" x14ac:dyDescent="0.25">
      <c r="D828" s="1"/>
      <c r="E828" s="1"/>
    </row>
    <row r="839" spans="4:5" x14ac:dyDescent="0.25">
      <c r="D839" s="1"/>
      <c r="E839" s="1"/>
    </row>
    <row r="894" spans="4:5" x14ac:dyDescent="0.25">
      <c r="D894" s="1"/>
      <c r="E894" s="1"/>
    </row>
    <row r="899" spans="4:5" x14ac:dyDescent="0.25">
      <c r="D899" s="1"/>
      <c r="E899" s="1"/>
    </row>
    <row r="912" spans="4:5" x14ac:dyDescent="0.25">
      <c r="D912" s="1"/>
      <c r="E912" s="1"/>
    </row>
    <row r="923" spans="5:5" x14ac:dyDescent="0.25">
      <c r="E923" s="1"/>
    </row>
    <row r="940" spans="4:4" x14ac:dyDescent="0.25">
      <c r="D940" s="1"/>
    </row>
    <row r="956" spans="4:5" x14ac:dyDescent="0.25">
      <c r="D956" s="1"/>
      <c r="E956" s="1"/>
    </row>
    <row r="964" spans="5:5" x14ac:dyDescent="0.25">
      <c r="E964" s="1"/>
    </row>
    <row r="965" spans="5:5" x14ac:dyDescent="0.25">
      <c r="E965" s="1"/>
    </row>
    <row r="984" spans="4:5" x14ac:dyDescent="0.25">
      <c r="D984" s="1"/>
      <c r="E984" s="1"/>
    </row>
    <row r="985" spans="4:5" x14ac:dyDescent="0.25">
      <c r="D985" s="1"/>
      <c r="E985" s="1"/>
    </row>
    <row r="986" spans="4:5" x14ac:dyDescent="0.25">
      <c r="D986" s="1"/>
      <c r="E986" s="1"/>
    </row>
    <row r="988" spans="4:5" x14ac:dyDescent="0.25">
      <c r="D988" s="1"/>
    </row>
    <row r="990" spans="4:5" x14ac:dyDescent="0.25">
      <c r="D990" s="1"/>
      <c r="E990" s="1"/>
    </row>
    <row r="993" spans="4:5" x14ac:dyDescent="0.25">
      <c r="D993" s="1"/>
      <c r="E993" s="1"/>
    </row>
    <row r="1012" spans="4:5" x14ac:dyDescent="0.25">
      <c r="E1012" s="1"/>
    </row>
    <row r="1013" spans="4:5" x14ac:dyDescent="0.25">
      <c r="D1013" s="1"/>
      <c r="E1013" s="1"/>
    </row>
    <row r="1025" spans="4:5" x14ac:dyDescent="0.25">
      <c r="E1025" s="1"/>
    </row>
    <row r="1026" spans="4:5" x14ac:dyDescent="0.25">
      <c r="D1026" s="1"/>
      <c r="E1026" s="1"/>
    </row>
    <row r="1028" spans="4:5" x14ac:dyDescent="0.25">
      <c r="D1028" s="1"/>
      <c r="E1028" s="1"/>
    </row>
    <row r="1036" spans="4:5" x14ac:dyDescent="0.25">
      <c r="D1036" s="1"/>
    </row>
    <row r="1046" spans="4:5" x14ac:dyDescent="0.25">
      <c r="D1046" s="1"/>
      <c r="E1046" s="1"/>
    </row>
    <row r="1051" spans="4:5" x14ac:dyDescent="0.25">
      <c r="D1051" s="1"/>
    </row>
    <row r="1052" spans="4:5" x14ac:dyDescent="0.25">
      <c r="D1052" s="1"/>
      <c r="E1052" s="1"/>
    </row>
    <row r="1082" spans="4:5" x14ac:dyDescent="0.25">
      <c r="D1082" s="1"/>
      <c r="E1082" s="1"/>
    </row>
    <row r="1084" spans="4:5" x14ac:dyDescent="0.25">
      <c r="D1084" s="1"/>
      <c r="E1084" s="1"/>
    </row>
    <row r="1094" spans="4:5" x14ac:dyDescent="0.25">
      <c r="D1094" s="1"/>
    </row>
    <row r="1104" spans="4:5" x14ac:dyDescent="0.25">
      <c r="D1104" s="1"/>
      <c r="E1104" s="1"/>
    </row>
    <row r="1122" spans="4:5" x14ac:dyDescent="0.25">
      <c r="D1122" s="1"/>
      <c r="E1122" s="1"/>
    </row>
    <row r="1123" spans="4:5" x14ac:dyDescent="0.25">
      <c r="D1123" s="1"/>
      <c r="E1123" s="1"/>
    </row>
    <row r="1124" spans="4:5" x14ac:dyDescent="0.25">
      <c r="D1124" s="1"/>
      <c r="E1124" s="1"/>
    </row>
    <row r="1125" spans="4:5" x14ac:dyDescent="0.25">
      <c r="D1125" s="1"/>
      <c r="E1125" s="1"/>
    </row>
    <row r="1171" spans="4:5" x14ac:dyDescent="0.25">
      <c r="D1171" s="1"/>
      <c r="E1171" s="1"/>
    </row>
    <row r="1182" spans="4:5" x14ac:dyDescent="0.25">
      <c r="D1182" s="1"/>
      <c r="E1182" s="1"/>
    </row>
    <row r="1183" spans="4:5" x14ac:dyDescent="0.25">
      <c r="D1183" s="1"/>
      <c r="E1183" s="1"/>
    </row>
    <row r="1226" spans="4:5" x14ac:dyDescent="0.25">
      <c r="D1226" s="1"/>
      <c r="E1226" s="1"/>
    </row>
    <row r="1237" spans="4:5" x14ac:dyDescent="0.25">
      <c r="D1237" s="1"/>
      <c r="E1237" s="1"/>
    </row>
    <row r="1271" spans="4:5" x14ac:dyDescent="0.25">
      <c r="D1271" s="1"/>
      <c r="E1271" s="1"/>
    </row>
    <row r="1285" spans="4:5" x14ac:dyDescent="0.25">
      <c r="D1285" s="1"/>
      <c r="E1285" s="1"/>
    </row>
    <row r="1291" spans="4:5" x14ac:dyDescent="0.25">
      <c r="D1291" s="1"/>
      <c r="E1291" s="1"/>
    </row>
    <row r="1293" spans="4:5" x14ac:dyDescent="0.25">
      <c r="D1293" s="1"/>
      <c r="E1293" s="1"/>
    </row>
    <row r="1313" spans="4:5" x14ac:dyDescent="0.25">
      <c r="D1313" s="1"/>
      <c r="E1313" s="1"/>
    </row>
    <row r="1318" spans="4:5" x14ac:dyDescent="0.25">
      <c r="D1318" s="1"/>
      <c r="E1318" s="1"/>
    </row>
    <row r="1334" spans="4:5" x14ac:dyDescent="0.25">
      <c r="D1334" s="1"/>
      <c r="E1334" s="1"/>
    </row>
    <row r="1342" spans="4:5" x14ac:dyDescent="0.25">
      <c r="D1342" s="1"/>
      <c r="E1342" s="1"/>
    </row>
    <row r="1343" spans="4:5" x14ac:dyDescent="0.25">
      <c r="D1343" s="1"/>
      <c r="E1343" s="1"/>
    </row>
    <row r="1350" spans="4:5" x14ac:dyDescent="0.25">
      <c r="D1350" s="1"/>
      <c r="E1350" s="1"/>
    </row>
    <row r="1361" spans="4:4" x14ac:dyDescent="0.25">
      <c r="D1361" s="1"/>
    </row>
    <row r="1377" spans="4:5" x14ac:dyDescent="0.25">
      <c r="D1377" s="1"/>
      <c r="E1377" s="1"/>
    </row>
    <row r="1410" spans="4:5" x14ac:dyDescent="0.25">
      <c r="D1410" s="1"/>
      <c r="E1410" s="1"/>
    </row>
    <row r="1411" spans="4:5" x14ac:dyDescent="0.25">
      <c r="D1411" s="1"/>
      <c r="E1411" s="1"/>
    </row>
    <row r="1412" spans="4:5" x14ac:dyDescent="0.25">
      <c r="D1412" s="1"/>
      <c r="E1412" s="1"/>
    </row>
    <row r="1413" spans="4:5" x14ac:dyDescent="0.25">
      <c r="D1413" s="1"/>
      <c r="E1413" s="1"/>
    </row>
    <row r="1414" spans="4:5" x14ac:dyDescent="0.25">
      <c r="D1414" s="1"/>
      <c r="E1414" s="1"/>
    </row>
    <row r="1415" spans="4:5" x14ac:dyDescent="0.25">
      <c r="D1415" s="1"/>
      <c r="E1415" s="1"/>
    </row>
    <row r="1416" spans="4:5" x14ac:dyDescent="0.25">
      <c r="D1416" s="1"/>
      <c r="E1416" s="1"/>
    </row>
    <row r="1417" spans="4:5" x14ac:dyDescent="0.25">
      <c r="D1417" s="1"/>
      <c r="E1417" s="1"/>
    </row>
    <row r="1418" spans="4:5" x14ac:dyDescent="0.25">
      <c r="D1418" s="1"/>
      <c r="E1418" s="1"/>
    </row>
    <row r="1419" spans="4:5" x14ac:dyDescent="0.25">
      <c r="D1419" s="1"/>
      <c r="E1419" s="1"/>
    </row>
    <row r="1420" spans="4:5" x14ac:dyDescent="0.25">
      <c r="D1420" s="1"/>
      <c r="E1420" s="1"/>
    </row>
    <row r="1421" spans="4:5" x14ac:dyDescent="0.25">
      <c r="D1421" s="1"/>
      <c r="E1421" s="1"/>
    </row>
    <row r="1422" spans="4:5" x14ac:dyDescent="0.25">
      <c r="D1422" s="1"/>
      <c r="E1422" s="1"/>
    </row>
    <row r="1423" spans="4:5" x14ac:dyDescent="0.25">
      <c r="D1423" s="1"/>
      <c r="E1423" s="1"/>
    </row>
    <row r="1424" spans="4:5" x14ac:dyDescent="0.25">
      <c r="D1424" s="1"/>
      <c r="E1424" s="1"/>
    </row>
    <row r="1425" spans="4:5" x14ac:dyDescent="0.25">
      <c r="D1425" s="1"/>
      <c r="E1425" s="1"/>
    </row>
    <row r="1426" spans="4:5" x14ac:dyDescent="0.25">
      <c r="D1426" s="1"/>
      <c r="E1426" s="1"/>
    </row>
    <row r="1427" spans="4:5" x14ac:dyDescent="0.25">
      <c r="D1427" s="1"/>
      <c r="E1427" s="1"/>
    </row>
    <row r="1428" spans="4:5" x14ac:dyDescent="0.25">
      <c r="D1428" s="1"/>
      <c r="E1428" s="1"/>
    </row>
    <row r="1429" spans="4:5" x14ac:dyDescent="0.25">
      <c r="D1429" s="1"/>
      <c r="E1429" s="1"/>
    </row>
    <row r="1430" spans="4:5" x14ac:dyDescent="0.25">
      <c r="D1430" s="1"/>
      <c r="E1430" s="1"/>
    </row>
    <row r="1431" spans="4:5" x14ac:dyDescent="0.25">
      <c r="D1431" s="1"/>
      <c r="E1431" s="1"/>
    </row>
    <row r="1432" spans="4:5" x14ac:dyDescent="0.25">
      <c r="D1432" s="1"/>
      <c r="E1432" s="1"/>
    </row>
    <row r="1433" spans="4:5" x14ac:dyDescent="0.25">
      <c r="D1433" s="1"/>
      <c r="E1433" s="1"/>
    </row>
    <row r="1434" spans="4:5" x14ac:dyDescent="0.25">
      <c r="D1434" s="1"/>
      <c r="E1434" s="1"/>
    </row>
    <row r="1435" spans="4:5" x14ac:dyDescent="0.25">
      <c r="D1435" s="1"/>
      <c r="E1435" s="1"/>
    </row>
    <row r="1436" spans="4:5" x14ac:dyDescent="0.25">
      <c r="D1436" s="1"/>
      <c r="E1436" s="1"/>
    </row>
    <row r="1437" spans="4:5" x14ac:dyDescent="0.25">
      <c r="D1437" s="1"/>
      <c r="E1437" s="1"/>
    </row>
    <row r="1450" spans="4:5" x14ac:dyDescent="0.25">
      <c r="D1450" s="1"/>
      <c r="E1450" s="1"/>
    </row>
    <row r="1451" spans="4:5" x14ac:dyDescent="0.25">
      <c r="D1451" s="1"/>
      <c r="E1451" s="1"/>
    </row>
    <row r="1452" spans="4:5" x14ac:dyDescent="0.25">
      <c r="D1452" s="1"/>
      <c r="E1452" s="1"/>
    </row>
    <row r="1453" spans="4:5" x14ac:dyDescent="0.25">
      <c r="E1453" s="1"/>
    </row>
    <row r="1454" spans="4:5" x14ac:dyDescent="0.25">
      <c r="D1454" s="1"/>
      <c r="E1454" s="1"/>
    </row>
    <row r="1456" spans="4:5" x14ac:dyDescent="0.25">
      <c r="D1456" s="1"/>
      <c r="E1456" s="1"/>
    </row>
    <row r="1457" spans="4:5" x14ac:dyDescent="0.25">
      <c r="D1457" s="1"/>
      <c r="E1457" s="1"/>
    </row>
    <row r="1458" spans="4:5" x14ac:dyDescent="0.25">
      <c r="D1458" s="1"/>
    </row>
    <row r="1459" spans="4:5" x14ac:dyDescent="0.25">
      <c r="D1459" s="1"/>
    </row>
    <row r="1460" spans="4:5" x14ac:dyDescent="0.25">
      <c r="D1460" s="1"/>
      <c r="E1460" s="1"/>
    </row>
    <row r="1462" spans="4:5" x14ac:dyDescent="0.25">
      <c r="D1462" s="1"/>
      <c r="E1462" s="1"/>
    </row>
    <row r="1463" spans="4:5" x14ac:dyDescent="0.25">
      <c r="D1463" s="1"/>
      <c r="E1463" s="1"/>
    </row>
    <row r="1464" spans="4:5" x14ac:dyDescent="0.25">
      <c r="D1464" s="1"/>
      <c r="E1464" s="1"/>
    </row>
    <row r="1470" spans="4:5" x14ac:dyDescent="0.25">
      <c r="D1470" s="1"/>
      <c r="E1470" s="1"/>
    </row>
    <row r="1471" spans="4:5" x14ac:dyDescent="0.25">
      <c r="D1471" s="1"/>
    </row>
    <row r="1474" spans="4:5" x14ac:dyDescent="0.25">
      <c r="E1474" s="1"/>
    </row>
    <row r="1475" spans="4:5" x14ac:dyDescent="0.25">
      <c r="D1475" s="1"/>
      <c r="E1475" s="1"/>
    </row>
    <row r="1476" spans="4:5" x14ac:dyDescent="0.25">
      <c r="D1476" s="1"/>
      <c r="E1476" s="1"/>
    </row>
    <row r="1477" spans="4:5" x14ac:dyDescent="0.25">
      <c r="E1477" s="1"/>
    </row>
    <row r="1478" spans="4:5" x14ac:dyDescent="0.25">
      <c r="D1478" s="1"/>
    </row>
    <row r="1479" spans="4:5" x14ac:dyDescent="0.25">
      <c r="E1479" s="1"/>
    </row>
    <row r="1480" spans="4:5" x14ac:dyDescent="0.25">
      <c r="D1480" s="1"/>
      <c r="E1480" s="1"/>
    </row>
    <row r="1481" spans="4:5" x14ac:dyDescent="0.25">
      <c r="D1481" s="1"/>
      <c r="E1481" s="1"/>
    </row>
    <row r="1482" spans="4:5" x14ac:dyDescent="0.25">
      <c r="D1482" s="1"/>
      <c r="E1482" s="1"/>
    </row>
    <row r="1483" spans="4:5" x14ac:dyDescent="0.25">
      <c r="D1483" s="1"/>
      <c r="E1483" s="1"/>
    </row>
    <row r="1484" spans="4:5" x14ac:dyDescent="0.25">
      <c r="D1484" s="1"/>
      <c r="E1484" s="1"/>
    </row>
    <row r="1487" spans="4:5" x14ac:dyDescent="0.25">
      <c r="D1487" s="1"/>
      <c r="E1487" s="1"/>
    </row>
    <row r="1488" spans="4:5" x14ac:dyDescent="0.25">
      <c r="D1488" s="1"/>
      <c r="E1488" s="1"/>
    </row>
    <row r="1490" spans="4:5" x14ac:dyDescent="0.25">
      <c r="D1490" s="1"/>
      <c r="E1490" s="1"/>
    </row>
    <row r="1491" spans="4:5" x14ac:dyDescent="0.25">
      <c r="D1491" s="1"/>
      <c r="E1491" s="1"/>
    </row>
    <row r="1495" spans="4:5" x14ac:dyDescent="0.25">
      <c r="D1495" s="1"/>
      <c r="E1495" s="1"/>
    </row>
    <row r="1496" spans="4:5" x14ac:dyDescent="0.25">
      <c r="D1496" s="1"/>
      <c r="E1496" s="1"/>
    </row>
    <row r="1497" spans="4:5" x14ac:dyDescent="0.25">
      <c r="D1497" s="1"/>
      <c r="E1497" s="1"/>
    </row>
    <row r="1498" spans="4:5" x14ac:dyDescent="0.25">
      <c r="D1498" s="1"/>
    </row>
    <row r="1499" spans="4:5" x14ac:dyDescent="0.25">
      <c r="D1499" s="1"/>
    </row>
    <row r="1500" spans="4:5" x14ac:dyDescent="0.25">
      <c r="D1500" s="1"/>
    </row>
    <row r="1501" spans="4:5" x14ac:dyDescent="0.25">
      <c r="D1501" s="1"/>
      <c r="E1501" s="1"/>
    </row>
    <row r="1502" spans="4:5" x14ac:dyDescent="0.25">
      <c r="D1502" s="1"/>
      <c r="E1502" s="1"/>
    </row>
    <row r="1503" spans="4:5" x14ac:dyDescent="0.25">
      <c r="D1503" s="1"/>
      <c r="E1503" s="1"/>
    </row>
    <row r="1506" spans="4:5" x14ac:dyDescent="0.25">
      <c r="E1506" s="1"/>
    </row>
    <row r="1507" spans="4:5" x14ac:dyDescent="0.25">
      <c r="E1507" s="1"/>
    </row>
    <row r="1508" spans="4:5" x14ac:dyDescent="0.25">
      <c r="D1508" s="1"/>
      <c r="E1508" s="1"/>
    </row>
    <row r="1509" spans="4:5" x14ac:dyDescent="0.25">
      <c r="D1509" s="1"/>
      <c r="E1509" s="1"/>
    </row>
    <row r="1513" spans="4:5" x14ac:dyDescent="0.25">
      <c r="D1513" s="1"/>
      <c r="E1513" s="1"/>
    </row>
    <row r="1514" spans="4:5" x14ac:dyDescent="0.25">
      <c r="D1514" s="1"/>
      <c r="E1514" s="1"/>
    </row>
    <row r="1515" spans="4:5" x14ac:dyDescent="0.25">
      <c r="D1515" s="1"/>
      <c r="E1515" s="1"/>
    </row>
    <row r="1516" spans="4:5" x14ac:dyDescent="0.25">
      <c r="D1516" s="1"/>
    </row>
    <row r="1517" spans="4:5" x14ac:dyDescent="0.25">
      <c r="D1517" s="1"/>
    </row>
    <row r="1518" spans="4:5" x14ac:dyDescent="0.25">
      <c r="D1518" s="1"/>
    </row>
    <row r="1519" spans="4:5" x14ac:dyDescent="0.25">
      <c r="D1519" s="1"/>
      <c r="E1519" s="1"/>
    </row>
    <row r="1520" spans="4:5" x14ac:dyDescent="0.25">
      <c r="D1520" s="1"/>
      <c r="E1520" s="1"/>
    </row>
    <row r="1521" spans="4:5" x14ac:dyDescent="0.25">
      <c r="D1521" s="1"/>
      <c r="E1521" s="1"/>
    </row>
    <row r="1524" spans="4:5" x14ac:dyDescent="0.25">
      <c r="E1524" s="1"/>
    </row>
    <row r="1525" spans="4:5" x14ac:dyDescent="0.25">
      <c r="D1525" s="1"/>
      <c r="E1525" s="1"/>
    </row>
    <row r="1526" spans="4:5" x14ac:dyDescent="0.25">
      <c r="D1526" s="1"/>
      <c r="E1526" s="1"/>
    </row>
    <row r="1530" spans="4:5" x14ac:dyDescent="0.25">
      <c r="D1530" s="1"/>
      <c r="E1530" s="1"/>
    </row>
    <row r="1531" spans="4:5" x14ac:dyDescent="0.25">
      <c r="D1531" s="1"/>
      <c r="E1531" s="1"/>
    </row>
    <row r="1532" spans="4:5" x14ac:dyDescent="0.25">
      <c r="D1532" s="1"/>
      <c r="E1532" s="1"/>
    </row>
    <row r="1533" spans="4:5" x14ac:dyDescent="0.25">
      <c r="D1533" s="1"/>
    </row>
    <row r="1534" spans="4:5" x14ac:dyDescent="0.25">
      <c r="D1534" s="1"/>
    </row>
    <row r="1535" spans="4:5" x14ac:dyDescent="0.25">
      <c r="D1535" s="1"/>
    </row>
    <row r="1536" spans="4:5" x14ac:dyDescent="0.25">
      <c r="D1536" s="1"/>
      <c r="E1536" s="1"/>
    </row>
    <row r="1537" spans="4:5" x14ac:dyDescent="0.25">
      <c r="D1537" s="1"/>
      <c r="E1537" s="1"/>
    </row>
    <row r="1538" spans="4:5" x14ac:dyDescent="0.25">
      <c r="D1538" s="1"/>
      <c r="E1538" s="1"/>
    </row>
    <row r="1542" spans="4:5" x14ac:dyDescent="0.25">
      <c r="D1542" s="1"/>
      <c r="E1542" s="1"/>
    </row>
    <row r="1543" spans="4:5" x14ac:dyDescent="0.25">
      <c r="D1543" s="1"/>
      <c r="E1543" s="1"/>
    </row>
    <row r="1544" spans="4:5" x14ac:dyDescent="0.25">
      <c r="D1544" s="1"/>
      <c r="E1544" s="1"/>
    </row>
    <row r="1545" spans="4:5" x14ac:dyDescent="0.25">
      <c r="D1545" s="1"/>
    </row>
    <row r="1546" spans="4:5" x14ac:dyDescent="0.25">
      <c r="D1546" s="1"/>
    </row>
    <row r="1547" spans="4:5" x14ac:dyDescent="0.25">
      <c r="D1547" s="1"/>
    </row>
    <row r="1548" spans="4:5" x14ac:dyDescent="0.25">
      <c r="D1548" s="1"/>
      <c r="E1548" s="1"/>
    </row>
    <row r="1549" spans="4:5" x14ac:dyDescent="0.25">
      <c r="D1549" s="1"/>
      <c r="E1549" s="1"/>
    </row>
    <row r="1550" spans="4:5" x14ac:dyDescent="0.25">
      <c r="D1550" s="1"/>
      <c r="E1550" s="1"/>
    </row>
    <row r="1551" spans="4:5" x14ac:dyDescent="0.25">
      <c r="D1551" s="1"/>
    </row>
    <row r="1554" spans="4:5" x14ac:dyDescent="0.25">
      <c r="D1554" s="1"/>
      <c r="E1554" s="1"/>
    </row>
    <row r="1564" spans="4:5" x14ac:dyDescent="0.25">
      <c r="D1564" s="1"/>
      <c r="E1564" s="1"/>
    </row>
    <row r="1565" spans="4:5" x14ac:dyDescent="0.25">
      <c r="D1565" s="1"/>
      <c r="E1565" s="1"/>
    </row>
    <row r="1566" spans="4:5" x14ac:dyDescent="0.25">
      <c r="D1566" s="1"/>
      <c r="E1566" s="1"/>
    </row>
    <row r="1567" spans="4:5" x14ac:dyDescent="0.25">
      <c r="D1567" s="1"/>
      <c r="E1567" s="1"/>
    </row>
    <row r="1568" spans="4:5" x14ac:dyDescent="0.25">
      <c r="D1568" s="1"/>
      <c r="E1568" s="1"/>
    </row>
    <row r="1569" spans="4:5" x14ac:dyDescent="0.25">
      <c r="D1569" s="1"/>
      <c r="E1569" s="1"/>
    </row>
    <row r="1570" spans="4:5" x14ac:dyDescent="0.25">
      <c r="D1570" s="1"/>
      <c r="E1570" s="1"/>
    </row>
    <row r="1571" spans="4:5" x14ac:dyDescent="0.25">
      <c r="D1571" s="1"/>
      <c r="E1571" s="1"/>
    </row>
    <row r="1572" spans="4:5" x14ac:dyDescent="0.25">
      <c r="D1572" s="1"/>
      <c r="E1572" s="1"/>
    </row>
    <row r="1573" spans="4:5" x14ac:dyDescent="0.25">
      <c r="D1573" s="1"/>
      <c r="E1573" s="1"/>
    </row>
    <row r="1574" spans="4:5" x14ac:dyDescent="0.25">
      <c r="D1574" s="1"/>
      <c r="E1574" s="1"/>
    </row>
    <row r="1575" spans="4:5" x14ac:dyDescent="0.25">
      <c r="D1575" s="1"/>
      <c r="E1575" s="1"/>
    </row>
    <row r="1576" spans="4:5" x14ac:dyDescent="0.25">
      <c r="D1576" s="1"/>
      <c r="E1576" s="1"/>
    </row>
    <row r="1577" spans="4:5" x14ac:dyDescent="0.25">
      <c r="E1577" s="1"/>
    </row>
    <row r="1578" spans="4:5" x14ac:dyDescent="0.25">
      <c r="D1578" s="1"/>
      <c r="E1578" s="1"/>
    </row>
    <row r="1580" spans="4:5" x14ac:dyDescent="0.25">
      <c r="D1580" s="1"/>
      <c r="E1580" s="1"/>
    </row>
    <row r="1581" spans="4:5" x14ac:dyDescent="0.25">
      <c r="D1581" s="1"/>
      <c r="E1581" s="1"/>
    </row>
    <row r="1582" spans="4:5" x14ac:dyDescent="0.25">
      <c r="D1582" s="1"/>
      <c r="E1582" s="1"/>
    </row>
    <row r="1587" spans="4:5" x14ac:dyDescent="0.25">
      <c r="D1587" s="1"/>
      <c r="E1587" s="1"/>
    </row>
    <row r="1588" spans="4:5" x14ac:dyDescent="0.25">
      <c r="D1588" s="1"/>
      <c r="E1588" s="1"/>
    </row>
    <row r="1589" spans="4:5" x14ac:dyDescent="0.25">
      <c r="D1589" s="1"/>
      <c r="E1589" s="1"/>
    </row>
    <row r="1590" spans="4:5" x14ac:dyDescent="0.25">
      <c r="D1590" s="1"/>
    </row>
    <row r="1593" spans="4:5" x14ac:dyDescent="0.25">
      <c r="D1593" s="1"/>
      <c r="E1593" s="1"/>
    </row>
    <row r="1600" spans="4:5" x14ac:dyDescent="0.25">
      <c r="D1600" s="1"/>
      <c r="E1600" s="1"/>
    </row>
    <row r="1608" spans="4:5" x14ac:dyDescent="0.25">
      <c r="D1608" s="1"/>
      <c r="E1608" s="1"/>
    </row>
    <row r="1619" spans="4:5" x14ac:dyDescent="0.25">
      <c r="D1619" s="1"/>
      <c r="E1619" s="1"/>
    </row>
    <row r="1620" spans="4:5" x14ac:dyDescent="0.25">
      <c r="D1620" s="1"/>
      <c r="E1620" s="1"/>
    </row>
    <row r="1621" spans="4:5" x14ac:dyDescent="0.25">
      <c r="D1621" s="1"/>
      <c r="E1621" s="1"/>
    </row>
    <row r="1622" spans="4:5" x14ac:dyDescent="0.25">
      <c r="E1622" s="1"/>
    </row>
    <row r="1623" spans="4:5" x14ac:dyDescent="0.25">
      <c r="D1623" s="1"/>
      <c r="E1623" s="1"/>
    </row>
    <row r="1625" spans="4:5" x14ac:dyDescent="0.25">
      <c r="D1625" s="1"/>
      <c r="E1625" s="1"/>
    </row>
    <row r="1626" spans="4:5" x14ac:dyDescent="0.25">
      <c r="D1626" s="1"/>
      <c r="E1626" s="1"/>
    </row>
    <row r="1628" spans="4:5" x14ac:dyDescent="0.25">
      <c r="E1628" s="1"/>
    </row>
    <row r="1639" spans="4:5" x14ac:dyDescent="0.25">
      <c r="D1639" s="1"/>
      <c r="E1639" s="1"/>
    </row>
    <row r="1642" spans="4:5" x14ac:dyDescent="0.25">
      <c r="E1642" s="1"/>
    </row>
    <row r="1643" spans="4:5" x14ac:dyDescent="0.25">
      <c r="D1643" s="1"/>
      <c r="E1643" s="1"/>
    </row>
    <row r="1644" spans="4:5" x14ac:dyDescent="0.25">
      <c r="D1644" s="1"/>
      <c r="E1644" s="1"/>
    </row>
    <row r="1646" spans="4:5" x14ac:dyDescent="0.25">
      <c r="E1646" s="1"/>
    </row>
    <row r="1647" spans="4:5" x14ac:dyDescent="0.25">
      <c r="D1647" s="1"/>
      <c r="E1647" s="1"/>
    </row>
    <row r="1651" spans="4:5" x14ac:dyDescent="0.25">
      <c r="D1651" s="1"/>
      <c r="E1651" s="1"/>
    </row>
    <row r="1653" spans="4:5" x14ac:dyDescent="0.25">
      <c r="D1653" s="1"/>
      <c r="E1653" s="1"/>
    </row>
    <row r="1663" spans="4:5" x14ac:dyDescent="0.25">
      <c r="D1663" s="1"/>
      <c r="E1663" s="1"/>
    </row>
    <row r="1667" spans="4:5" x14ac:dyDescent="0.25">
      <c r="D1667" s="1"/>
      <c r="E1667" s="1"/>
    </row>
    <row r="1677" spans="4:5" x14ac:dyDescent="0.25">
      <c r="D1677" s="1"/>
      <c r="E1677" s="1"/>
    </row>
    <row r="1678" spans="4:5" x14ac:dyDescent="0.25">
      <c r="D1678" s="1"/>
      <c r="E1678" s="1"/>
    </row>
    <row r="1680" spans="4:5" x14ac:dyDescent="0.25">
      <c r="E1680" s="1"/>
    </row>
    <row r="1681" spans="4:5" x14ac:dyDescent="0.25">
      <c r="D1681" s="1"/>
      <c r="E1681" s="1"/>
    </row>
    <row r="1682" spans="4:5" x14ac:dyDescent="0.25">
      <c r="D1682" s="1"/>
      <c r="E1682" s="1"/>
    </row>
    <row r="1683" spans="4:5" x14ac:dyDescent="0.25">
      <c r="D1683" s="1"/>
      <c r="E1683" s="1"/>
    </row>
    <row r="1684" spans="4:5" x14ac:dyDescent="0.25">
      <c r="D1684" s="1"/>
      <c r="E1684" s="1"/>
    </row>
    <row r="1687" spans="4:5" x14ac:dyDescent="0.25">
      <c r="D1687" s="1"/>
      <c r="E1687" s="1"/>
    </row>
    <row r="1688" spans="4:5" x14ac:dyDescent="0.25">
      <c r="D1688" s="1"/>
      <c r="E1688" s="1"/>
    </row>
    <row r="1689" spans="4:5" x14ac:dyDescent="0.25">
      <c r="D1689" s="1"/>
      <c r="E1689" s="1"/>
    </row>
    <row r="1690" spans="4:5" x14ac:dyDescent="0.25">
      <c r="D1690" s="1"/>
      <c r="E1690" s="1"/>
    </row>
    <row r="1691" spans="4:5" x14ac:dyDescent="0.25">
      <c r="D1691" s="1"/>
      <c r="E1691" s="1"/>
    </row>
    <row r="1692" spans="4:5" x14ac:dyDescent="0.25">
      <c r="D1692" s="1"/>
      <c r="E1692" s="1"/>
    </row>
    <row r="1693" spans="4:5" x14ac:dyDescent="0.25">
      <c r="D1693" s="1"/>
      <c r="E1693" s="1"/>
    </row>
    <row r="1694" spans="4:5" x14ac:dyDescent="0.25">
      <c r="D1694" s="1"/>
      <c r="E1694" s="1"/>
    </row>
    <row r="1697" spans="4:5" x14ac:dyDescent="0.25">
      <c r="D1697" s="1"/>
      <c r="E1697" s="1"/>
    </row>
    <row r="1698" spans="4:5" x14ac:dyDescent="0.25">
      <c r="D1698" s="1"/>
      <c r="E1698" s="1"/>
    </row>
    <row r="1702" spans="4:5" x14ac:dyDescent="0.25">
      <c r="D1702" s="1"/>
      <c r="E1702" s="1"/>
    </row>
    <row r="1704" spans="4:5" x14ac:dyDescent="0.25">
      <c r="D1704" s="1"/>
      <c r="E1704" s="1"/>
    </row>
    <row r="1713" spans="4:5" x14ac:dyDescent="0.25">
      <c r="D1713" s="1"/>
      <c r="E1713" s="1"/>
    </row>
    <row r="1719" spans="4:5" x14ac:dyDescent="0.25">
      <c r="D1719" s="1"/>
      <c r="E1719" s="1"/>
    </row>
    <row r="1721" spans="4:5" x14ac:dyDescent="0.25">
      <c r="D1721" s="1"/>
      <c r="E1721" s="1"/>
    </row>
    <row r="1722" spans="4:5" x14ac:dyDescent="0.25">
      <c r="D1722" s="1"/>
      <c r="E1722" s="1"/>
    </row>
    <row r="1725" spans="4:5" x14ac:dyDescent="0.25">
      <c r="D1725" s="1"/>
      <c r="E1725" s="1"/>
    </row>
    <row r="1730" spans="4:5" x14ac:dyDescent="0.25">
      <c r="D1730" s="1"/>
      <c r="E1730" s="1"/>
    </row>
    <row r="1734" spans="4:5" x14ac:dyDescent="0.25">
      <c r="D1734" s="1"/>
      <c r="E1734" s="1"/>
    </row>
    <row r="1735" spans="4:5" x14ac:dyDescent="0.25">
      <c r="D1735" s="1"/>
      <c r="E1735" s="1"/>
    </row>
    <row r="1747" spans="4:5" x14ac:dyDescent="0.25">
      <c r="D1747" s="1"/>
      <c r="E1747" s="1"/>
    </row>
    <row r="1748" spans="4:5" x14ac:dyDescent="0.25">
      <c r="D1748" s="1"/>
      <c r="E1748" s="1"/>
    </row>
    <row r="1749" spans="4:5" x14ac:dyDescent="0.25">
      <c r="D1749" s="1"/>
      <c r="E1749" s="1"/>
    </row>
    <row r="1750" spans="4:5" x14ac:dyDescent="0.25">
      <c r="D1750" s="1"/>
      <c r="E1750" s="1"/>
    </row>
    <row r="1751" spans="4:5" x14ac:dyDescent="0.25">
      <c r="D1751" s="1"/>
      <c r="E1751" s="1"/>
    </row>
    <row r="1752" spans="4:5" x14ac:dyDescent="0.25">
      <c r="D1752" s="1"/>
      <c r="E1752" s="1"/>
    </row>
    <row r="1753" spans="4:5" x14ac:dyDescent="0.25">
      <c r="D1753" s="1"/>
      <c r="E1753" s="1"/>
    </row>
    <row r="1754" spans="4:5" x14ac:dyDescent="0.25">
      <c r="D1754" s="1"/>
      <c r="E1754" s="1"/>
    </row>
    <row r="1755" spans="4:5" x14ac:dyDescent="0.25">
      <c r="D1755" s="1"/>
      <c r="E1755" s="1"/>
    </row>
    <row r="1756" spans="4:5" x14ac:dyDescent="0.25">
      <c r="D1756" s="1"/>
      <c r="E1756" s="1"/>
    </row>
    <row r="1757" spans="4:5" x14ac:dyDescent="0.25">
      <c r="D1757" s="1"/>
      <c r="E1757" s="1"/>
    </row>
    <row r="1758" spans="4:5" x14ac:dyDescent="0.25">
      <c r="D1758" s="1"/>
      <c r="E1758" s="1"/>
    </row>
    <row r="1759" spans="4:5" x14ac:dyDescent="0.25">
      <c r="D1759" s="1"/>
      <c r="E1759" s="1"/>
    </row>
    <row r="1760" spans="4:5" x14ac:dyDescent="0.25">
      <c r="D1760" s="1"/>
      <c r="E1760" s="1"/>
    </row>
    <row r="1763" spans="4:5" x14ac:dyDescent="0.25">
      <c r="E1763" s="1"/>
    </row>
    <row r="1767" spans="4:5" x14ac:dyDescent="0.25">
      <c r="D1767" s="1"/>
      <c r="E1767" s="1"/>
    </row>
    <row r="1769" spans="4:5" x14ac:dyDescent="0.25">
      <c r="D1769" s="1"/>
      <c r="E1769" s="1"/>
    </row>
    <row r="1771" spans="4:5" x14ac:dyDescent="0.25">
      <c r="D1771" s="1"/>
      <c r="E1771" s="1"/>
    </row>
    <row r="1772" spans="4:5" x14ac:dyDescent="0.25">
      <c r="D1772" s="1"/>
      <c r="E1772" s="1"/>
    </row>
    <row r="1773" spans="4:5" x14ac:dyDescent="0.25">
      <c r="E1773" s="1"/>
    </row>
    <row r="1781" spans="4:5" x14ac:dyDescent="0.25">
      <c r="D1781" s="1"/>
      <c r="E1781" s="1"/>
    </row>
    <row r="1783" spans="4:5" x14ac:dyDescent="0.25">
      <c r="D1783" s="1"/>
      <c r="E1783" s="1"/>
    </row>
    <row r="1784" spans="4:5" x14ac:dyDescent="0.25">
      <c r="D1784" s="1"/>
      <c r="E1784" s="1"/>
    </row>
    <row r="1785" spans="4:5" x14ac:dyDescent="0.25">
      <c r="D1785" s="1"/>
      <c r="E1785" s="1"/>
    </row>
    <row r="1787" spans="4:5" x14ac:dyDescent="0.25">
      <c r="D1787" s="1"/>
      <c r="E1787" s="1"/>
    </row>
    <row r="1789" spans="4:5" x14ac:dyDescent="0.25">
      <c r="D1789" s="1"/>
      <c r="E1789" s="1"/>
    </row>
    <row r="1792" spans="4:5" x14ac:dyDescent="0.25">
      <c r="D1792" s="1"/>
      <c r="E1792" s="1"/>
    </row>
    <row r="1793" spans="4:5" x14ac:dyDescent="0.25">
      <c r="D1793" s="1"/>
    </row>
    <row r="1801" spans="4:5" x14ac:dyDescent="0.25">
      <c r="D1801" s="1"/>
      <c r="E1801" s="1"/>
    </row>
    <row r="1802" spans="4:5" x14ac:dyDescent="0.25">
      <c r="D1802" s="1"/>
      <c r="E1802" s="1"/>
    </row>
    <row r="1803" spans="4:5" x14ac:dyDescent="0.25">
      <c r="D1803" s="1"/>
      <c r="E1803" s="1"/>
    </row>
    <row r="1805" spans="4:5" x14ac:dyDescent="0.25">
      <c r="D1805" s="1"/>
      <c r="E1805" s="1"/>
    </row>
    <row r="1806" spans="4:5" x14ac:dyDescent="0.25">
      <c r="D1806" s="1"/>
      <c r="E1806" s="1"/>
    </row>
    <row r="1807" spans="4:5" x14ac:dyDescent="0.25">
      <c r="D1807" s="1"/>
      <c r="E1807" s="1"/>
    </row>
    <row r="1808" spans="4:5" x14ac:dyDescent="0.25">
      <c r="D1808" s="1"/>
      <c r="E1808" s="1"/>
    </row>
    <row r="1809" spans="4:5" x14ac:dyDescent="0.25">
      <c r="D1809" s="1"/>
      <c r="E1809" s="1"/>
    </row>
    <row r="1810" spans="4:5" x14ac:dyDescent="0.25">
      <c r="D1810" s="1"/>
      <c r="E1810" s="1"/>
    </row>
    <row r="1813" spans="4:5" x14ac:dyDescent="0.25">
      <c r="D1813" s="1"/>
      <c r="E1813" s="1"/>
    </row>
    <row r="1814" spans="4:5" x14ac:dyDescent="0.25">
      <c r="D1814" s="1"/>
      <c r="E1814" s="1"/>
    </row>
    <row r="1815" spans="4:5" x14ac:dyDescent="0.25">
      <c r="D1815" s="1"/>
      <c r="E1815" s="1"/>
    </row>
    <row r="1816" spans="4:5" x14ac:dyDescent="0.25">
      <c r="D1816" s="1"/>
      <c r="E1816" s="1"/>
    </row>
    <row r="1817" spans="4:5" x14ac:dyDescent="0.25">
      <c r="D1817" s="1"/>
      <c r="E1817" s="1"/>
    </row>
    <row r="1818" spans="4:5" x14ac:dyDescent="0.25">
      <c r="D1818" s="1"/>
      <c r="E1818" s="1"/>
    </row>
    <row r="1841" spans="4:5" x14ac:dyDescent="0.25">
      <c r="D1841" s="1"/>
      <c r="E1841" s="1"/>
    </row>
    <row r="1842" spans="4:5" x14ac:dyDescent="0.25">
      <c r="D1842" s="1"/>
      <c r="E1842" s="1"/>
    </row>
    <row r="1844" spans="4:5" x14ac:dyDescent="0.25">
      <c r="D1844" s="1"/>
      <c r="E1844" s="1"/>
    </row>
    <row r="1846" spans="4:5" x14ac:dyDescent="0.25">
      <c r="D1846" s="1"/>
      <c r="E1846" s="1"/>
    </row>
    <row r="1847" spans="4:5" x14ac:dyDescent="0.25">
      <c r="D1847" s="1"/>
      <c r="E1847" s="1"/>
    </row>
    <row r="1857" spans="4:5" x14ac:dyDescent="0.25">
      <c r="D1857" s="1"/>
      <c r="E1857" s="1"/>
    </row>
    <row r="1864" spans="4:5" x14ac:dyDescent="0.25">
      <c r="D1864" s="1"/>
      <c r="E1864" s="1"/>
    </row>
    <row r="1865" spans="4:5" x14ac:dyDescent="0.25">
      <c r="E1865" s="1"/>
    </row>
    <row r="1867" spans="4:5" x14ac:dyDescent="0.25">
      <c r="D1867" s="1"/>
    </row>
    <row r="1868" spans="4:5" x14ac:dyDescent="0.25">
      <c r="E1868" s="1"/>
    </row>
    <row r="1869" spans="4:5" x14ac:dyDescent="0.25">
      <c r="D1869" s="1"/>
      <c r="E1869" s="1"/>
    </row>
    <row r="1871" spans="4:5" x14ac:dyDescent="0.25">
      <c r="D1871" s="1"/>
      <c r="E1871" s="1"/>
    </row>
    <row r="1873" spans="4:5" x14ac:dyDescent="0.25">
      <c r="D1873" s="1"/>
      <c r="E1873" s="1"/>
    </row>
    <row r="1874" spans="4:5" x14ac:dyDescent="0.25">
      <c r="D1874" s="1"/>
      <c r="E1874" s="1"/>
    </row>
    <row r="1875" spans="4:5" x14ac:dyDescent="0.25">
      <c r="D1875" s="1"/>
      <c r="E1875" s="1"/>
    </row>
    <row r="1878" spans="4:5" x14ac:dyDescent="0.25">
      <c r="D1878" s="1"/>
      <c r="E1878" s="1"/>
    </row>
    <row r="1883" spans="4:5" x14ac:dyDescent="0.25">
      <c r="E1883" s="1"/>
    </row>
    <row r="1884" spans="4:5" x14ac:dyDescent="0.25">
      <c r="D1884" s="1"/>
    </row>
    <row r="1885" spans="4:5" x14ac:dyDescent="0.25">
      <c r="D1885" s="1"/>
      <c r="E1885" s="1"/>
    </row>
    <row r="1889" spans="4:5" x14ac:dyDescent="0.25">
      <c r="D1889" s="1"/>
      <c r="E1889" s="1"/>
    </row>
    <row r="1899" spans="4:5" x14ac:dyDescent="0.25">
      <c r="D1899" s="1"/>
      <c r="E1899" s="1"/>
    </row>
    <row r="1903" spans="4:5" x14ac:dyDescent="0.25">
      <c r="D1903" s="1"/>
      <c r="E1903" s="1"/>
    </row>
    <row r="1904" spans="4:5" x14ac:dyDescent="0.25">
      <c r="D1904" s="1"/>
      <c r="E1904" s="1"/>
    </row>
    <row r="1913" spans="4:5" x14ac:dyDescent="0.25">
      <c r="D1913" s="1"/>
      <c r="E1913" s="1"/>
    </row>
    <row r="1916" spans="4:5" x14ac:dyDescent="0.25">
      <c r="D1916" s="1"/>
      <c r="E1916" s="1"/>
    </row>
    <row r="1917" spans="4:5" x14ac:dyDescent="0.25">
      <c r="D1917" s="1"/>
      <c r="E1917" s="1"/>
    </row>
    <row r="1918" spans="4:5" x14ac:dyDescent="0.25">
      <c r="D1918" s="1"/>
      <c r="E1918" s="1"/>
    </row>
    <row r="1919" spans="4:5" x14ac:dyDescent="0.25">
      <c r="D1919" s="1"/>
      <c r="E1919" s="1"/>
    </row>
    <row r="1920" spans="4:5" x14ac:dyDescent="0.25">
      <c r="E1920" s="1"/>
    </row>
    <row r="1921" spans="4:5" x14ac:dyDescent="0.25">
      <c r="D1921" s="1"/>
      <c r="E1921" s="1"/>
    </row>
    <row r="1922" spans="4:5" x14ac:dyDescent="0.25">
      <c r="D1922" s="1"/>
      <c r="E1922" s="1"/>
    </row>
    <row r="1924" spans="4:5" x14ac:dyDescent="0.25">
      <c r="E1924" s="1"/>
    </row>
    <row r="1925" spans="4:5" x14ac:dyDescent="0.25">
      <c r="D1925" s="1"/>
      <c r="E1925" s="1"/>
    </row>
    <row r="1926" spans="4:5" x14ac:dyDescent="0.25">
      <c r="D1926" s="1"/>
      <c r="E1926" s="1"/>
    </row>
    <row r="1927" spans="4:5" x14ac:dyDescent="0.25">
      <c r="D1927" s="1"/>
      <c r="E1927" s="1"/>
    </row>
    <row r="1933" spans="4:5" x14ac:dyDescent="0.25">
      <c r="D1933" s="1"/>
      <c r="E1933" s="1"/>
    </row>
    <row r="1934" spans="4:5" x14ac:dyDescent="0.25">
      <c r="D1934" s="1"/>
      <c r="E1934" s="1"/>
    </row>
    <row r="1938" spans="4:5" x14ac:dyDescent="0.25">
      <c r="D1938" s="1"/>
      <c r="E1938" s="1"/>
    </row>
    <row r="1939" spans="4:5" x14ac:dyDescent="0.25">
      <c r="E1939" s="1"/>
    </row>
    <row r="1940" spans="4:5" x14ac:dyDescent="0.25">
      <c r="E1940" s="1"/>
    </row>
    <row r="1943" spans="4:5" x14ac:dyDescent="0.25">
      <c r="D1943" s="1"/>
      <c r="E1943" s="1"/>
    </row>
    <row r="1944" spans="4:5" x14ac:dyDescent="0.25">
      <c r="D1944" s="1"/>
      <c r="E1944" s="1"/>
    </row>
    <row r="1945" spans="4:5" x14ac:dyDescent="0.25">
      <c r="D1945" s="1"/>
      <c r="E1945" s="1"/>
    </row>
    <row r="1947" spans="4:5" x14ac:dyDescent="0.25">
      <c r="D1947" s="1"/>
    </row>
    <row r="1948" spans="4:5" x14ac:dyDescent="0.25">
      <c r="D1948" s="1"/>
      <c r="E1948" s="1"/>
    </row>
    <row r="1953" spans="4:5" x14ac:dyDescent="0.25">
      <c r="D1953" s="1"/>
      <c r="E1953" s="1"/>
    </row>
    <row r="1954" spans="4:5" x14ac:dyDescent="0.25">
      <c r="D1954" s="1"/>
      <c r="E1954" s="1"/>
    </row>
    <row r="1955" spans="4:5" x14ac:dyDescent="0.25">
      <c r="D1955" s="1"/>
      <c r="E1955" s="1"/>
    </row>
    <row r="1956" spans="4:5" x14ac:dyDescent="0.25">
      <c r="D1956" s="1"/>
      <c r="E1956" s="1"/>
    </row>
    <row r="1968" spans="4:5" x14ac:dyDescent="0.25">
      <c r="D1968" s="1"/>
      <c r="E1968" s="1"/>
    </row>
    <row r="1971" spans="4:5" x14ac:dyDescent="0.25">
      <c r="D1971" s="1"/>
      <c r="E1971" s="1"/>
    </row>
    <row r="1972" spans="4:5" x14ac:dyDescent="0.25">
      <c r="D1972" s="1"/>
      <c r="E1972" s="1"/>
    </row>
    <row r="1973" spans="4:5" x14ac:dyDescent="0.25">
      <c r="D1973" s="1"/>
      <c r="E1973" s="1"/>
    </row>
    <row r="1974" spans="4:5" x14ac:dyDescent="0.25">
      <c r="D1974" s="1"/>
      <c r="E1974" s="1"/>
    </row>
    <row r="1975" spans="4:5" x14ac:dyDescent="0.25">
      <c r="D1975" s="1"/>
      <c r="E1975" s="1"/>
    </row>
    <row r="1976" spans="4:5" x14ac:dyDescent="0.25">
      <c r="D1976" s="1"/>
      <c r="E1976" s="1"/>
    </row>
    <row r="1978" spans="4:5" x14ac:dyDescent="0.25">
      <c r="D1978" s="1"/>
      <c r="E1978" s="1"/>
    </row>
    <row r="1979" spans="4:5" x14ac:dyDescent="0.25">
      <c r="D1979" s="1"/>
      <c r="E1979" s="1"/>
    </row>
    <row r="1985" spans="4:5" x14ac:dyDescent="0.25">
      <c r="D1985" s="1"/>
    </row>
    <row r="1987" spans="4:5" x14ac:dyDescent="0.25">
      <c r="E198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13B-8F6E-4C82-A129-62192A29E143}">
  <dimension ref="A1:G1987"/>
  <sheetViews>
    <sheetView tabSelected="1" workbookViewId="0">
      <selection activeCell="B8" sqref="B8"/>
    </sheetView>
  </sheetViews>
  <sheetFormatPr defaultRowHeight="15" x14ac:dyDescent="0.25"/>
  <cols>
    <col min="1" max="1" width="17.85546875" style="5" customWidth="1"/>
    <col min="2" max="2" width="93.5703125" customWidth="1"/>
    <col min="3" max="3" width="13.42578125" bestFit="1" customWidth="1"/>
    <col min="4" max="4" width="14" bestFit="1" customWidth="1"/>
    <col min="5" max="5" width="12.7109375" bestFit="1" customWidth="1"/>
    <col min="6" max="6" width="15.42578125" bestFit="1" customWidth="1"/>
    <col min="7" max="7" width="22" bestFit="1" customWidth="1"/>
  </cols>
  <sheetData>
    <row r="1" spans="1:7" x14ac:dyDescent="0.25">
      <c r="A1" s="5" t="s">
        <v>1627</v>
      </c>
      <c r="B1" t="s">
        <v>0</v>
      </c>
      <c r="C1" t="s">
        <v>1625</v>
      </c>
      <c r="D1" s="5" t="s">
        <v>1895</v>
      </c>
      <c r="E1" t="s">
        <v>1896</v>
      </c>
      <c r="F1" t="s">
        <v>1915</v>
      </c>
      <c r="G1" t="s">
        <v>1913</v>
      </c>
    </row>
    <row r="2" spans="1:7" hidden="1" x14ac:dyDescent="0.25">
      <c r="A2" s="5">
        <v>2033</v>
      </c>
      <c r="B2" t="str">
        <f>VLOOKUP(Table14[[#This Row],[model.rxns]],Table2[],2,FALSE)</f>
        <v>pyruvate exchange</v>
      </c>
      <c r="C2" s="2" t="s">
        <v>1914</v>
      </c>
      <c r="D2">
        <f>VLOOKUP(Table14[[#This Row],[model.rxns]],Table2[[model.rxns]:[OKYL029 - avg]],5,FALSE)</f>
        <v>0</v>
      </c>
      <c r="E2">
        <f>VLOOKUP(Table14[[#This Row],[model.rxns]],Table2[[model.rxns]:[JFYL07 - avg]],7,FALSE)</f>
        <v>8.9055811176379802E-3</v>
      </c>
      <c r="F2">
        <f>VLOOKUP(Table14[[#This Row],[model.rxns]],Table2[[model.rxns]:[JFYL18 - stddev]],8,FALSE)</f>
        <v>1.0640810670307999E-4</v>
      </c>
      <c r="G2" t="b">
        <f>ABS(Table14[[#This Row],[JFYL07 flux]])&gt;Table14[[#This Row],[JFYL07 stddev]]</f>
        <v>1</v>
      </c>
    </row>
    <row r="3" spans="1:7" hidden="1" x14ac:dyDescent="0.25">
      <c r="A3" s="5">
        <v>2056</v>
      </c>
      <c r="B3" t="str">
        <f>VLOOKUP(Table14[[#This Row],[model.rxns]],Table2[],2,FALSE)</f>
        <v>succinate exchange</v>
      </c>
      <c r="C3" s="2" t="s">
        <v>1914</v>
      </c>
      <c r="D3">
        <f>VLOOKUP(Table14[[#This Row],[model.rxns]],Table2[[model.rxns]:[OKYL029 - avg]],5,FALSE)</f>
        <v>0</v>
      </c>
      <c r="E3">
        <f>VLOOKUP(Table14[[#This Row],[model.rxns]],Table2[[model.rxns]:[JFYL07 - avg]],7,FALSE)</f>
        <v>1.7819973553792701E-4</v>
      </c>
      <c r="F3">
        <f>VLOOKUP(Table14[[#This Row],[model.rxns]],Table2[[model.rxns]:[JFYL18 - stddev]],8,FALSE)</f>
        <v>2.7668831401842902E-6</v>
      </c>
      <c r="G3" t="b">
        <f>ABS(Table14[[#This Row],[JFYL07 flux]])&gt;Table14[[#This Row],[JFYL07 stddev]]</f>
        <v>1</v>
      </c>
    </row>
    <row r="4" spans="1:7" hidden="1" x14ac:dyDescent="0.25">
      <c r="A4" s="5" t="s">
        <v>1681</v>
      </c>
      <c r="B4" t="str">
        <f>VLOOKUP(Table14[[#This Row],[model.rxns]],Table2[],2,FALSE)</f>
        <v>PE phospholipase A2, lipid particle</v>
      </c>
      <c r="C4" s="2">
        <v>34014.967086636199</v>
      </c>
      <c r="D4">
        <f>VLOOKUP(Table14[[#This Row],[model.rxns]],Table2[[model.rxns]:[OKYL029 - avg]],5,FALSE)</f>
        <v>5.9785416402211796E-9</v>
      </c>
      <c r="E4">
        <f>VLOOKUP(Table14[[#This Row],[model.rxns]],Table2[[model.rxns]:[JFYL07 - avg]],7,FALSE)</f>
        <v>2.0335989711820699E-4</v>
      </c>
      <c r="F4">
        <f>VLOOKUP(Table14[[#This Row],[model.rxns]],Table2[[model.rxns]:[JFYL18 - stddev]],8,FALSE)</f>
        <v>1.72684663082735E-3</v>
      </c>
      <c r="G4" t="b">
        <f>ABS(Table14[[#This Row],[JFYL07 flux]])&gt;Table14[[#This Row],[JFYL07 stddev]]</f>
        <v>0</v>
      </c>
    </row>
    <row r="5" spans="1:7" hidden="1" x14ac:dyDescent="0.25">
      <c r="A5" s="5">
        <v>1196</v>
      </c>
      <c r="B5" t="str">
        <f>VLOOKUP(Table14[[#This Row],[model.rxns]],Table2[],2,FALSE)</f>
        <v>L-glutamate transport</v>
      </c>
      <c r="C5" s="2">
        <v>1576.7050673531101</v>
      </c>
      <c r="D5">
        <f>VLOOKUP(Table14[[#This Row],[model.rxns]],Table2[[model.rxns]:[OKYL029 - avg]],5,FALSE)</f>
        <v>-1.63287984808185E-4</v>
      </c>
      <c r="E5">
        <f>VLOOKUP(Table14[[#This Row],[model.rxns]],Table2[[model.rxns]:[JFYL07 - avg]],7,FALSE)</f>
        <v>-0.25745699308494302</v>
      </c>
      <c r="F5">
        <f>VLOOKUP(Table14[[#This Row],[model.rxns]],Table2[[model.rxns]:[JFYL18 - stddev]],8,FALSE)</f>
        <v>1.9509435486760401E-2</v>
      </c>
      <c r="G5" t="b">
        <f>ABS(Table14[[#This Row],[JFYL07 flux]])&gt;Table14[[#This Row],[JFYL07 stddev]]</f>
        <v>1</v>
      </c>
    </row>
    <row r="6" spans="1:7" hidden="1" x14ac:dyDescent="0.25">
      <c r="A6" s="5">
        <v>1889</v>
      </c>
      <c r="B6" t="str">
        <f>VLOOKUP(Table14[[#This Row],[model.rxns]],Table2[],2,FALSE)</f>
        <v>L-glutamate exchange</v>
      </c>
      <c r="C6" s="2">
        <v>1576.7050673531101</v>
      </c>
      <c r="D6">
        <f>VLOOKUP(Table14[[#This Row],[model.rxns]],Table2[[model.rxns]:[OKYL029 - avg]],5,FALSE)</f>
        <v>1.63287984808185E-4</v>
      </c>
      <c r="E6">
        <f>VLOOKUP(Table14[[#This Row],[model.rxns]],Table2[[model.rxns]:[JFYL07 - avg]],7,FALSE)</f>
        <v>0.25745699308494302</v>
      </c>
      <c r="F6">
        <f>VLOOKUP(Table14[[#This Row],[model.rxns]],Table2[[model.rxns]:[JFYL18 - stddev]],8,FALSE)</f>
        <v>1.9509435486760401E-2</v>
      </c>
      <c r="G6" t="b">
        <f>ABS(Table14[[#This Row],[JFYL07 flux]])&gt;Table14[[#This Row],[JFYL07 stddev]]</f>
        <v>1</v>
      </c>
    </row>
    <row r="7" spans="1:7" hidden="1" x14ac:dyDescent="0.25">
      <c r="A7" s="5">
        <v>1264</v>
      </c>
      <c r="B7" t="str">
        <f>VLOOKUP(Table14[[#This Row],[model.rxns]],Table2[],2,FALSE)</f>
        <v>succinate transport</v>
      </c>
      <c r="C7" s="2">
        <v>212.81986727672</v>
      </c>
      <c r="D7">
        <f>VLOOKUP(Table14[[#This Row],[model.rxns]],Table2[[model.rxns]:[OKYL029 - avg]],5,FALSE)</f>
        <v>4.2911891825728898E-4</v>
      </c>
      <c r="E7">
        <f>VLOOKUP(Table14[[#This Row],[model.rxns]],Table2[[model.rxns]:[JFYL07 - avg]],7,FALSE)</f>
        <v>9.1325031229446102E-2</v>
      </c>
      <c r="F7">
        <f>VLOOKUP(Table14[[#This Row],[model.rxns]],Table2[[model.rxns]:[JFYL18 - stddev]],8,FALSE)</f>
        <v>3.76020712176705E-2</v>
      </c>
      <c r="G7" t="b">
        <f>ABS(Table14[[#This Row],[JFYL07 flux]])&gt;Table14[[#This Row],[JFYL07 stddev]]</f>
        <v>1</v>
      </c>
    </row>
    <row r="8" spans="1:7" x14ac:dyDescent="0.25">
      <c r="A8" s="5">
        <v>716</v>
      </c>
      <c r="B8" t="str">
        <f>VLOOKUP(Table14[[#This Row],[model.rxns]],Table2[],2,FALSE)</f>
        <v>malate synthase</v>
      </c>
      <c r="C8" s="2">
        <v>134.964568061286</v>
      </c>
      <c r="D8">
        <f>VLOOKUP(Table14[[#This Row],[model.rxns]],Table2[[model.rxns]:[OKYL029 - avg]],5,FALSE)</f>
        <v>3.0087904558340499E-4</v>
      </c>
      <c r="E8">
        <f>VLOOKUP(Table14[[#This Row],[model.rxns]],Table2[[model.rxns]:[JFYL07 - avg]],7,FALSE)</f>
        <v>4.0608010425856197E-2</v>
      </c>
      <c r="F8">
        <f>VLOOKUP(Table14[[#This Row],[model.rxns]],Table2[[model.rxns]:[JFYL18 - stddev]],8,FALSE)</f>
        <v>1.00875266671373E-2</v>
      </c>
      <c r="G8" t="b">
        <f>ABS(Table14[[#This Row],[JFYL07 flux]])&gt;Table14[[#This Row],[JFYL07 stddev]]</f>
        <v>1</v>
      </c>
    </row>
    <row r="9" spans="1:7" hidden="1" x14ac:dyDescent="0.25">
      <c r="A9" s="5">
        <v>1746</v>
      </c>
      <c r="B9" t="str">
        <f>VLOOKUP(Table14[[#This Row],[model.rxns]],Table2[],2,FALSE)</f>
        <v>dihydroxyacetone phosphate transport</v>
      </c>
      <c r="C9" s="2">
        <v>104.843708474777</v>
      </c>
      <c r="D9">
        <f>VLOOKUP(Table14[[#This Row],[model.rxns]],Table2[[model.rxns]:[OKYL029 - avg]],5,FALSE)</f>
        <v>1.3429084270898399E-3</v>
      </c>
      <c r="E9">
        <f>VLOOKUP(Table14[[#This Row],[model.rxns]],Table2[[model.rxns]:[JFYL07 - avg]],7,FALSE)</f>
        <v>0.14079549963812901</v>
      </c>
      <c r="F9">
        <f>VLOOKUP(Table14[[#This Row],[model.rxns]],Table2[[model.rxns]:[JFYL18 - stddev]],8,FALSE)</f>
        <v>5.9629382511101101E-2</v>
      </c>
      <c r="G9" t="b">
        <f>ABS(Table14[[#This Row],[JFYL07 flux]])&gt;Table14[[#This Row],[JFYL07 stddev]]</f>
        <v>1</v>
      </c>
    </row>
    <row r="10" spans="1:7" x14ac:dyDescent="0.25">
      <c r="A10" s="5">
        <v>1809</v>
      </c>
      <c r="B10" t="str">
        <f>VLOOKUP(Table14[[#This Row],[model.rxns]],Table2[],2,FALSE)</f>
        <v>glycerol-3-phosphate shuttle</v>
      </c>
      <c r="C10" s="2">
        <v>99.873835447589698</v>
      </c>
      <c r="D10">
        <f>VLOOKUP(Table14[[#This Row],[model.rxns]],Table2[[model.rxns]:[OKYL029 - avg]],5,FALSE)</f>
        <v>1.4104919788587599E-3</v>
      </c>
      <c r="E10">
        <f>VLOOKUP(Table14[[#This Row],[model.rxns]],Table2[[model.rxns]:[JFYL07 - avg]],7,FALSE)</f>
        <v>0.140871243796685</v>
      </c>
      <c r="F10">
        <f>VLOOKUP(Table14[[#This Row],[model.rxns]],Table2[[model.rxns]:[JFYL18 - stddev]],8,FALSE)</f>
        <v>5.9629094659088298E-2</v>
      </c>
      <c r="G10" t="b">
        <f>ABS(Table14[[#This Row],[JFYL07 flux]])&gt;Table14[[#This Row],[JFYL07 stddev]]</f>
        <v>1</v>
      </c>
    </row>
    <row r="11" spans="1:7" x14ac:dyDescent="0.25">
      <c r="A11" s="5">
        <v>490</v>
      </c>
      <c r="B11" t="str">
        <f>VLOOKUP(Table14[[#This Row],[model.rxns]],Table2[],2,FALSE)</f>
        <v>glycerol-3-phosphate dehydrogenase (fad)</v>
      </c>
      <c r="C11" s="2">
        <v>84.558036275566593</v>
      </c>
      <c r="D11">
        <f>VLOOKUP(Table14[[#This Row],[model.rxns]],Table2[[model.rxns]:[OKYL029 - avg]],5,FALSE)</f>
        <v>1.6672991555169701E-3</v>
      </c>
      <c r="E11">
        <f>VLOOKUP(Table14[[#This Row],[model.rxns]],Table2[[model.rxns]:[JFYL07 - avg]],7,FALSE)</f>
        <v>0.14098354247442499</v>
      </c>
      <c r="F11">
        <f>VLOOKUP(Table14[[#This Row],[model.rxns]],Table2[[model.rxns]:[JFYL18 - stddev]],8,FALSE)</f>
        <v>5.9568026975441099E-2</v>
      </c>
      <c r="G11" t="b">
        <f>ABS(Table14[[#This Row],[JFYL07 flux]])&gt;Table14[[#This Row],[JFYL07 stddev]]</f>
        <v>1</v>
      </c>
    </row>
    <row r="12" spans="1:7" x14ac:dyDescent="0.25">
      <c r="A12" s="5" t="s">
        <v>1885</v>
      </c>
      <c r="B12" t="str">
        <f>VLOOKUP(Table14[[#This Row],[model.rxns]],Table2[],2,FALSE)</f>
        <v>FAD:ubiquinone oxidoreductase</v>
      </c>
      <c r="C12" s="2">
        <v>70.841462647101494</v>
      </c>
      <c r="D12">
        <f>VLOOKUP(Table14[[#This Row],[model.rxns]],Table2[[model.rxns]:[OKYL029 - avg]],5,FALSE)</f>
        <v>2.17333055350136E-3</v>
      </c>
      <c r="E12">
        <f>VLOOKUP(Table14[[#This Row],[model.rxns]],Table2[[model.rxns]:[JFYL07 - avg]],7,FALSE)</f>
        <v>0.15396191522567099</v>
      </c>
      <c r="F12">
        <f>VLOOKUP(Table14[[#This Row],[model.rxns]],Table2[[model.rxns]:[JFYL18 - stddev]],8,FALSE)</f>
        <v>5.4920439363445497E-2</v>
      </c>
      <c r="G12" t="b">
        <f>ABS(Table14[[#This Row],[JFYL07 flux]])&gt;Table14[[#This Row],[JFYL07 stddev]]</f>
        <v>1</v>
      </c>
    </row>
    <row r="13" spans="1:7" hidden="1" x14ac:dyDescent="0.25">
      <c r="A13" s="5">
        <v>717</v>
      </c>
      <c r="B13" t="str">
        <f>VLOOKUP(Table14[[#This Row],[model.rxns]],Table2[],2,FALSE)</f>
        <v>malate synthase</v>
      </c>
      <c r="C13" s="2">
        <v>68.617926391590402</v>
      </c>
      <c r="D13">
        <f>VLOOKUP(Table14[[#This Row],[model.rxns]],Table2[[model.rxns]:[OKYL029 - avg]],5,FALSE)</f>
        <v>2.4058340196057901E-5</v>
      </c>
      <c r="E13">
        <f>VLOOKUP(Table14[[#This Row],[model.rxns]],Table2[[model.rxns]:[JFYL07 - avg]],7,FALSE)</f>
        <v>1.6508334166769399E-3</v>
      </c>
      <c r="F13">
        <f>VLOOKUP(Table14[[#This Row],[model.rxns]],Table2[[model.rxns]:[JFYL18 - stddev]],8,FALSE)</f>
        <v>5.0542097009195104E-3</v>
      </c>
      <c r="G13" t="b">
        <f>ABS(Table14[[#This Row],[JFYL07 flux]])&gt;Table14[[#This Row],[JFYL07 stddev]]</f>
        <v>0</v>
      </c>
    </row>
    <row r="14" spans="1:7" hidden="1" x14ac:dyDescent="0.25">
      <c r="A14" s="5">
        <v>1173</v>
      </c>
      <c r="B14" t="str">
        <f>VLOOKUP(Table14[[#This Row],[model.rxns]],Table2[],2,FALSE)</f>
        <v>glycine transport</v>
      </c>
      <c r="C14" s="2">
        <v>57.606003960459297</v>
      </c>
      <c r="D14">
        <f>VLOOKUP(Table14[[#This Row],[model.rxns]],Table2[[model.rxns]:[OKYL029 - avg]],5,FALSE)</f>
        <v>-2.12103247038293E-5</v>
      </c>
      <c r="E14">
        <f>VLOOKUP(Table14[[#This Row],[model.rxns]],Table2[[model.rxns]:[JFYL07 - avg]],7,FALSE)</f>
        <v>-1.2218420488914201E-3</v>
      </c>
      <c r="F14">
        <f>VLOOKUP(Table14[[#This Row],[model.rxns]],Table2[[model.rxns]:[JFYL18 - stddev]],8,FALSE)</f>
        <v>6.7377937855539602E-3</v>
      </c>
      <c r="G14" t="b">
        <f>ABS(Table14[[#This Row],[JFYL07 flux]])&gt;Table14[[#This Row],[JFYL07 stddev]]</f>
        <v>0</v>
      </c>
    </row>
    <row r="15" spans="1:7" hidden="1" x14ac:dyDescent="0.25">
      <c r="A15" s="5">
        <v>1810</v>
      </c>
      <c r="B15" t="str">
        <f>VLOOKUP(Table14[[#This Row],[model.rxns]],Table2[],2,FALSE)</f>
        <v>glycine exchange</v>
      </c>
      <c r="C15" s="2">
        <v>57.606003960459297</v>
      </c>
      <c r="D15">
        <f>VLOOKUP(Table14[[#This Row],[model.rxns]],Table2[[model.rxns]:[OKYL029 - avg]],5,FALSE)</f>
        <v>2.12103247038293E-5</v>
      </c>
      <c r="E15">
        <f>VLOOKUP(Table14[[#This Row],[model.rxns]],Table2[[model.rxns]:[JFYL07 - avg]],7,FALSE)</f>
        <v>1.2218420488914201E-3</v>
      </c>
      <c r="F15">
        <f>VLOOKUP(Table14[[#This Row],[model.rxns]],Table2[[model.rxns]:[JFYL18 - stddev]],8,FALSE)</f>
        <v>6.7377937855539602E-3</v>
      </c>
      <c r="G15" t="b">
        <f>ABS(Table14[[#This Row],[JFYL07 flux]])&gt;Table14[[#This Row],[JFYL07 stddev]]</f>
        <v>0</v>
      </c>
    </row>
    <row r="16" spans="1:7" hidden="1" x14ac:dyDescent="0.25">
      <c r="A16" s="5">
        <v>1194</v>
      </c>
      <c r="B16" t="str">
        <f>VLOOKUP(Table14[[#This Row],[model.rxns]],Table2[],2,FALSE)</f>
        <v>L-glutamate transport</v>
      </c>
      <c r="C16" s="2">
        <v>49.4373636365236</v>
      </c>
      <c r="D16">
        <f>VLOOKUP(Table14[[#This Row],[model.rxns]],Table2[[model.rxns]:[OKYL029 - avg]],5,FALSE)</f>
        <v>1.68082734655415E-2</v>
      </c>
      <c r="E16">
        <f>VLOOKUP(Table14[[#This Row],[model.rxns]],Table2[[model.rxns]:[JFYL07 - avg]],7,FALSE)</f>
        <v>0.830956727418107</v>
      </c>
      <c r="F16">
        <f>VLOOKUP(Table14[[#This Row],[model.rxns]],Table2[[model.rxns]:[JFYL18 - stddev]],8,FALSE)</f>
        <v>0.20969251855267401</v>
      </c>
      <c r="G16" t="b">
        <f>ABS(Table14[[#This Row],[JFYL07 flux]])&gt;Table14[[#This Row],[JFYL07 stddev]]</f>
        <v>1</v>
      </c>
    </row>
    <row r="17" spans="1:7" hidden="1" x14ac:dyDescent="0.25">
      <c r="A17" s="5">
        <v>1085</v>
      </c>
      <c r="B17" t="str">
        <f>VLOOKUP(Table14[[#This Row],[model.rxns]],Table2[],2,FALSE)</f>
        <v>V-ATPase, Golgi</v>
      </c>
      <c r="C17" s="2">
        <v>38.977899367884099</v>
      </c>
      <c r="D17">
        <f>VLOOKUP(Table14[[#This Row],[model.rxns]],Table2[[model.rxns]:[OKYL029 - avg]],5,FALSE)</f>
        <v>1.91750736584192E-4</v>
      </c>
      <c r="E17">
        <f>VLOOKUP(Table14[[#This Row],[model.rxns]],Table2[[model.rxns]:[JFYL07 - avg]],7,FALSE)</f>
        <v>7.4740409142962901E-3</v>
      </c>
      <c r="F17">
        <f>VLOOKUP(Table14[[#This Row],[model.rxns]],Table2[[model.rxns]:[JFYL18 - stddev]],8,FALSE)</f>
        <v>1.8836177356459E-2</v>
      </c>
      <c r="G17" t="b">
        <f>ABS(Table14[[#This Row],[JFYL07 flux]])&gt;Table14[[#This Row],[JFYL07 stddev]]</f>
        <v>0</v>
      </c>
    </row>
    <row r="18" spans="1:7" hidden="1" x14ac:dyDescent="0.25">
      <c r="A18" s="5">
        <v>1826</v>
      </c>
      <c r="B18" t="str">
        <f>VLOOKUP(Table14[[#This Row],[model.rxns]],Table2[],2,FALSE)</f>
        <v>H+ diffusion</v>
      </c>
      <c r="C18" s="2">
        <v>38.977899367884099</v>
      </c>
      <c r="D18">
        <f>VLOOKUP(Table14[[#This Row],[model.rxns]],Table2[[model.rxns]:[OKYL029 - avg]],5,FALSE)</f>
        <v>-3.8350147316838399E-4</v>
      </c>
      <c r="E18">
        <f>VLOOKUP(Table14[[#This Row],[model.rxns]],Table2[[model.rxns]:[JFYL07 - avg]],7,FALSE)</f>
        <v>-1.4948081828592599E-2</v>
      </c>
      <c r="F18">
        <f>VLOOKUP(Table14[[#This Row],[model.rxns]],Table2[[model.rxns]:[JFYL18 - stddev]],8,FALSE)</f>
        <v>3.7672354712918001E-2</v>
      </c>
      <c r="G18" t="b">
        <f>ABS(Table14[[#This Row],[JFYL07 flux]])&gt;Table14[[#This Row],[JFYL07 stddev]]</f>
        <v>0</v>
      </c>
    </row>
    <row r="19" spans="1:7" x14ac:dyDescent="0.25">
      <c r="A19" s="5">
        <v>68</v>
      </c>
      <c r="B19" t="str">
        <f>VLOOKUP(Table14[[#This Row],[model.rxns]],Table2[],2,FALSE)</f>
        <v>4-aminobutyrate transaminase</v>
      </c>
      <c r="C19" s="2">
        <v>34.893153006868303</v>
      </c>
      <c r="D19">
        <f>VLOOKUP(Table14[[#This Row],[model.rxns]],Table2[[model.rxns]:[OKYL029 - avg]],5,FALSE)</f>
        <v>1.17301697540647E-3</v>
      </c>
      <c r="E19">
        <f>VLOOKUP(Table14[[#This Row],[model.rxns]],Table2[[model.rxns]:[JFYL07 - avg]],7,FALSE)</f>
        <v>4.0930260802511699E-2</v>
      </c>
      <c r="F19">
        <f>VLOOKUP(Table14[[#This Row],[model.rxns]],Table2[[model.rxns]:[JFYL18 - stddev]],8,FALSE)</f>
        <v>2.7735359899701399E-3</v>
      </c>
      <c r="G19" t="b">
        <f>ABS(Table14[[#This Row],[JFYL07 flux]])&gt;Table14[[#This Row],[JFYL07 stddev]]</f>
        <v>1</v>
      </c>
    </row>
    <row r="20" spans="1:7" x14ac:dyDescent="0.25">
      <c r="A20" s="5">
        <v>469</v>
      </c>
      <c r="B20" t="str">
        <f>VLOOKUP(Table14[[#This Row],[model.rxns]],Table2[],2,FALSE)</f>
        <v>glutamate decarboxylase</v>
      </c>
      <c r="C20" s="2">
        <v>34.893153006868303</v>
      </c>
      <c r="D20">
        <f>VLOOKUP(Table14[[#This Row],[model.rxns]],Table2[[model.rxns]:[OKYL029 - avg]],5,FALSE)</f>
        <v>1.17301697540647E-3</v>
      </c>
      <c r="E20">
        <f>VLOOKUP(Table14[[#This Row],[model.rxns]],Table2[[model.rxns]:[JFYL07 - avg]],7,FALSE)</f>
        <v>4.0930260802511699E-2</v>
      </c>
      <c r="F20">
        <f>VLOOKUP(Table14[[#This Row],[model.rxns]],Table2[[model.rxns]:[JFYL18 - stddev]],8,FALSE)</f>
        <v>2.7735359899701399E-3</v>
      </c>
      <c r="G20" t="b">
        <f>ABS(Table14[[#This Row],[JFYL07 flux]])&gt;Table14[[#This Row],[JFYL07 stddev]]</f>
        <v>1</v>
      </c>
    </row>
    <row r="21" spans="1:7" x14ac:dyDescent="0.25">
      <c r="A21" s="5">
        <v>1023</v>
      </c>
      <c r="B21" t="str">
        <f>VLOOKUP(Table14[[#This Row],[model.rxns]],Table2[],2,FALSE)</f>
        <v>succinate-semialdehyde dehydrogenase (NADP)</v>
      </c>
      <c r="C21" s="2">
        <v>34.893153006868303</v>
      </c>
      <c r="D21">
        <f>VLOOKUP(Table14[[#This Row],[model.rxns]],Table2[[model.rxns]:[OKYL029 - avg]],5,FALSE)</f>
        <v>1.17301697540647E-3</v>
      </c>
      <c r="E21">
        <f>VLOOKUP(Table14[[#This Row],[model.rxns]],Table2[[model.rxns]:[JFYL07 - avg]],7,FALSE)</f>
        <v>4.0930260802511699E-2</v>
      </c>
      <c r="F21">
        <f>VLOOKUP(Table14[[#This Row],[model.rxns]],Table2[[model.rxns]:[JFYL18 - stddev]],8,FALSE)</f>
        <v>2.7735359899701399E-3</v>
      </c>
      <c r="G21" t="b">
        <f>ABS(Table14[[#This Row],[JFYL07 flux]])&gt;Table14[[#This Row],[JFYL07 stddev]]</f>
        <v>1</v>
      </c>
    </row>
    <row r="22" spans="1:7" hidden="1" x14ac:dyDescent="0.25">
      <c r="A22" s="5">
        <v>12</v>
      </c>
      <c r="B22" t="str">
        <f>VLOOKUP(Table14[[#This Row],[model.rxns]],Table2[],2,FALSE)</f>
        <v>1-pyrroline-5-carboxylate dehydrogenase</v>
      </c>
      <c r="C22" s="2">
        <v>30.335175118053598</v>
      </c>
      <c r="D22">
        <f>VLOOKUP(Table14[[#This Row],[model.rxns]],Table2[[model.rxns]:[OKYL029 - avg]],5,FALSE)</f>
        <v>4.2346854561011598E-4</v>
      </c>
      <c r="E22">
        <f>VLOOKUP(Table14[[#This Row],[model.rxns]],Table2[[model.rxns]:[JFYL07 - avg]],7,FALSE)</f>
        <v>1.2845992488070401E-2</v>
      </c>
      <c r="F22">
        <f>VLOOKUP(Table14[[#This Row],[model.rxns]],Table2[[model.rxns]:[JFYL18 - stddev]],8,FALSE)</f>
        <v>2.2833127327189E-2</v>
      </c>
      <c r="G22" t="b">
        <f>ABS(Table14[[#This Row],[JFYL07 flux]])&gt;Table14[[#This Row],[JFYL07 stddev]]</f>
        <v>0</v>
      </c>
    </row>
    <row r="23" spans="1:7" hidden="1" x14ac:dyDescent="0.25">
      <c r="A23" s="5">
        <v>940</v>
      </c>
      <c r="B23" t="str">
        <f>VLOOKUP(Table14[[#This Row],[model.rxns]],Table2[],2,FALSE)</f>
        <v>proline oxidase (NAD)</v>
      </c>
      <c r="C23" s="2">
        <v>30.335175118053598</v>
      </c>
      <c r="D23">
        <f>VLOOKUP(Table14[[#This Row],[model.rxns]],Table2[[model.rxns]:[OKYL029 - avg]],5,FALSE)</f>
        <v>4.2346854561011598E-4</v>
      </c>
      <c r="E23">
        <f>VLOOKUP(Table14[[#This Row],[model.rxns]],Table2[[model.rxns]:[JFYL07 - avg]],7,FALSE)</f>
        <v>1.2845992488070401E-2</v>
      </c>
      <c r="F23">
        <f>VLOOKUP(Table14[[#This Row],[model.rxns]],Table2[[model.rxns]:[JFYL18 - stddev]],8,FALSE)</f>
        <v>2.2833127327189E-2</v>
      </c>
      <c r="G23" t="b">
        <f>ABS(Table14[[#This Row],[JFYL07 flux]])&gt;Table14[[#This Row],[JFYL07 stddev]]</f>
        <v>0</v>
      </c>
    </row>
    <row r="24" spans="1:7" hidden="1" x14ac:dyDescent="0.25">
      <c r="A24" s="5">
        <v>1905</v>
      </c>
      <c r="B24" t="str">
        <f>VLOOKUP(Table14[[#This Row],[model.rxns]],Table2[],2,FALSE)</f>
        <v>L-proline transport</v>
      </c>
      <c r="C24" s="2">
        <v>30.335175118053598</v>
      </c>
      <c r="D24">
        <f>VLOOKUP(Table14[[#This Row],[model.rxns]],Table2[[model.rxns]:[OKYL029 - avg]],5,FALSE)</f>
        <v>4.2346854561011598E-4</v>
      </c>
      <c r="E24">
        <f>VLOOKUP(Table14[[#This Row],[model.rxns]],Table2[[model.rxns]:[JFYL07 - avg]],7,FALSE)</f>
        <v>1.2845992488070401E-2</v>
      </c>
      <c r="F24">
        <f>VLOOKUP(Table14[[#This Row],[model.rxns]],Table2[[model.rxns]:[JFYL18 - stddev]],8,FALSE)</f>
        <v>2.2833127327189E-2</v>
      </c>
      <c r="G24" t="b">
        <f>ABS(Table14[[#This Row],[JFYL07 flux]])&gt;Table14[[#This Row],[JFYL07 stddev]]</f>
        <v>0</v>
      </c>
    </row>
    <row r="25" spans="1:7" x14ac:dyDescent="0.25">
      <c r="A25" s="5">
        <v>491</v>
      </c>
      <c r="B25" t="str">
        <f>VLOOKUP(Table14[[#This Row],[model.rxns]],Table2[],2,FALSE)</f>
        <v>glycerol-3-phosphate dehydrogenase (NAD)</v>
      </c>
      <c r="C25" s="2">
        <v>27.5194119346951</v>
      </c>
      <c r="D25">
        <f>VLOOKUP(Table14[[#This Row],[model.rxns]],Table2[[model.rxns]:[OKYL029 - avg]],5,FALSE)</f>
        <v>5.2333579889456798E-3</v>
      </c>
      <c r="E25">
        <f>VLOOKUP(Table14[[#This Row],[model.rxns]],Table2[[model.rxns]:[JFYL07 - avg]],7,FALSE)</f>
        <v>0.144018934299524</v>
      </c>
      <c r="F25">
        <f>VLOOKUP(Table14[[#This Row],[model.rxns]],Table2[[model.rxns]:[JFYL18 - stddev]],8,FALSE)</f>
        <v>5.9617142489160599E-2</v>
      </c>
      <c r="G25" t="b">
        <f>ABS(Table14[[#This Row],[JFYL07 flux]])&gt;Table14[[#This Row],[JFYL07 stddev]]</f>
        <v>1</v>
      </c>
    </row>
    <row r="26" spans="1:7" hidden="1" x14ac:dyDescent="0.25">
      <c r="A26" s="5">
        <v>1218</v>
      </c>
      <c r="B26" t="str">
        <f>VLOOKUP(Table14[[#This Row],[model.rxns]],Table2[],2,FALSE)</f>
        <v>L-threonine transport</v>
      </c>
      <c r="C26" s="2">
        <v>20.454137804173499</v>
      </c>
      <c r="D26">
        <f>VLOOKUP(Table14[[#This Row],[model.rxns]],Table2[[model.rxns]:[OKYL029 - avg]],5,FALSE)</f>
        <v>-7.0034754921373604E-6</v>
      </c>
      <c r="E26">
        <f>VLOOKUP(Table14[[#This Row],[model.rxns]],Table2[[model.rxns]:[JFYL07 - avg]],7,FALSE)</f>
        <v>-1.4325005282432999E-4</v>
      </c>
      <c r="F26">
        <f>VLOOKUP(Table14[[#This Row],[model.rxns]],Table2[[model.rxns]:[JFYL18 - stddev]],8,FALSE)</f>
        <v>6.4967143125877196E-4</v>
      </c>
      <c r="G26" t="b">
        <f>ABS(Table14[[#This Row],[JFYL07 flux]])&gt;Table14[[#This Row],[JFYL07 stddev]]</f>
        <v>0</v>
      </c>
    </row>
    <row r="27" spans="1:7" hidden="1" x14ac:dyDescent="0.25">
      <c r="A27" s="5">
        <v>1911</v>
      </c>
      <c r="B27" t="str">
        <f>VLOOKUP(Table14[[#This Row],[model.rxns]],Table2[],2,FALSE)</f>
        <v>L-threonine exchange</v>
      </c>
      <c r="C27" s="2">
        <v>20.454137804173499</v>
      </c>
      <c r="D27">
        <f>VLOOKUP(Table14[[#This Row],[model.rxns]],Table2[[model.rxns]:[OKYL029 - avg]],5,FALSE)</f>
        <v>7.0034754921373604E-6</v>
      </c>
      <c r="E27">
        <f>VLOOKUP(Table14[[#This Row],[model.rxns]],Table2[[model.rxns]:[JFYL07 - avg]],7,FALSE)</f>
        <v>1.4325005282432999E-4</v>
      </c>
      <c r="F27">
        <f>VLOOKUP(Table14[[#This Row],[model.rxns]],Table2[[model.rxns]:[JFYL18 - stddev]],8,FALSE)</f>
        <v>6.4967143125877196E-4</v>
      </c>
      <c r="G27" t="b">
        <f>ABS(Table14[[#This Row],[JFYL07 flux]])&gt;Table14[[#This Row],[JFYL07 stddev]]</f>
        <v>0</v>
      </c>
    </row>
    <row r="28" spans="1:7" hidden="1" x14ac:dyDescent="0.25">
      <c r="A28" s="5">
        <v>1226</v>
      </c>
      <c r="B28" t="str">
        <f>VLOOKUP(Table14[[#This Row],[model.rxns]],Table2[],2,FALSE)</f>
        <v>malate transport</v>
      </c>
      <c r="C28" s="2">
        <v>15.181061857873299</v>
      </c>
      <c r="D28">
        <f>VLOOKUP(Table14[[#This Row],[model.rxns]],Table2[[model.rxns]:[OKYL029 - avg]],5,FALSE)</f>
        <v>6.4316777865067697E-4</v>
      </c>
      <c r="E28">
        <f>VLOOKUP(Table14[[#This Row],[model.rxns]],Table2[[model.rxns]:[JFYL07 - avg]],7,FALSE)</f>
        <v>9.7639698326868907E-3</v>
      </c>
      <c r="F28">
        <f>VLOOKUP(Table14[[#This Row],[model.rxns]],Table2[[model.rxns]:[JFYL18 - stddev]],8,FALSE)</f>
        <v>2.91624036291552E-2</v>
      </c>
      <c r="G28" t="b">
        <f>ABS(Table14[[#This Row],[JFYL07 flux]])&gt;Table14[[#This Row],[JFYL07 stddev]]</f>
        <v>0</v>
      </c>
    </row>
    <row r="29" spans="1:7" hidden="1" x14ac:dyDescent="0.25">
      <c r="A29" s="5" t="s">
        <v>1869</v>
      </c>
      <c r="B29" t="str">
        <f>VLOOKUP(Table14[[#This Row],[model.rxns]],Table2[],2,FALSE)</f>
        <v>erythrose kinase</v>
      </c>
      <c r="C29" s="2">
        <v>13.8301149636126</v>
      </c>
      <c r="D29">
        <f>VLOOKUP(Table14[[#This Row],[model.rxns]],Table2[[model.rxns]:[OKYL029 - avg]],5,FALSE)</f>
        <v>1.97232785755532E-4</v>
      </c>
      <c r="E29">
        <f>VLOOKUP(Table14[[#This Row],[model.rxns]],Table2[[model.rxns]:[JFYL07 - avg]],7,FALSE)</f>
        <v>2.7277521015925798E-3</v>
      </c>
      <c r="F29">
        <f>VLOOKUP(Table14[[#This Row],[model.rxns]],Table2[[model.rxns]:[JFYL18 - stddev]],8,FALSE)</f>
        <v>7.1427514689526104E-3</v>
      </c>
      <c r="G29" t="b">
        <f>ABS(Table14[[#This Row],[JFYL07 flux]])&gt;Table14[[#This Row],[JFYL07 stddev]]</f>
        <v>0</v>
      </c>
    </row>
    <row r="30" spans="1:7" hidden="1" x14ac:dyDescent="0.25">
      <c r="A30" s="5" t="s">
        <v>1870</v>
      </c>
      <c r="B30" t="str">
        <f>VLOOKUP(Table14[[#This Row],[model.rxns]],Table2[],2,FALSE)</f>
        <v>erythrose reductase</v>
      </c>
      <c r="C30" s="2">
        <v>13.8301149636126</v>
      </c>
      <c r="D30">
        <f>VLOOKUP(Table14[[#This Row],[model.rxns]],Table2[[model.rxns]:[OKYL029 - avg]],5,FALSE)</f>
        <v>1.97232785755532E-4</v>
      </c>
      <c r="E30">
        <f>VLOOKUP(Table14[[#This Row],[model.rxns]],Table2[[model.rxns]:[JFYL07 - avg]],7,FALSE)</f>
        <v>2.7277521015925798E-3</v>
      </c>
      <c r="F30">
        <f>VLOOKUP(Table14[[#This Row],[model.rxns]],Table2[[model.rxns]:[JFYL18 - stddev]],8,FALSE)</f>
        <v>7.1427514689526104E-3</v>
      </c>
      <c r="G30" t="b">
        <f>ABS(Table14[[#This Row],[JFYL07 flux]])&gt;Table14[[#This Row],[JFYL07 stddev]]</f>
        <v>0</v>
      </c>
    </row>
    <row r="31" spans="1:7" hidden="1" x14ac:dyDescent="0.25">
      <c r="A31" s="5" t="s">
        <v>1871</v>
      </c>
      <c r="B31" t="str">
        <f>VLOOKUP(Table14[[#This Row],[model.rxns]],Table2[],2,FALSE)</f>
        <v>erythritol transport extracellular</v>
      </c>
      <c r="C31" s="2">
        <v>13.8301149636126</v>
      </c>
      <c r="D31">
        <f>VLOOKUP(Table14[[#This Row],[model.rxns]],Table2[[model.rxns]:[OKYL029 - avg]],5,FALSE)</f>
        <v>1.97232785755532E-4</v>
      </c>
      <c r="E31">
        <f>VLOOKUP(Table14[[#This Row],[model.rxns]],Table2[[model.rxns]:[JFYL07 - avg]],7,FALSE)</f>
        <v>2.7277521015925798E-3</v>
      </c>
      <c r="F31">
        <f>VLOOKUP(Table14[[#This Row],[model.rxns]],Table2[[model.rxns]:[JFYL18 - stddev]],8,FALSE)</f>
        <v>7.1427514689526104E-3</v>
      </c>
      <c r="G31" t="b">
        <f>ABS(Table14[[#This Row],[JFYL07 flux]])&gt;Table14[[#This Row],[JFYL07 stddev]]</f>
        <v>0</v>
      </c>
    </row>
    <row r="32" spans="1:7" hidden="1" x14ac:dyDescent="0.25">
      <c r="A32" s="5" t="s">
        <v>1874</v>
      </c>
      <c r="B32" t="str">
        <f>VLOOKUP(Table14[[#This Row],[model.rxns]],Table2[],2,FALSE)</f>
        <v>EXC OUT m1826</v>
      </c>
      <c r="C32" s="2">
        <v>13.8301149636126</v>
      </c>
      <c r="D32">
        <f>VLOOKUP(Table14[[#This Row],[model.rxns]],Table2[[model.rxns]:[OKYL029 - avg]],5,FALSE)</f>
        <v>1.97232785755532E-4</v>
      </c>
      <c r="E32">
        <f>VLOOKUP(Table14[[#This Row],[model.rxns]],Table2[[model.rxns]:[JFYL07 - avg]],7,FALSE)</f>
        <v>2.7277521015925798E-3</v>
      </c>
      <c r="F32">
        <f>VLOOKUP(Table14[[#This Row],[model.rxns]],Table2[[model.rxns]:[JFYL18 - stddev]],8,FALSE)</f>
        <v>7.1427514689526104E-3</v>
      </c>
      <c r="G32" t="b">
        <f>ABS(Table14[[#This Row],[JFYL07 flux]])&gt;Table14[[#This Row],[JFYL07 stddev]]</f>
        <v>0</v>
      </c>
    </row>
    <row r="33" spans="1:7" hidden="1" x14ac:dyDescent="0.25">
      <c r="A33" s="5">
        <v>82</v>
      </c>
      <c r="B33" t="str">
        <f>VLOOKUP(Table14[[#This Row],[model.rxns]],Table2[],2,FALSE)</f>
        <v>5-diphosphoinositol-1,2,3,4,6-pentakisphosphate diphosphohydrolase</v>
      </c>
      <c r="C33" s="2">
        <v>13.3277872087438</v>
      </c>
      <c r="D33">
        <f>VLOOKUP(Table14[[#This Row],[model.rxns]],Table2[[model.rxns]:[OKYL029 - avg]],5,FALSE)</f>
        <v>9.8220706920620608E-6</v>
      </c>
      <c r="E33">
        <f>VLOOKUP(Table14[[#This Row],[model.rxns]],Table2[[model.rxns]:[JFYL07 - avg]],7,FALSE)</f>
        <v>1.3090646813304201E-4</v>
      </c>
      <c r="F33">
        <f>VLOOKUP(Table14[[#This Row],[model.rxns]],Table2[[model.rxns]:[JFYL18 - stddev]],8,FALSE)</f>
        <v>2.0535105532182799E-3</v>
      </c>
      <c r="G33" t="b">
        <f>ABS(Table14[[#This Row],[JFYL07 flux]])&gt;Table14[[#This Row],[JFYL07 stddev]]</f>
        <v>0</v>
      </c>
    </row>
    <row r="34" spans="1:7" hidden="1" x14ac:dyDescent="0.25">
      <c r="A34" s="5">
        <v>1981</v>
      </c>
      <c r="B34" t="str">
        <f>VLOOKUP(Table14[[#This Row],[model.rxns]],Table2[],2,FALSE)</f>
        <v>octadecanoate (n-C18:0) transport</v>
      </c>
      <c r="C34" s="2">
        <v>12.1879930328301</v>
      </c>
      <c r="D34">
        <f>VLOOKUP(Table14[[#This Row],[model.rxns]],Table2[[model.rxns]:[OKYL029 - avg]],5,FALSE)</f>
        <v>-2.87918940050066E-6</v>
      </c>
      <c r="E34">
        <f>VLOOKUP(Table14[[#This Row],[model.rxns]],Table2[[model.rxns]:[JFYL07 - avg]],7,FALSE)</f>
        <v>-3.5091540353500199E-5</v>
      </c>
      <c r="F34">
        <f>VLOOKUP(Table14[[#This Row],[model.rxns]],Table2[[model.rxns]:[JFYL18 - stddev]],8,FALSE)</f>
        <v>2.0220237013657901E-4</v>
      </c>
      <c r="G34" t="b">
        <f>ABS(Table14[[#This Row],[JFYL07 flux]])&gt;Table14[[#This Row],[JFYL07 stddev]]</f>
        <v>0</v>
      </c>
    </row>
    <row r="35" spans="1:7" hidden="1" x14ac:dyDescent="0.25">
      <c r="A35" s="5">
        <v>2055</v>
      </c>
      <c r="B35" t="str">
        <f>VLOOKUP(Table14[[#This Row],[model.rxns]],Table2[],2,FALSE)</f>
        <v>stearate exchange</v>
      </c>
      <c r="C35" s="2">
        <v>12.1879930328301</v>
      </c>
      <c r="D35">
        <f>VLOOKUP(Table14[[#This Row],[model.rxns]],Table2[[model.rxns]:[OKYL029 - avg]],5,FALSE)</f>
        <v>2.87918940050066E-6</v>
      </c>
      <c r="E35">
        <f>VLOOKUP(Table14[[#This Row],[model.rxns]],Table2[[model.rxns]:[JFYL07 - avg]],7,FALSE)</f>
        <v>3.5091540353500199E-5</v>
      </c>
      <c r="F35">
        <f>VLOOKUP(Table14[[#This Row],[model.rxns]],Table2[[model.rxns]:[JFYL18 - stddev]],8,FALSE)</f>
        <v>2.0220237013657901E-4</v>
      </c>
      <c r="G35" t="b">
        <f>ABS(Table14[[#This Row],[JFYL07 flux]])&gt;Table14[[#This Row],[JFYL07 stddev]]</f>
        <v>0</v>
      </c>
    </row>
    <row r="36" spans="1:7" hidden="1" x14ac:dyDescent="0.25">
      <c r="A36" s="5">
        <v>446</v>
      </c>
      <c r="B36" t="str">
        <f>VLOOKUP(Table14[[#This Row],[model.rxns]],Table2[],2,FALSE)</f>
        <v>formate-tetrahydrofolate ligase</v>
      </c>
      <c r="C36" s="2">
        <v>11.988320613577899</v>
      </c>
      <c r="D36">
        <f>VLOOKUP(Table14[[#This Row],[model.rxns]],Table2[[model.rxns]:[OKYL029 - avg]],5,FALSE)</f>
        <v>1.1427294342768801E-5</v>
      </c>
      <c r="E36">
        <f>VLOOKUP(Table14[[#This Row],[model.rxns]],Table2[[model.rxns]:[JFYL07 - avg]],7,FALSE)</f>
        <v>1.3699406832683701E-4</v>
      </c>
      <c r="F36">
        <f>VLOOKUP(Table14[[#This Row],[model.rxns]],Table2[[model.rxns]:[JFYL18 - stddev]],8,FALSE)</f>
        <v>1.18681089488253E-3</v>
      </c>
      <c r="G36" t="b">
        <f>ABS(Table14[[#This Row],[JFYL07 flux]])&gt;Table14[[#This Row],[JFYL07 stddev]]</f>
        <v>0</v>
      </c>
    </row>
    <row r="37" spans="1:7" hidden="1" x14ac:dyDescent="0.25">
      <c r="A37" s="5">
        <v>73</v>
      </c>
      <c r="B37" t="str">
        <f>VLOOKUP(Table14[[#This Row],[model.rxns]],Table2[],2,FALSE)</f>
        <v>4PP-IP5 depyrophosphorylation to IP6</v>
      </c>
      <c r="C37" s="2">
        <v>11.894135282053201</v>
      </c>
      <c r="D37">
        <f>VLOOKUP(Table14[[#This Row],[model.rxns]],Table2[[model.rxns]:[OKYL029 - avg]],5,FALSE)</f>
        <v>-2.9100179349830598E-6</v>
      </c>
      <c r="E37">
        <f>VLOOKUP(Table14[[#This Row],[model.rxns]],Table2[[model.rxns]:[JFYL07 - avg]],7,FALSE)</f>
        <v>-3.4612146991889601E-5</v>
      </c>
      <c r="F37">
        <f>VLOOKUP(Table14[[#This Row],[model.rxns]],Table2[[model.rxns]:[JFYL18 - stddev]],8,FALSE)</f>
        <v>5.9265580045761001E-4</v>
      </c>
      <c r="G37" t="b">
        <f>ABS(Table14[[#This Row],[JFYL07 flux]])&gt;Table14[[#This Row],[JFYL07 stddev]]</f>
        <v>0</v>
      </c>
    </row>
    <row r="38" spans="1:7" hidden="1" x14ac:dyDescent="0.25">
      <c r="A38" s="5">
        <v>88</v>
      </c>
      <c r="B38" t="str">
        <f>VLOOKUP(Table14[[#This Row],[model.rxns]],Table2[],2,FALSE)</f>
        <v>5PP-IP5 pyrophosphorylation to 4,5-PP2-IP4</v>
      </c>
      <c r="C38" s="2">
        <v>11.894135282053201</v>
      </c>
      <c r="D38">
        <f>VLOOKUP(Table14[[#This Row],[model.rxns]],Table2[[model.rxns]:[OKYL029 - avg]],5,FALSE)</f>
        <v>-2.9100179349830598E-6</v>
      </c>
      <c r="E38">
        <f>VLOOKUP(Table14[[#This Row],[model.rxns]],Table2[[model.rxns]:[JFYL07 - avg]],7,FALSE)</f>
        <v>-3.4612146991889601E-5</v>
      </c>
      <c r="F38">
        <f>VLOOKUP(Table14[[#This Row],[model.rxns]],Table2[[model.rxns]:[JFYL18 - stddev]],8,FALSE)</f>
        <v>5.9265580045761001E-4</v>
      </c>
      <c r="G38" t="b">
        <f>ABS(Table14[[#This Row],[JFYL07 flux]])&gt;Table14[[#This Row],[JFYL07 stddev]]</f>
        <v>0</v>
      </c>
    </row>
    <row r="39" spans="1:7" hidden="1" x14ac:dyDescent="0.25">
      <c r="A39" s="5">
        <v>74</v>
      </c>
      <c r="B39" t="str">
        <f>VLOOKUP(Table14[[#This Row],[model.rxns]],Table2[],2,FALSE)</f>
        <v>4PP-IP5 pyrophosphorylation to 4,5-PP2-IP4</v>
      </c>
      <c r="C39" s="2">
        <v>11.894135282053201</v>
      </c>
      <c r="D39">
        <f>VLOOKUP(Table14[[#This Row],[model.rxns]],Table2[[model.rxns]:[OKYL029 - avg]],5,FALSE)</f>
        <v>2.9100179349830598E-6</v>
      </c>
      <c r="E39">
        <f>VLOOKUP(Table14[[#This Row],[model.rxns]],Table2[[model.rxns]:[JFYL07 - avg]],7,FALSE)</f>
        <v>3.4612146991889601E-5</v>
      </c>
      <c r="F39">
        <f>VLOOKUP(Table14[[#This Row],[model.rxns]],Table2[[model.rxns]:[JFYL18 - stddev]],8,FALSE)</f>
        <v>5.9265580045761001E-4</v>
      </c>
      <c r="G39" t="b">
        <f>ABS(Table14[[#This Row],[JFYL07 flux]])&gt;Table14[[#This Row],[JFYL07 stddev]]</f>
        <v>0</v>
      </c>
    </row>
    <row r="40" spans="1:7" x14ac:dyDescent="0.25">
      <c r="A40" s="5">
        <v>103</v>
      </c>
      <c r="B40" t="str">
        <f>VLOOKUP(Table14[[#This Row],[model.rxns]],Table2[],2,FALSE)</f>
        <v>acetyl-CoA C-acetyltransferase</v>
      </c>
      <c r="C40" s="2">
        <v>11.050677629882101</v>
      </c>
      <c r="D40">
        <f>VLOOKUP(Table14[[#This Row],[model.rxns]],Table2[[model.rxns]:[OKYL029 - avg]],5,FALSE)</f>
        <v>2.2806785765441001E-4</v>
      </c>
      <c r="E40">
        <f>VLOOKUP(Table14[[#This Row],[model.rxns]],Table2[[model.rxns]:[JFYL07 - avg]],7,FALSE)</f>
        <v>2.5203043726767398E-3</v>
      </c>
      <c r="F40">
        <f>VLOOKUP(Table14[[#This Row],[model.rxns]],Table2[[model.rxns]:[JFYL18 - stddev]],8,FALSE)</f>
        <v>1.4156641619016001E-3</v>
      </c>
      <c r="G40" t="b">
        <f>ABS(Table14[[#This Row],[JFYL07 flux]])&gt;Table14[[#This Row],[JFYL07 stddev]]</f>
        <v>1</v>
      </c>
    </row>
    <row r="41" spans="1:7" x14ac:dyDescent="0.25">
      <c r="A41" s="5">
        <v>559</v>
      </c>
      <c r="B41" t="str">
        <f>VLOOKUP(Table14[[#This Row],[model.rxns]],Table2[],2,FALSE)</f>
        <v>hydroxymethylglutaryl CoA synthase</v>
      </c>
      <c r="C41" s="2">
        <v>11.050677629882101</v>
      </c>
      <c r="D41">
        <f>VLOOKUP(Table14[[#This Row],[model.rxns]],Table2[[model.rxns]:[OKYL029 - avg]],5,FALSE)</f>
        <v>2.2806785765441001E-4</v>
      </c>
      <c r="E41">
        <f>VLOOKUP(Table14[[#This Row],[model.rxns]],Table2[[model.rxns]:[JFYL07 - avg]],7,FALSE)</f>
        <v>2.5203043726767398E-3</v>
      </c>
      <c r="F41">
        <f>VLOOKUP(Table14[[#This Row],[model.rxns]],Table2[[model.rxns]:[JFYL18 - stddev]],8,FALSE)</f>
        <v>1.4156641619016001E-3</v>
      </c>
      <c r="G41" t="b">
        <f>ABS(Table14[[#This Row],[JFYL07 flux]])&gt;Table14[[#This Row],[JFYL07 stddev]]</f>
        <v>1</v>
      </c>
    </row>
    <row r="42" spans="1:7" hidden="1" x14ac:dyDescent="0.25">
      <c r="A42" s="5">
        <v>1644</v>
      </c>
      <c r="B42" t="str">
        <f>VLOOKUP(Table14[[#This Row],[model.rxns]],Table2[],2,FALSE)</f>
        <v>ADP transport</v>
      </c>
      <c r="C42" s="2">
        <v>6.9521836091215299</v>
      </c>
      <c r="D42">
        <f>VLOOKUP(Table14[[#This Row],[model.rxns]],Table2[[model.rxns]:[OKYL029 - avg]],5,FALSE)</f>
        <v>7.7015869437745507E-5</v>
      </c>
      <c r="E42">
        <f>VLOOKUP(Table14[[#This Row],[model.rxns]],Table2[[model.rxns]:[JFYL07 - avg]],7,FALSE)</f>
        <v>5.3542846514733798E-4</v>
      </c>
      <c r="F42">
        <f>VLOOKUP(Table14[[#This Row],[model.rxns]],Table2[[model.rxns]:[JFYL18 - stddev]],8,FALSE)</f>
        <v>5.6765125218131898E-4</v>
      </c>
      <c r="G42" t="b">
        <f>ABS(Table14[[#This Row],[JFYL07 flux]])&gt;Table14[[#This Row],[JFYL07 stddev]]</f>
        <v>0</v>
      </c>
    </row>
    <row r="43" spans="1:7" hidden="1" x14ac:dyDescent="0.25">
      <c r="A43" s="5">
        <v>1660</v>
      </c>
      <c r="B43" t="str">
        <f>VLOOKUP(Table14[[#This Row],[model.rxns]],Table2[],2,FALSE)</f>
        <v>ATP diffusion</v>
      </c>
      <c r="C43" s="2">
        <v>6.9521836091215299</v>
      </c>
      <c r="D43">
        <f>VLOOKUP(Table14[[#This Row],[model.rxns]],Table2[[model.rxns]:[OKYL029 - avg]],5,FALSE)</f>
        <v>-7.7015869437745507E-5</v>
      </c>
      <c r="E43">
        <f>VLOOKUP(Table14[[#This Row],[model.rxns]],Table2[[model.rxns]:[JFYL07 - avg]],7,FALSE)</f>
        <v>-5.3542846514733798E-4</v>
      </c>
      <c r="F43">
        <f>VLOOKUP(Table14[[#This Row],[model.rxns]],Table2[[model.rxns]:[JFYL18 - stddev]],8,FALSE)</f>
        <v>5.6765125218131898E-4</v>
      </c>
      <c r="G43" t="b">
        <f>ABS(Table14[[#This Row],[JFYL07 flux]])&gt;Table14[[#This Row],[JFYL07 stddev]]</f>
        <v>0</v>
      </c>
    </row>
    <row r="44" spans="1:7" hidden="1" x14ac:dyDescent="0.25">
      <c r="A44" s="5">
        <v>719</v>
      </c>
      <c r="B44" t="str">
        <f>VLOOKUP(Table14[[#This Row],[model.rxns]],Table2[],2,FALSE)</f>
        <v>malic enzyme (NADP)</v>
      </c>
      <c r="C44" s="2">
        <v>6.7417860213266199</v>
      </c>
      <c r="D44">
        <f>VLOOKUP(Table14[[#This Row],[model.rxns]],Table2[[model.rxns]:[OKYL029 - avg]],5,FALSE)</f>
        <v>5.8647729443408897E-5</v>
      </c>
      <c r="E44">
        <f>VLOOKUP(Table14[[#This Row],[model.rxns]],Table2[[model.rxns]:[JFYL07 - avg]],7,FALSE)</f>
        <v>3.9539044254412002E-4</v>
      </c>
      <c r="F44">
        <f>VLOOKUP(Table14[[#This Row],[model.rxns]],Table2[[model.rxns]:[JFYL18 - stddev]],8,FALSE)</f>
        <v>5.2471973884515499E-3</v>
      </c>
      <c r="G44" t="b">
        <f>ABS(Table14[[#This Row],[JFYL07 flux]])&gt;Table14[[#This Row],[JFYL07 stddev]]</f>
        <v>0</v>
      </c>
    </row>
    <row r="45" spans="1:7" hidden="1" x14ac:dyDescent="0.25">
      <c r="A45" s="5" t="s">
        <v>1663</v>
      </c>
      <c r="B45" t="str">
        <f>VLOOKUP(Table14[[#This Row],[model.rxns]],Table2[],2,FALSE)</f>
        <v>PI 4-P phosphatase</v>
      </c>
      <c r="C45" s="2">
        <v>6.3238289466545501</v>
      </c>
      <c r="D45">
        <f>VLOOKUP(Table14[[#This Row],[model.rxns]],Table2[[model.rxns]:[OKYL029 - avg]],5,FALSE)</f>
        <v>8.4490406282374194E-6</v>
      </c>
      <c r="E45">
        <f>VLOOKUP(Table14[[#This Row],[model.rxns]],Table2[[model.rxns]:[JFYL07 - avg]],7,FALSE)</f>
        <v>5.3430287696308103E-5</v>
      </c>
      <c r="F45">
        <f>VLOOKUP(Table14[[#This Row],[model.rxns]],Table2[[model.rxns]:[JFYL18 - stddev]],8,FALSE)</f>
        <v>8.5959618844098505E-4</v>
      </c>
      <c r="G45" t="b">
        <f>ABS(Table14[[#This Row],[JFYL07 flux]])&gt;Table14[[#This Row],[JFYL07 stddev]]</f>
        <v>0</v>
      </c>
    </row>
    <row r="46" spans="1:7" x14ac:dyDescent="0.25">
      <c r="A46" s="5">
        <v>1080</v>
      </c>
      <c r="B46" t="str">
        <f>VLOOKUP(Table14[[#This Row],[model.rxns]],Table2[],2,FALSE)</f>
        <v>uridylate kinase (dUMP)</v>
      </c>
      <c r="C46" s="2">
        <v>5.3617260280118604</v>
      </c>
      <c r="D46">
        <f>VLOOKUP(Table14[[#This Row],[model.rxns]],Table2[[model.rxns]:[OKYL029 - avg]],5,FALSE)</f>
        <v>-1.05693923550585E-4</v>
      </c>
      <c r="E46">
        <f>VLOOKUP(Table14[[#This Row],[model.rxns]],Table2[[model.rxns]:[JFYL07 - avg]],7,FALSE)</f>
        <v>-5.6670186090386401E-4</v>
      </c>
      <c r="F46">
        <f>VLOOKUP(Table14[[#This Row],[model.rxns]],Table2[[model.rxns]:[JFYL18 - stddev]],8,FALSE)</f>
        <v>4.2187066370864802E-4</v>
      </c>
      <c r="G46" t="b">
        <f>ABS(Table14[[#This Row],[JFYL07 flux]])&gt;Table14[[#This Row],[JFYL07 stddev]]</f>
        <v>1</v>
      </c>
    </row>
    <row r="47" spans="1:7" x14ac:dyDescent="0.25">
      <c r="A47" s="5">
        <v>1751</v>
      </c>
      <c r="B47" t="str">
        <f>VLOOKUP(Table14[[#This Row],[model.rxns]],Table2[],2,FALSE)</f>
        <v>dUDP diffusion</v>
      </c>
      <c r="C47" s="2">
        <v>5.3617260280118604</v>
      </c>
      <c r="D47">
        <f>VLOOKUP(Table14[[#This Row],[model.rxns]],Table2[[model.rxns]:[OKYL029 - avg]],5,FALSE)</f>
        <v>1.05693923550585E-4</v>
      </c>
      <c r="E47">
        <f>VLOOKUP(Table14[[#This Row],[model.rxns]],Table2[[model.rxns]:[JFYL07 - avg]],7,FALSE)</f>
        <v>5.6670186090386401E-4</v>
      </c>
      <c r="F47">
        <f>VLOOKUP(Table14[[#This Row],[model.rxns]],Table2[[model.rxns]:[JFYL18 - stddev]],8,FALSE)</f>
        <v>4.2187066370864802E-4</v>
      </c>
      <c r="G47" t="b">
        <f>ABS(Table14[[#This Row],[JFYL07 flux]])&gt;Table14[[#This Row],[JFYL07 stddev]]</f>
        <v>1</v>
      </c>
    </row>
    <row r="48" spans="1:7" hidden="1" x14ac:dyDescent="0.25">
      <c r="A48" s="5">
        <v>1752</v>
      </c>
      <c r="B48" t="str">
        <f>VLOOKUP(Table14[[#This Row],[model.rxns]],Table2[],2,FALSE)</f>
        <v>dUMP transport</v>
      </c>
      <c r="C48" s="2">
        <v>5.3617260280118604</v>
      </c>
      <c r="D48">
        <f>VLOOKUP(Table14[[#This Row],[model.rxns]],Table2[[model.rxns]:[OKYL029 - avg]],5,FALSE)</f>
        <v>-1.05693923550585E-4</v>
      </c>
      <c r="E48">
        <f>VLOOKUP(Table14[[#This Row],[model.rxns]],Table2[[model.rxns]:[JFYL07 - avg]],7,FALSE)</f>
        <v>-5.6670186090386401E-4</v>
      </c>
      <c r="F48">
        <f>VLOOKUP(Table14[[#This Row],[model.rxns]],Table2[[model.rxns]:[JFYL18 - stddev]],8,FALSE)</f>
        <v>4.2187066370864802E-4</v>
      </c>
      <c r="G48" t="b">
        <f>ABS(Table14[[#This Row],[JFYL07 flux]])&gt;Table14[[#This Row],[JFYL07 stddev]]</f>
        <v>1</v>
      </c>
    </row>
    <row r="49" spans="1:7" hidden="1" x14ac:dyDescent="0.25">
      <c r="A49" s="5">
        <v>990</v>
      </c>
      <c r="B49" t="str">
        <f>VLOOKUP(Table14[[#This Row],[model.rxns]],Table2[],2,FALSE)</f>
        <v>sedoheptulose 1,7-bisphosphate D-glyceraldehyde-3-phosphate-lyase</v>
      </c>
      <c r="C49" s="2">
        <v>4.5848002663119596</v>
      </c>
      <c r="D49">
        <f>VLOOKUP(Table14[[#This Row],[model.rxns]],Table2[[model.rxns]:[OKYL029 - avg]],5,FALSE)</f>
        <v>3.8442612800122902E-4</v>
      </c>
      <c r="E49">
        <f>VLOOKUP(Table14[[#This Row],[model.rxns]],Table2[[model.rxns]:[JFYL07 - avg]],7,FALSE)</f>
        <v>1.7625170140373101E-3</v>
      </c>
      <c r="F49">
        <f>VLOOKUP(Table14[[#This Row],[model.rxns]],Table2[[model.rxns]:[JFYL18 - stddev]],8,FALSE)</f>
        <v>2.0426910821126399E-2</v>
      </c>
      <c r="G49" t="b">
        <f>ABS(Table14[[#This Row],[JFYL07 flux]])&gt;Table14[[#This Row],[JFYL07 stddev]]</f>
        <v>0</v>
      </c>
    </row>
    <row r="50" spans="1:7" x14ac:dyDescent="0.25">
      <c r="A50" s="5">
        <v>488</v>
      </c>
      <c r="B50" t="str">
        <f>VLOOKUP(Table14[[#This Row],[model.rxns]],Table2[],2,FALSE)</f>
        <v>glycerol kinase</v>
      </c>
      <c r="C50" s="2">
        <v>4.5532387490043904</v>
      </c>
      <c r="D50">
        <f>VLOOKUP(Table14[[#This Row],[model.rxns]],Table2[[model.rxns]:[OKYL029 - avg]],5,FALSE)</f>
        <v>3.1191685321558102E-5</v>
      </c>
      <c r="E50">
        <f>VLOOKUP(Table14[[#This Row],[model.rxns]],Table2[[model.rxns]:[JFYL07 - avg]],7,FALSE)</f>
        <v>1.4202319025287001E-4</v>
      </c>
      <c r="F50">
        <f>VLOOKUP(Table14[[#This Row],[model.rxns]],Table2[[model.rxns]:[JFYL18 - stddev]],8,FALSE)</f>
        <v>3.8795054731197998E-5</v>
      </c>
      <c r="G50" t="b">
        <f>ABS(Table14[[#This Row],[JFYL07 flux]])&gt;Table14[[#This Row],[JFYL07 stddev]]</f>
        <v>1</v>
      </c>
    </row>
    <row r="51" spans="1:7" hidden="1" x14ac:dyDescent="0.25">
      <c r="A51" s="5">
        <v>3597</v>
      </c>
      <c r="B51" t="str">
        <f>VLOOKUP(Table14[[#This Row],[model.rxns]],Table2[],2,FALSE)</f>
        <v>glycerol transport, lipid particle-cytoplasm</v>
      </c>
      <c r="C51" s="2">
        <v>4.5532387490043904</v>
      </c>
      <c r="D51">
        <f>VLOOKUP(Table14[[#This Row],[model.rxns]],Table2[[model.rxns]:[OKYL029 - avg]],5,FALSE)</f>
        <v>3.1191685321558102E-5</v>
      </c>
      <c r="E51">
        <f>VLOOKUP(Table14[[#This Row],[model.rxns]],Table2[[model.rxns]:[JFYL07 - avg]],7,FALSE)</f>
        <v>1.4202319025287001E-4</v>
      </c>
      <c r="F51">
        <f>VLOOKUP(Table14[[#This Row],[model.rxns]],Table2[[model.rxns]:[JFYL18 - stddev]],8,FALSE)</f>
        <v>3.8795054731197998E-5</v>
      </c>
      <c r="G51" t="b">
        <f>ABS(Table14[[#This Row],[JFYL07 flux]])&gt;Table14[[#This Row],[JFYL07 stddev]]</f>
        <v>1</v>
      </c>
    </row>
    <row r="52" spans="1:7" x14ac:dyDescent="0.25">
      <c r="A52" s="5" t="s">
        <v>1676</v>
      </c>
      <c r="B52" t="str">
        <f>VLOOKUP(Table14[[#This Row],[model.rxns]],Table2[],2,FALSE)</f>
        <v>DAG lipase, lipid particle</v>
      </c>
      <c r="C52" s="2">
        <v>4.5532387490043904</v>
      </c>
      <c r="D52">
        <f>VLOOKUP(Table14[[#This Row],[model.rxns]],Table2[[model.rxns]:[OKYL029 - avg]],5,FALSE)</f>
        <v>3.1191685321558102E-5</v>
      </c>
      <c r="E52">
        <f>VLOOKUP(Table14[[#This Row],[model.rxns]],Table2[[model.rxns]:[JFYL07 - avg]],7,FALSE)</f>
        <v>1.4202319025287001E-4</v>
      </c>
      <c r="F52">
        <f>VLOOKUP(Table14[[#This Row],[model.rxns]],Table2[[model.rxns]:[JFYL18 - stddev]],8,FALSE)</f>
        <v>3.8795054731197998E-5</v>
      </c>
      <c r="G52" t="b">
        <f>ABS(Table14[[#This Row],[JFYL07 flux]])&gt;Table14[[#This Row],[JFYL07 stddev]]</f>
        <v>1</v>
      </c>
    </row>
    <row r="53" spans="1:7" x14ac:dyDescent="0.25">
      <c r="A53" s="5" t="s">
        <v>1678</v>
      </c>
      <c r="B53" t="str">
        <f>VLOOKUP(Table14[[#This Row],[model.rxns]],Table2[],2,FALSE)</f>
        <v>MAG lipase</v>
      </c>
      <c r="C53" s="2">
        <v>4.5532387490043904</v>
      </c>
      <c r="D53">
        <f>VLOOKUP(Table14[[#This Row],[model.rxns]],Table2[[model.rxns]:[OKYL029 - avg]],5,FALSE)</f>
        <v>3.1191685321558102E-5</v>
      </c>
      <c r="E53">
        <f>VLOOKUP(Table14[[#This Row],[model.rxns]],Table2[[model.rxns]:[JFYL07 - avg]],7,FALSE)</f>
        <v>1.4202319025287001E-4</v>
      </c>
      <c r="F53">
        <f>VLOOKUP(Table14[[#This Row],[model.rxns]],Table2[[model.rxns]:[JFYL18 - stddev]],8,FALSE)</f>
        <v>3.8795054731197998E-5</v>
      </c>
      <c r="G53" t="b">
        <f>ABS(Table14[[#This Row],[JFYL07 flux]])&gt;Table14[[#This Row],[JFYL07 stddev]]</f>
        <v>1</v>
      </c>
    </row>
    <row r="54" spans="1:7" hidden="1" x14ac:dyDescent="0.25">
      <c r="A54" s="5">
        <v>1835</v>
      </c>
      <c r="B54" t="str">
        <f>VLOOKUP(Table14[[#This Row],[model.rxns]],Table2[],2,FALSE)</f>
        <v>hexadecanoate (n-C16:0) transport</v>
      </c>
      <c r="C54" s="2">
        <v>4.1545639307970497</v>
      </c>
      <c r="D54">
        <f>VLOOKUP(Table14[[#This Row],[model.rxns]],Table2[[model.rxns]:[OKYL029 - avg]],5,FALSE)</f>
        <v>-5.3567474308811499E-6</v>
      </c>
      <c r="E54">
        <f>VLOOKUP(Table14[[#This Row],[model.rxns]],Table2[[model.rxns]:[JFYL07 - avg]],7,FALSE)</f>
        <v>-2.22549496627286E-5</v>
      </c>
      <c r="F54">
        <f>VLOOKUP(Table14[[#This Row],[model.rxns]],Table2[[model.rxns]:[JFYL18 - stddev]],8,FALSE)</f>
        <v>1.8458096283820299E-4</v>
      </c>
      <c r="G54" t="b">
        <f>ABS(Table14[[#This Row],[JFYL07 flux]])&gt;Table14[[#This Row],[JFYL07 stddev]]</f>
        <v>0</v>
      </c>
    </row>
    <row r="55" spans="1:7" hidden="1" x14ac:dyDescent="0.25">
      <c r="A55" s="5">
        <v>1993</v>
      </c>
      <c r="B55" t="str">
        <f>VLOOKUP(Table14[[#This Row],[model.rxns]],Table2[],2,FALSE)</f>
        <v>palmitate exchange</v>
      </c>
      <c r="C55" s="2">
        <v>4.1545639307970497</v>
      </c>
      <c r="D55">
        <f>VLOOKUP(Table14[[#This Row],[model.rxns]],Table2[[model.rxns]:[OKYL029 - avg]],5,FALSE)</f>
        <v>5.3567474308811499E-6</v>
      </c>
      <c r="E55">
        <f>VLOOKUP(Table14[[#This Row],[model.rxns]],Table2[[model.rxns]:[JFYL07 - avg]],7,FALSE)</f>
        <v>2.22549496627286E-5</v>
      </c>
      <c r="F55">
        <f>VLOOKUP(Table14[[#This Row],[model.rxns]],Table2[[model.rxns]:[JFYL18 - stddev]],8,FALSE)</f>
        <v>1.8458096283820299E-4</v>
      </c>
      <c r="G55" t="b">
        <f>ABS(Table14[[#This Row],[JFYL07 flux]])&gt;Table14[[#This Row],[JFYL07 stddev]]</f>
        <v>0</v>
      </c>
    </row>
    <row r="56" spans="1:7" hidden="1" x14ac:dyDescent="0.25">
      <c r="A56" s="5">
        <v>1239</v>
      </c>
      <c r="B56" t="str">
        <f>VLOOKUP(Table14[[#This Row],[model.rxns]],Table2[],2,FALSE)</f>
        <v>oxaloacetate transport</v>
      </c>
      <c r="C56" s="2">
        <v>3.9946955688117001</v>
      </c>
      <c r="D56">
        <f>VLOOKUP(Table14[[#This Row],[model.rxns]],Table2[[model.rxns]:[OKYL029 - avg]],5,FALSE)</f>
        <v>1.4443295517715E-4</v>
      </c>
      <c r="E56">
        <f>VLOOKUP(Table14[[#This Row],[model.rxns]],Table2[[model.rxns]:[JFYL07 - avg]],7,FALSE)</f>
        <v>5.7696568603654E-4</v>
      </c>
      <c r="F56">
        <f>VLOOKUP(Table14[[#This Row],[model.rxns]],Table2[[model.rxns]:[JFYL18 - stddev]],8,FALSE)</f>
        <v>7.7454443730501296E-3</v>
      </c>
      <c r="G56" t="b">
        <f>ABS(Table14[[#This Row],[JFYL07 flux]])&gt;Table14[[#This Row],[JFYL07 stddev]]</f>
        <v>0</v>
      </c>
    </row>
    <row r="57" spans="1:7" hidden="1" x14ac:dyDescent="0.25">
      <c r="A57" s="5">
        <v>1686</v>
      </c>
      <c r="B57" t="str">
        <f>VLOOKUP(Table14[[#This Row],[model.rxns]],Table2[],2,FALSE)</f>
        <v>citrate transport</v>
      </c>
      <c r="C57" s="2">
        <v>3.6620107354077001</v>
      </c>
      <c r="D57">
        <f>VLOOKUP(Table14[[#This Row],[model.rxns]],Table2[[model.rxns]:[OKYL029 - avg]],5,FALSE)</f>
        <v>-9.4603334349168701E-4</v>
      </c>
      <c r="E57">
        <f>VLOOKUP(Table14[[#This Row],[model.rxns]],Table2[[model.rxns]:[JFYL07 - avg]],7,FALSE)</f>
        <v>-3.4643842599202E-3</v>
      </c>
      <c r="F57">
        <f>VLOOKUP(Table14[[#This Row],[model.rxns]],Table2[[model.rxns]:[JFYL18 - stddev]],8,FALSE)</f>
        <v>6.1541649398645006E-5</v>
      </c>
      <c r="G57" t="b">
        <f>ABS(Table14[[#This Row],[JFYL07 flux]])&gt;Table14[[#This Row],[JFYL07 stddev]]</f>
        <v>1</v>
      </c>
    </row>
    <row r="58" spans="1:7" hidden="1" x14ac:dyDescent="0.25">
      <c r="A58" s="5">
        <v>1687</v>
      </c>
      <c r="B58" t="str">
        <f>VLOOKUP(Table14[[#This Row],[model.rxns]],Table2[],2,FALSE)</f>
        <v>citrate(3-) exchange</v>
      </c>
      <c r="C58" s="2">
        <v>3.6620107354077001</v>
      </c>
      <c r="D58">
        <f>VLOOKUP(Table14[[#This Row],[model.rxns]],Table2[[model.rxns]:[OKYL029 - avg]],5,FALSE)</f>
        <v>9.4603334349168701E-4</v>
      </c>
      <c r="E58">
        <f>VLOOKUP(Table14[[#This Row],[model.rxns]],Table2[[model.rxns]:[JFYL07 - avg]],7,FALSE)</f>
        <v>3.4643842599202E-3</v>
      </c>
      <c r="F58">
        <f>VLOOKUP(Table14[[#This Row],[model.rxns]],Table2[[model.rxns]:[JFYL18 - stddev]],8,FALSE)</f>
        <v>6.1541649398645006E-5</v>
      </c>
      <c r="G58" t="b">
        <f>ABS(Table14[[#This Row],[JFYL07 flux]])&gt;Table14[[#This Row],[JFYL07 stddev]]</f>
        <v>1</v>
      </c>
    </row>
    <row r="59" spans="1:7" x14ac:dyDescent="0.25">
      <c r="A59" s="5">
        <v>1930</v>
      </c>
      <c r="B59" t="str">
        <f>VLOOKUP(Table14[[#This Row],[model.rxns]],Table2[],2,FALSE)</f>
        <v>malate/oxaloacetate shuttle</v>
      </c>
      <c r="C59" s="2">
        <v>3.5069528503715102</v>
      </c>
      <c r="D59">
        <f>VLOOKUP(Table14[[#This Row],[model.rxns]],Table2[[model.rxns]:[OKYL029 - avg]],5,FALSE)</f>
        <v>-1.67017343113679E-2</v>
      </c>
      <c r="E59">
        <f>VLOOKUP(Table14[[#This Row],[model.rxns]],Table2[[model.rxns]:[JFYL07 - avg]],7,FALSE)</f>
        <v>-5.8572194749399099E-2</v>
      </c>
      <c r="F59">
        <f>VLOOKUP(Table14[[#This Row],[model.rxns]],Table2[[model.rxns]:[JFYL18 - stddev]],8,FALSE)</f>
        <v>1.0970402414936801E-2</v>
      </c>
      <c r="G59" t="b">
        <f>ABS(Table14[[#This Row],[JFYL07 flux]])&gt;Table14[[#This Row],[JFYL07 stddev]]</f>
        <v>1</v>
      </c>
    </row>
    <row r="60" spans="1:7" x14ac:dyDescent="0.25">
      <c r="A60" s="5">
        <v>1689</v>
      </c>
      <c r="B60" t="str">
        <f>VLOOKUP(Table14[[#This Row],[model.rxns]],Table2[],2,FALSE)</f>
        <v>citrate/malate antiport</v>
      </c>
      <c r="C60" s="2">
        <v>3.3602806455044201</v>
      </c>
      <c r="D60">
        <f>VLOOKUP(Table14[[#This Row],[model.rxns]],Table2[[model.rxns]:[OKYL029 - avg]],5,FALSE)</f>
        <v>-1.8416312650046701E-2</v>
      </c>
      <c r="E60">
        <f>VLOOKUP(Table14[[#This Row],[model.rxns]],Table2[[model.rxns]:[JFYL07 - avg]],7,FALSE)</f>
        <v>-6.1883978959510297E-2</v>
      </c>
      <c r="F60">
        <f>VLOOKUP(Table14[[#This Row],[model.rxns]],Table2[[model.rxns]:[JFYL18 - stddev]],8,FALSE)</f>
        <v>6.7363487809771099E-3</v>
      </c>
      <c r="G60" t="b">
        <f>ABS(Table14[[#This Row],[JFYL07 flux]])&gt;Table14[[#This Row],[JFYL07 stddev]]</f>
        <v>1</v>
      </c>
    </row>
    <row r="61" spans="1:7" hidden="1" x14ac:dyDescent="0.25">
      <c r="A61" s="5">
        <v>803</v>
      </c>
      <c r="B61" t="str">
        <f>VLOOKUP(Table14[[#This Row],[model.rxns]],Table2[],2,FALSE)</f>
        <v>nucleoside diphosphate kinase</v>
      </c>
      <c r="C61" s="2">
        <v>3.2776668235586701</v>
      </c>
      <c r="D61">
        <f>VLOOKUP(Table14[[#This Row],[model.rxns]],Table2[[model.rxns]:[OKYL029 - avg]],5,FALSE)</f>
        <v>-1.6606439730751401E-4</v>
      </c>
      <c r="E61">
        <f>VLOOKUP(Table14[[#This Row],[model.rxns]],Table2[[model.rxns]:[JFYL07 - avg]],7,FALSE)</f>
        <v>-5.4430376562910601E-4</v>
      </c>
      <c r="F61">
        <f>VLOOKUP(Table14[[#This Row],[model.rxns]],Table2[[model.rxns]:[JFYL18 - stddev]],8,FALSE)</f>
        <v>7.84593368782275E-4</v>
      </c>
      <c r="G61" t="b">
        <f>ABS(Table14[[#This Row],[JFYL07 flux]])&gt;Table14[[#This Row],[JFYL07 stddev]]</f>
        <v>0</v>
      </c>
    </row>
    <row r="62" spans="1:7" hidden="1" x14ac:dyDescent="0.25">
      <c r="A62" s="5">
        <v>445</v>
      </c>
      <c r="B62" t="str">
        <f>VLOOKUP(Table14[[#This Row],[model.rxns]],Table2[],2,FALSE)</f>
        <v>formate dehydrogenase</v>
      </c>
      <c r="C62" s="2">
        <v>3.23914687488208</v>
      </c>
      <c r="D62">
        <f>VLOOKUP(Table14[[#This Row],[model.rxns]],Table2[[model.rxns]:[OKYL029 - avg]],5,FALSE)</f>
        <v>9.1904910972797406E-5</v>
      </c>
      <c r="E62">
        <f>VLOOKUP(Table14[[#This Row],[model.rxns]],Table2[[model.rxns]:[JFYL07 - avg]],7,FALSE)</f>
        <v>2.9769350516385202E-4</v>
      </c>
      <c r="F62">
        <f>VLOOKUP(Table14[[#This Row],[model.rxns]],Table2[[model.rxns]:[JFYL18 - stddev]],8,FALSE)</f>
        <v>1.6469586940926601E-3</v>
      </c>
      <c r="G62" t="b">
        <f>ABS(Table14[[#This Row],[JFYL07 flux]])&gt;Table14[[#This Row],[JFYL07 stddev]]</f>
        <v>0</v>
      </c>
    </row>
    <row r="63" spans="1:7" x14ac:dyDescent="0.25">
      <c r="A63" s="5">
        <v>662</v>
      </c>
      <c r="B63" t="str">
        <f>VLOOKUP(Table14[[#This Row],[model.rxns]],Table2[],2,FALSE)</f>
        <v>isocitrate lyase</v>
      </c>
      <c r="C63" s="2">
        <v>3.1991414109236902</v>
      </c>
      <c r="D63">
        <f>VLOOKUP(Table14[[#This Row],[model.rxns]],Table2[[model.rxns]:[OKYL029 - avg]],5,FALSE)</f>
        <v>1.9359311438092001E-2</v>
      </c>
      <c r="E63">
        <f>VLOOKUP(Table14[[#This Row],[model.rxns]],Table2[[model.rxns]:[JFYL07 - avg]],7,FALSE)</f>
        <v>6.1933174908568797E-2</v>
      </c>
      <c r="F63">
        <f>VLOOKUP(Table14[[#This Row],[model.rxns]],Table2[[model.rxns]:[JFYL18 - stddev]],8,FALSE)</f>
        <v>6.70438221696991E-3</v>
      </c>
      <c r="G63" t="b">
        <f>ABS(Table14[[#This Row],[JFYL07 flux]])&gt;Table14[[#This Row],[JFYL07 stddev]]</f>
        <v>1</v>
      </c>
    </row>
    <row r="64" spans="1:7" x14ac:dyDescent="0.25">
      <c r="A64" s="5">
        <v>1688</v>
      </c>
      <c r="B64" t="str">
        <f>VLOOKUP(Table14[[#This Row],[model.rxns]],Table2[],2,FALSE)</f>
        <v>citrate/isocitrate antiport</v>
      </c>
      <c r="C64" s="2">
        <v>3.1991414109236902</v>
      </c>
      <c r="D64">
        <f>VLOOKUP(Table14[[#This Row],[model.rxns]],Table2[[model.rxns]:[OKYL029 - avg]],5,FALSE)</f>
        <v>-1.9359311438092001E-2</v>
      </c>
      <c r="E64">
        <f>VLOOKUP(Table14[[#This Row],[model.rxns]],Table2[[model.rxns]:[JFYL07 - avg]],7,FALSE)</f>
        <v>-6.1933174908568797E-2</v>
      </c>
      <c r="F64">
        <f>VLOOKUP(Table14[[#This Row],[model.rxns]],Table2[[model.rxns]:[JFYL18 - stddev]],8,FALSE)</f>
        <v>6.70438221696991E-3</v>
      </c>
      <c r="G64" t="b">
        <f>ABS(Table14[[#This Row],[JFYL07 flux]])&gt;Table14[[#This Row],[JFYL07 stddev]]</f>
        <v>1</v>
      </c>
    </row>
    <row r="65" spans="1:7" hidden="1" x14ac:dyDescent="0.25">
      <c r="A65" s="5" t="s">
        <v>1909</v>
      </c>
      <c r="B65" t="str">
        <f>VLOOKUP(Table14[[#This Row],[model.rxns]],Table2[],2,FALSE)</f>
        <v>succinate transport, peroxisome-cytoplasm</v>
      </c>
      <c r="C65" s="2">
        <v>3.1991414109236902</v>
      </c>
      <c r="D65">
        <f>VLOOKUP(Table14[[#This Row],[model.rxns]],Table2[[model.rxns]:[OKYL029 - avg]],5,FALSE)</f>
        <v>1.9359311438092001E-2</v>
      </c>
      <c r="E65">
        <f>VLOOKUP(Table14[[#This Row],[model.rxns]],Table2[[model.rxns]:[JFYL07 - avg]],7,FALSE)</f>
        <v>6.1933174908568797E-2</v>
      </c>
      <c r="F65">
        <f>VLOOKUP(Table14[[#This Row],[model.rxns]],Table2[[model.rxns]:[JFYL18 - stddev]],8,FALSE)</f>
        <v>6.70438221696991E-3</v>
      </c>
      <c r="G65" t="b">
        <f>ABS(Table14[[#This Row],[JFYL07 flux]])&gt;Table14[[#This Row],[JFYL07 stddev]]</f>
        <v>1</v>
      </c>
    </row>
    <row r="66" spans="1:7" hidden="1" x14ac:dyDescent="0.25">
      <c r="A66" s="5">
        <v>1572</v>
      </c>
      <c r="B66" t="str">
        <f>VLOOKUP(Table14[[#This Row],[model.rxns]],Table2[],2,FALSE)</f>
        <v>2-isopropylmalate exchange</v>
      </c>
      <c r="C66" s="2">
        <v>3.1966285768233198</v>
      </c>
      <c r="D66">
        <f>VLOOKUP(Table14[[#This Row],[model.rxns]],Table2[[model.rxns]:[OKYL029 - avg]],5,FALSE)</f>
        <v>6.5027719852189304E-5</v>
      </c>
      <c r="E66">
        <f>VLOOKUP(Table14[[#This Row],[model.rxns]],Table2[[model.rxns]:[JFYL07 - avg]],7,FALSE)</f>
        <v>2.0786946756517E-4</v>
      </c>
      <c r="F66">
        <f>VLOOKUP(Table14[[#This Row],[model.rxns]],Table2[[model.rxns]:[JFYL18 - stddev]],8,FALSE)</f>
        <v>1.4703327717640101E-3</v>
      </c>
      <c r="G66" t="b">
        <f>ABS(Table14[[#This Row],[JFYL07 flux]])&gt;Table14[[#This Row],[JFYL07 stddev]]</f>
        <v>0</v>
      </c>
    </row>
    <row r="67" spans="1:7" hidden="1" x14ac:dyDescent="0.25">
      <c r="A67" s="5">
        <v>1573</v>
      </c>
      <c r="B67" t="str">
        <f>VLOOKUP(Table14[[#This Row],[model.rxns]],Table2[],2,FALSE)</f>
        <v>2-isopropylmalate transport</v>
      </c>
      <c r="C67" s="2">
        <v>3.1966285768233198</v>
      </c>
      <c r="D67">
        <f>VLOOKUP(Table14[[#This Row],[model.rxns]],Table2[[model.rxns]:[OKYL029 - avg]],5,FALSE)</f>
        <v>6.5027719852189304E-5</v>
      </c>
      <c r="E67">
        <f>VLOOKUP(Table14[[#This Row],[model.rxns]],Table2[[model.rxns]:[JFYL07 - avg]],7,FALSE)</f>
        <v>2.0786946756517E-4</v>
      </c>
      <c r="F67">
        <f>VLOOKUP(Table14[[#This Row],[model.rxns]],Table2[[model.rxns]:[JFYL18 - stddev]],8,FALSE)</f>
        <v>1.4703327717640101E-3</v>
      </c>
      <c r="G67" t="b">
        <f>ABS(Table14[[#This Row],[JFYL07 flux]])&gt;Table14[[#This Row],[JFYL07 stddev]]</f>
        <v>0</v>
      </c>
    </row>
    <row r="68" spans="1:7" hidden="1" x14ac:dyDescent="0.25">
      <c r="A68" s="5">
        <v>732</v>
      </c>
      <c r="B68" t="str">
        <f>VLOOKUP(Table14[[#This Row],[model.rxns]],Table2[],2,FALSE)</f>
        <v>methylenetetrahydrofolate dehydrogenase (NADP)</v>
      </c>
      <c r="C68" s="2">
        <v>3.15844740783891</v>
      </c>
      <c r="D68">
        <f>VLOOKUP(Table14[[#This Row],[model.rxns]],Table2[[model.rxns]:[OKYL029 - avg]],5,FALSE)</f>
        <v>6.0659935464179595E-4</v>
      </c>
      <c r="E68">
        <f>VLOOKUP(Table14[[#This Row],[model.rxns]],Table2[[model.rxns]:[JFYL07 - avg]],7,FALSE)</f>
        <v>1.91591215926514E-3</v>
      </c>
      <c r="F68">
        <f>VLOOKUP(Table14[[#This Row],[model.rxns]],Table2[[model.rxns]:[JFYL18 - stddev]],8,FALSE)</f>
        <v>4.6495002838769298E-3</v>
      </c>
      <c r="G68" t="b">
        <f>ABS(Table14[[#This Row],[JFYL07 flux]])&gt;Table14[[#This Row],[JFYL07 stddev]]</f>
        <v>0</v>
      </c>
    </row>
    <row r="69" spans="1:7" hidden="1" x14ac:dyDescent="0.25">
      <c r="A69" s="5">
        <v>1647</v>
      </c>
      <c r="B69" t="str">
        <f>VLOOKUP(Table14[[#This Row],[model.rxns]],Table2[],2,FALSE)</f>
        <v>AKG transporter, peroxisome</v>
      </c>
      <c r="C69" s="2">
        <v>3.1177425600108499</v>
      </c>
      <c r="D69">
        <f>VLOOKUP(Table14[[#This Row],[model.rxns]],Table2[[model.rxns]:[OKYL029 - avg]],5,FALSE)</f>
        <v>1.93352530978959E-2</v>
      </c>
      <c r="E69">
        <f>VLOOKUP(Table14[[#This Row],[model.rxns]],Table2[[model.rxns]:[JFYL07 - avg]],7,FALSE)</f>
        <v>6.0282341491891801E-2</v>
      </c>
      <c r="F69">
        <f>VLOOKUP(Table14[[#This Row],[model.rxns]],Table2[[model.rxns]:[JFYL18 - stddev]],8,FALSE)</f>
        <v>7.8167181435177605E-3</v>
      </c>
      <c r="G69" t="b">
        <f>ABS(Table14[[#This Row],[JFYL07 flux]])&gt;Table14[[#This Row],[JFYL07 stddev]]</f>
        <v>1</v>
      </c>
    </row>
    <row r="70" spans="1:7" x14ac:dyDescent="0.25">
      <c r="A70" s="5">
        <v>218</v>
      </c>
      <c r="B70" t="str">
        <f>VLOOKUP(Table14[[#This Row],[model.rxns]],Table2[],2,FALSE)</f>
        <v>aspartate transaminase</v>
      </c>
      <c r="C70" s="2">
        <v>3.1177425600108499</v>
      </c>
      <c r="D70">
        <f>VLOOKUP(Table14[[#This Row],[model.rxns]],Table2[[model.rxns]:[OKYL029 - avg]],5,FALSE)</f>
        <v>1.93352530978959E-2</v>
      </c>
      <c r="E70">
        <f>VLOOKUP(Table14[[#This Row],[model.rxns]],Table2[[model.rxns]:[JFYL07 - avg]],7,FALSE)</f>
        <v>6.0282341491891801E-2</v>
      </c>
      <c r="F70">
        <f>VLOOKUP(Table14[[#This Row],[model.rxns]],Table2[[model.rxns]:[JFYL18 - stddev]],8,FALSE)</f>
        <v>7.8167181435177605E-3</v>
      </c>
      <c r="G70" t="b">
        <f>ABS(Table14[[#This Row],[JFYL07 flux]])&gt;Table14[[#This Row],[JFYL07 stddev]]</f>
        <v>1</v>
      </c>
    </row>
    <row r="71" spans="1:7" hidden="1" x14ac:dyDescent="0.25">
      <c r="A71" s="5">
        <v>1659</v>
      </c>
      <c r="B71" t="str">
        <f>VLOOKUP(Table14[[#This Row],[model.rxns]],Table2[],2,FALSE)</f>
        <v>aspartate-glutamate transporter</v>
      </c>
      <c r="C71" s="2">
        <v>3.1177425600108499</v>
      </c>
      <c r="D71">
        <f>VLOOKUP(Table14[[#This Row],[model.rxns]],Table2[[model.rxns]:[OKYL029 - avg]],5,FALSE)</f>
        <v>1.93352530978959E-2</v>
      </c>
      <c r="E71">
        <f>VLOOKUP(Table14[[#This Row],[model.rxns]],Table2[[model.rxns]:[JFYL07 - avg]],7,FALSE)</f>
        <v>6.0282341491891801E-2</v>
      </c>
      <c r="F71">
        <f>VLOOKUP(Table14[[#This Row],[model.rxns]],Table2[[model.rxns]:[JFYL18 - stddev]],8,FALSE)</f>
        <v>7.8167181435177605E-3</v>
      </c>
      <c r="G71" t="b">
        <f>ABS(Table14[[#This Row],[JFYL07 flux]])&gt;Table14[[#This Row],[JFYL07 stddev]]</f>
        <v>1</v>
      </c>
    </row>
    <row r="72" spans="1:7" hidden="1" x14ac:dyDescent="0.25">
      <c r="A72" s="5">
        <v>1817</v>
      </c>
      <c r="B72" t="str">
        <f>VLOOKUP(Table14[[#This Row],[model.rxns]],Table2[],2,FALSE)</f>
        <v>glyoxylate transport</v>
      </c>
      <c r="C72" s="2">
        <v>3.1177425600108499</v>
      </c>
      <c r="D72">
        <f>VLOOKUP(Table14[[#This Row],[model.rxns]],Table2[[model.rxns]:[OKYL029 - avg]],5,FALSE)</f>
        <v>-1.93352530978959E-2</v>
      </c>
      <c r="E72">
        <f>VLOOKUP(Table14[[#This Row],[model.rxns]],Table2[[model.rxns]:[JFYL07 - avg]],7,FALSE)</f>
        <v>-6.0282341491891801E-2</v>
      </c>
      <c r="F72">
        <f>VLOOKUP(Table14[[#This Row],[model.rxns]],Table2[[model.rxns]:[JFYL18 - stddev]],8,FALSE)</f>
        <v>7.8167181435177605E-3</v>
      </c>
      <c r="G72" t="b">
        <f>ABS(Table14[[#This Row],[JFYL07 flux]])&gt;Table14[[#This Row],[JFYL07 stddev]]</f>
        <v>1</v>
      </c>
    </row>
    <row r="73" spans="1:7" x14ac:dyDescent="0.25">
      <c r="A73" s="5" t="s">
        <v>1760</v>
      </c>
      <c r="B73" t="str">
        <f>VLOOKUP(Table14[[#This Row],[model.rxns]],Table2[],2,FALSE)</f>
        <v>lipid pseudoreaction</v>
      </c>
      <c r="C73" s="2">
        <v>2.9638055877360898</v>
      </c>
      <c r="D73">
        <f>VLOOKUP(Table14[[#This Row],[model.rxns]],Table2[[model.rxns]:[OKYL029 - avg]],5,FALSE)</f>
        <v>4.72798214146017E-2</v>
      </c>
      <c r="E73">
        <f>VLOOKUP(Table14[[#This Row],[model.rxns]],Table2[[model.rxns]:[JFYL07 - avg]],7,FALSE)</f>
        <v>0.140128198895761</v>
      </c>
      <c r="F73">
        <f>VLOOKUP(Table14[[#This Row],[model.rxns]],Table2[[model.rxns]:[JFYL18 - stddev]],8,FALSE)</f>
        <v>1.61398701309896E-3</v>
      </c>
      <c r="G73" t="b">
        <f>ABS(Table14[[#This Row],[JFYL07 flux]])&gt;Table14[[#This Row],[JFYL07 stddev]]</f>
        <v>1</v>
      </c>
    </row>
    <row r="74" spans="1:7" hidden="1" x14ac:dyDescent="0.25">
      <c r="A74" s="5">
        <v>887</v>
      </c>
      <c r="B74" t="str">
        <f>VLOOKUP(Table14[[#This Row],[model.rxns]],Table2[],2,FALSE)</f>
        <v>phosphofructokinase (s7p)</v>
      </c>
      <c r="C74" s="2">
        <v>2.9332663151186602</v>
      </c>
      <c r="D74">
        <f>VLOOKUP(Table14[[#This Row],[model.rxns]],Table2[[model.rxns]:[OKYL029 - avg]],5,FALSE)</f>
        <v>6.5459692996418402E-4</v>
      </c>
      <c r="E74">
        <f>VLOOKUP(Table14[[#This Row],[model.rxns]],Table2[[model.rxns]:[JFYL07 - avg]],7,FALSE)</f>
        <v>1.92010712464403E-3</v>
      </c>
      <c r="F74">
        <f>VLOOKUP(Table14[[#This Row],[model.rxns]],Table2[[model.rxns]:[JFYL18 - stddev]],8,FALSE)</f>
        <v>2.0600672431454001E-2</v>
      </c>
      <c r="G74" t="b">
        <f>ABS(Table14[[#This Row],[JFYL07 flux]])&gt;Table14[[#This Row],[JFYL07 stddev]]</f>
        <v>0</v>
      </c>
    </row>
    <row r="75" spans="1:7" x14ac:dyDescent="0.25">
      <c r="A75" s="5">
        <v>718</v>
      </c>
      <c r="B75" t="str">
        <f>VLOOKUP(Table14[[#This Row],[model.rxns]],Table2[],2,FALSE)</f>
        <v>malic enzyme (NAD)</v>
      </c>
      <c r="C75" s="2">
        <v>2.78284925971457</v>
      </c>
      <c r="D75">
        <f>VLOOKUP(Table14[[#This Row],[model.rxns]],Table2[[model.rxns]:[OKYL029 - avg]],5,FALSE)</f>
        <v>4.959193608431E-2</v>
      </c>
      <c r="E75">
        <f>VLOOKUP(Table14[[#This Row],[model.rxns]],Table2[[model.rxns]:[JFYL07 - avg]],7,FALSE)</f>
        <v>0.13800688262003499</v>
      </c>
      <c r="F75">
        <f>VLOOKUP(Table14[[#This Row],[model.rxns]],Table2[[model.rxns]:[JFYL18 - stddev]],8,FALSE)</f>
        <v>2.4224604423052701E-2</v>
      </c>
      <c r="G75" t="b">
        <f>ABS(Table14[[#This Row],[JFYL07 flux]])&gt;Table14[[#This Row],[JFYL07 stddev]]</f>
        <v>1</v>
      </c>
    </row>
    <row r="76" spans="1:7" hidden="1" x14ac:dyDescent="0.25">
      <c r="A76" s="5">
        <v>1638</v>
      </c>
      <c r="B76" t="str">
        <f>VLOOKUP(Table14[[#This Row],[model.rxns]],Table2[],2,FALSE)</f>
        <v>acetylcarnitine transport</v>
      </c>
      <c r="C76" s="2">
        <v>2.53782361117341</v>
      </c>
      <c r="D76">
        <f>VLOOKUP(Table14[[#This Row],[model.rxns]],Table2[[model.rxns]:[OKYL029 - avg]],5,FALSE)</f>
        <v>5.2310520758568597E-5</v>
      </c>
      <c r="E76">
        <f>VLOOKUP(Table14[[#This Row],[model.rxns]],Table2[[model.rxns]:[JFYL07 - avg]],7,FALSE)</f>
        <v>1.32754874693872E-4</v>
      </c>
      <c r="F76">
        <f>VLOOKUP(Table14[[#This Row],[model.rxns]],Table2[[model.rxns]:[JFYL18 - stddev]],8,FALSE)</f>
        <v>1.2730801382739201E-3</v>
      </c>
      <c r="G76" t="b">
        <f>ABS(Table14[[#This Row],[JFYL07 flux]])&gt;Table14[[#This Row],[JFYL07 stddev]]</f>
        <v>0</v>
      </c>
    </row>
    <row r="77" spans="1:7" hidden="1" x14ac:dyDescent="0.25">
      <c r="A77" s="5">
        <v>1673</v>
      </c>
      <c r="B77" t="str">
        <f>VLOOKUP(Table14[[#This Row],[model.rxns]],Table2[],2,FALSE)</f>
        <v>carnitine transport</v>
      </c>
      <c r="C77" s="2">
        <v>2.53782361117341</v>
      </c>
      <c r="D77">
        <f>VLOOKUP(Table14[[#This Row],[model.rxns]],Table2[[model.rxns]:[OKYL029 - avg]],5,FALSE)</f>
        <v>5.2310520758568597E-5</v>
      </c>
      <c r="E77">
        <f>VLOOKUP(Table14[[#This Row],[model.rxns]],Table2[[model.rxns]:[JFYL07 - avg]],7,FALSE)</f>
        <v>1.32754874693872E-4</v>
      </c>
      <c r="F77">
        <f>VLOOKUP(Table14[[#This Row],[model.rxns]],Table2[[model.rxns]:[JFYL18 - stddev]],8,FALSE)</f>
        <v>1.2730801382739201E-3</v>
      </c>
      <c r="G77" t="b">
        <f>ABS(Table14[[#This Row],[JFYL07 flux]])&gt;Table14[[#This Row],[JFYL07 stddev]]</f>
        <v>0</v>
      </c>
    </row>
    <row r="78" spans="1:7" hidden="1" x14ac:dyDescent="0.25">
      <c r="A78" s="5" t="s">
        <v>1789</v>
      </c>
      <c r="B78" t="str">
        <f>VLOOKUP(Table14[[#This Row],[model.rxns]],Table2[],2,FALSE)</f>
        <v>linoleoyl-CoA transport, cytoplasm-lipid particle</v>
      </c>
      <c r="C78" s="2">
        <v>2.10741019558193</v>
      </c>
      <c r="D78">
        <f>VLOOKUP(Table14[[#This Row],[model.rxns]],Table2[[model.rxns]:[OKYL029 - avg]],5,FALSE)</f>
        <v>1.60252652101201E-3</v>
      </c>
      <c r="E78">
        <f>VLOOKUP(Table14[[#This Row],[model.rxns]],Table2[[model.rxns]:[JFYL07 - avg]],7,FALSE)</f>
        <v>3.3771807290711399E-3</v>
      </c>
      <c r="F78">
        <f>VLOOKUP(Table14[[#This Row],[model.rxns]],Table2[[model.rxns]:[JFYL18 - stddev]],8,FALSE)</f>
        <v>3.9118730070030697E-4</v>
      </c>
      <c r="G78" t="b">
        <f>ABS(Table14[[#This Row],[JFYL07 flux]])&gt;Table14[[#This Row],[JFYL07 stddev]]</f>
        <v>1</v>
      </c>
    </row>
    <row r="79" spans="1:7" hidden="1" x14ac:dyDescent="0.25">
      <c r="A79" s="5" t="s">
        <v>1788</v>
      </c>
      <c r="B79" t="str">
        <f>VLOOKUP(Table14[[#This Row],[model.rxns]],Table2[],2,FALSE)</f>
        <v>linoleoyl-CoA transport, cytoplasm-ER membrane</v>
      </c>
      <c r="C79" s="2">
        <v>2.10603843162006</v>
      </c>
      <c r="D79">
        <f>VLOOKUP(Table14[[#This Row],[model.rxns]],Table2[[model.rxns]:[OKYL029 - avg]],5,FALSE)</f>
        <v>-1.6068315999540901E-3</v>
      </c>
      <c r="E79">
        <f>VLOOKUP(Table14[[#This Row],[model.rxns]],Table2[[model.rxns]:[JFYL07 - avg]],7,FALSE)</f>
        <v>-3.3840491026448601E-3</v>
      </c>
      <c r="F79">
        <f>VLOOKUP(Table14[[#This Row],[model.rxns]],Table2[[model.rxns]:[JFYL18 - stddev]],8,FALSE)</f>
        <v>3.5273455436509598E-4</v>
      </c>
      <c r="G79" t="b">
        <f>ABS(Table14[[#This Row],[JFYL07 flux]])&gt;Table14[[#This Row],[JFYL07 stddev]]</f>
        <v>1</v>
      </c>
    </row>
    <row r="80" spans="1:7" x14ac:dyDescent="0.25">
      <c r="A80" s="5" t="s">
        <v>1779</v>
      </c>
      <c r="B80" t="str">
        <f>VLOOKUP(Table14[[#This Row],[model.rxns]],Table2[],2,FALSE)</f>
        <v>oleoyl-CoA desaturase (n-C18:1CoA - n-C18:2CoA), ER membrane</v>
      </c>
      <c r="C80" s="2">
        <v>1.6372315593559901</v>
      </c>
      <c r="D80">
        <f>VLOOKUP(Table14[[#This Row],[model.rxns]],Table2[[model.rxns]:[OKYL029 - avg]],5,FALSE)</f>
        <v>2.08832171323308E-3</v>
      </c>
      <c r="E80">
        <f>VLOOKUP(Table14[[#This Row],[model.rxns]],Table2[[model.rxns]:[JFYL07 - avg]],7,FALSE)</f>
        <v>3.4190662149935699E-3</v>
      </c>
      <c r="F80">
        <f>VLOOKUP(Table14[[#This Row],[model.rxns]],Table2[[model.rxns]:[JFYL18 - stddev]],8,FALSE)</f>
        <v>3.9380570873033299E-5</v>
      </c>
      <c r="G80" t="b">
        <f>ABS(Table14[[#This Row],[JFYL07 flux]])&gt;Table14[[#This Row],[JFYL07 stddev]]</f>
        <v>1</v>
      </c>
    </row>
    <row r="81" spans="1:7" hidden="1" x14ac:dyDescent="0.25">
      <c r="A81" s="5">
        <v>3577</v>
      </c>
      <c r="B81" t="str">
        <f>VLOOKUP(Table14[[#This Row],[model.rxns]],Table2[],2,FALSE)</f>
        <v>palmitoyl-CoA transport, cytoplasm-lipid particle</v>
      </c>
      <c r="C81" s="2">
        <v>1.56475146808207</v>
      </c>
      <c r="D81">
        <f>VLOOKUP(Table14[[#This Row],[model.rxns]],Table2[[model.rxns]:[OKYL029 - avg]],5,FALSE)</f>
        <v>8.3021169776298798E-4</v>
      </c>
      <c r="E81">
        <f>VLOOKUP(Table14[[#This Row],[model.rxns]],Table2[[model.rxns]:[JFYL07 - avg]],7,FALSE)</f>
        <v>1.2990749728935399E-3</v>
      </c>
      <c r="F81">
        <f>VLOOKUP(Table14[[#This Row],[model.rxns]],Table2[[model.rxns]:[JFYL18 - stddev]],8,FALSE)</f>
        <v>3.2946647446901301E-4</v>
      </c>
      <c r="G81" t="b">
        <f>ABS(Table14[[#This Row],[JFYL07 flux]])&gt;Table14[[#This Row],[JFYL07 stddev]]</f>
        <v>1</v>
      </c>
    </row>
    <row r="82" spans="1:7" hidden="1" x14ac:dyDescent="0.25">
      <c r="A82" s="5">
        <v>1830</v>
      </c>
      <c r="B82" t="str">
        <f>VLOOKUP(Table14[[#This Row],[model.rxns]],Table2[],2,FALSE)</f>
        <v>H+ diffusion</v>
      </c>
      <c r="C82" s="2">
        <v>1.53692382669087</v>
      </c>
      <c r="D82">
        <f>VLOOKUP(Table14[[#This Row],[model.rxns]],Table2[[model.rxns]:[OKYL029 - avg]],5,FALSE)</f>
        <v>-1.28262074371631E-3</v>
      </c>
      <c r="E82">
        <f>VLOOKUP(Table14[[#This Row],[model.rxns]],Table2[[model.rxns]:[JFYL07 - avg]],7,FALSE)</f>
        <v>-1.9712903816255698E-3</v>
      </c>
      <c r="F82">
        <f>VLOOKUP(Table14[[#This Row],[model.rxns]],Table2[[model.rxns]:[JFYL18 - stddev]],8,FALSE)</f>
        <v>5.4769004575505398E-3</v>
      </c>
      <c r="G82" t="b">
        <f>ABS(Table14[[#This Row],[JFYL07 flux]])&gt;Table14[[#This Row],[JFYL07 stddev]]</f>
        <v>0</v>
      </c>
    </row>
    <row r="83" spans="1:7" x14ac:dyDescent="0.25">
      <c r="A83" s="5" t="s">
        <v>1839</v>
      </c>
      <c r="B83" t="str">
        <f>VLOOKUP(Table14[[#This Row],[model.rxns]],Table2[],2,FALSE)</f>
        <v>L-Glutamate 5-semialdehyde:NAD+ oxidoreductase</v>
      </c>
      <c r="C83" s="2">
        <v>1.52813456682181</v>
      </c>
      <c r="D83">
        <f>VLOOKUP(Table14[[#This Row],[model.rxns]],Table2[[model.rxns]:[OKYL029 - avg]],5,FALSE)</f>
        <v>-1.6642049320544399E-2</v>
      </c>
      <c r="E83">
        <f>VLOOKUP(Table14[[#This Row],[model.rxns]],Table2[[model.rxns]:[JFYL07 - avg]],7,FALSE)</f>
        <v>-2.5431290829477302E-2</v>
      </c>
      <c r="F83">
        <f>VLOOKUP(Table14[[#This Row],[model.rxns]],Table2[[model.rxns]:[JFYL18 - stddev]],8,FALSE)</f>
        <v>2.2877681161023601E-2</v>
      </c>
      <c r="G83" t="b">
        <f>ABS(Table14[[#This Row],[JFYL07 flux]])&gt;Table14[[#This Row],[JFYL07 stddev]]</f>
        <v>1</v>
      </c>
    </row>
    <row r="84" spans="1:7" x14ac:dyDescent="0.25">
      <c r="A84" s="5">
        <v>957</v>
      </c>
      <c r="B84" t="str">
        <f>VLOOKUP(Table14[[#This Row],[model.rxns]],Table2[],2,FALSE)</f>
        <v>pyrroline-5-carboxylate reductase</v>
      </c>
      <c r="C84" s="2">
        <v>1.49955926764305</v>
      </c>
      <c r="D84">
        <f>VLOOKUP(Table14[[#This Row],[model.rxns]],Table2[[model.rxns]:[OKYL029 - avg]],5,FALSE)</f>
        <v>1.6987859738460901E-2</v>
      </c>
      <c r="E84">
        <f>VLOOKUP(Table14[[#This Row],[model.rxns]],Table2[[model.rxns]:[JFYL07 - avg]],7,FALSE)</f>
        <v>2.54743025082294E-2</v>
      </c>
      <c r="F84">
        <f>VLOOKUP(Table14[[#This Row],[model.rxns]],Table2[[model.rxns]:[JFYL18 - stddev]],8,FALSE)</f>
        <v>2.2869895045722202E-2</v>
      </c>
      <c r="G84" t="b">
        <f>ABS(Table14[[#This Row],[JFYL07 flux]])&gt;Table14[[#This Row],[JFYL07 stddev]]</f>
        <v>1</v>
      </c>
    </row>
    <row r="85" spans="1:7" x14ac:dyDescent="0.25">
      <c r="A85" s="5">
        <v>1887</v>
      </c>
      <c r="B85" t="str">
        <f>VLOOKUP(Table14[[#This Row],[model.rxns]],Table2[],2,FALSE)</f>
        <v>L-glutamate 5-semialdehyde dehydratase</v>
      </c>
      <c r="C85" s="2">
        <v>1.49955926764305</v>
      </c>
      <c r="D85">
        <f>VLOOKUP(Table14[[#This Row],[model.rxns]],Table2[[model.rxns]:[OKYL029 - avg]],5,FALSE)</f>
        <v>1.6987859738460901E-2</v>
      </c>
      <c r="E85">
        <f>VLOOKUP(Table14[[#This Row],[model.rxns]],Table2[[model.rxns]:[JFYL07 - avg]],7,FALSE)</f>
        <v>2.54743025082294E-2</v>
      </c>
      <c r="F85">
        <f>VLOOKUP(Table14[[#This Row],[model.rxns]],Table2[[model.rxns]:[JFYL18 - stddev]],8,FALSE)</f>
        <v>2.2869895045722202E-2</v>
      </c>
      <c r="G85" t="b">
        <f>ABS(Table14[[#This Row],[JFYL07 flux]])&gt;Table14[[#This Row],[JFYL07 stddev]]</f>
        <v>1</v>
      </c>
    </row>
    <row r="86" spans="1:7" hidden="1" x14ac:dyDescent="0.25">
      <c r="A86" s="5" t="s">
        <v>1700</v>
      </c>
      <c r="B86" t="str">
        <f>VLOOKUP(Table14[[#This Row],[model.rxns]],Table2[],2,FALSE)</f>
        <v>phosphatidylethanolamine transport, ER membrane-lipid particle</v>
      </c>
      <c r="C86" s="2">
        <v>1.46662183659844</v>
      </c>
      <c r="D86">
        <f>VLOOKUP(Table14[[#This Row],[model.rxns]],Table2[[model.rxns]:[OKYL029 - avg]],5,FALSE)</f>
        <v>6.1955194016693896E-4</v>
      </c>
      <c r="E86">
        <f>VLOOKUP(Table14[[#This Row],[model.rxns]],Table2[[model.rxns]:[JFYL07 - avg]],7,FALSE)</f>
        <v>9.0864840435575999E-4</v>
      </c>
      <c r="F86">
        <f>VLOOKUP(Table14[[#This Row],[model.rxns]],Table2[[model.rxns]:[JFYL18 - stddev]],8,FALSE)</f>
        <v>1.04657501891837E-5</v>
      </c>
      <c r="G86" t="b">
        <f>ABS(Table14[[#This Row],[JFYL07 flux]])&gt;Table14[[#This Row],[JFYL07 stddev]]</f>
        <v>1</v>
      </c>
    </row>
    <row r="87" spans="1:7" hidden="1" x14ac:dyDescent="0.25">
      <c r="A87" s="5">
        <v>2098</v>
      </c>
      <c r="B87" t="str">
        <f>VLOOKUP(Table14[[#This Row],[model.rxns]],Table2[],2,FALSE)</f>
        <v>water diffusion</v>
      </c>
      <c r="C87" s="2">
        <v>1.43613388030072</v>
      </c>
      <c r="D87">
        <f>VLOOKUP(Table14[[#This Row],[model.rxns]],Table2[[model.rxns]:[OKYL029 - avg]],5,FALSE)</f>
        <v>1.50921606113145E-3</v>
      </c>
      <c r="E87">
        <f>VLOOKUP(Table14[[#This Row],[model.rxns]],Table2[[model.rxns]:[JFYL07 - avg]],7,FALSE)</f>
        <v>2.1674363180848801E-3</v>
      </c>
      <c r="F87">
        <f>VLOOKUP(Table14[[#This Row],[model.rxns]],Table2[[model.rxns]:[JFYL18 - stddev]],8,FALSE)</f>
        <v>5.9000528580006898E-3</v>
      </c>
      <c r="G87" t="b">
        <f>ABS(Table14[[#This Row],[JFYL07 flux]])&gt;Table14[[#This Row],[JFYL07 stddev]]</f>
        <v>0</v>
      </c>
    </row>
    <row r="88" spans="1:7" x14ac:dyDescent="0.25">
      <c r="A88" s="5">
        <v>958</v>
      </c>
      <c r="B88" t="str">
        <f>VLOOKUP(Table14[[#This Row],[model.rxns]],Table2[],2,FALSE)</f>
        <v>pyruvate carboxylase</v>
      </c>
      <c r="C88" s="2">
        <v>1.4317812876334699</v>
      </c>
      <c r="D88">
        <f>VLOOKUP(Table14[[#This Row],[model.rxns]],Table2[[model.rxns]:[OKYL029 - avg]],5,FALSE)</f>
        <v>0.37183375168529698</v>
      </c>
      <c r="E88">
        <f>VLOOKUP(Table14[[#This Row],[model.rxns]],Table2[[model.rxns]:[JFYL07 - avg]],7,FALSE)</f>
        <v>0.532384607773559</v>
      </c>
      <c r="F88">
        <f>VLOOKUP(Table14[[#This Row],[model.rxns]],Table2[[model.rxns]:[JFYL18 - stddev]],8,FALSE)</f>
        <v>3.2574845500229002E-2</v>
      </c>
      <c r="G88" t="b">
        <f>ABS(Table14[[#This Row],[JFYL07 flux]])&gt;Table14[[#This Row],[JFYL07 stddev]]</f>
        <v>1</v>
      </c>
    </row>
    <row r="89" spans="1:7" x14ac:dyDescent="0.25">
      <c r="A89" s="5">
        <v>670</v>
      </c>
      <c r="B89" t="str">
        <f>VLOOKUP(Table14[[#This Row],[model.rxns]],Table2[],2,FALSE)</f>
        <v>kynureninase</v>
      </c>
      <c r="C89" s="2">
        <v>1.4221937718670199</v>
      </c>
      <c r="D89">
        <f>VLOOKUP(Table14[[#This Row],[model.rxns]],Table2[[model.rxns]:[OKYL029 - avg]],5,FALSE)</f>
        <v>4.1278035878675699E-3</v>
      </c>
      <c r="E89">
        <f>VLOOKUP(Table14[[#This Row],[model.rxns]],Table2[[model.rxns]:[JFYL07 - avg]],7,FALSE)</f>
        <v>5.8705365541556103E-3</v>
      </c>
      <c r="F89">
        <f>VLOOKUP(Table14[[#This Row],[model.rxns]],Table2[[model.rxns]:[JFYL18 - stddev]],8,FALSE)</f>
        <v>2.4805160839357801E-3</v>
      </c>
      <c r="G89" t="b">
        <f>ABS(Table14[[#This Row],[JFYL07 flux]])&gt;Table14[[#This Row],[JFYL07 stddev]]</f>
        <v>1</v>
      </c>
    </row>
    <row r="90" spans="1:7" x14ac:dyDescent="0.25">
      <c r="A90" s="5">
        <v>694</v>
      </c>
      <c r="B90" t="str">
        <f>VLOOKUP(Table14[[#This Row],[model.rxns]],Table2[],2,FALSE)</f>
        <v>L-tryptophan:oxygen 2,3-oxidoreductase (decyclizing)</v>
      </c>
      <c r="C90" s="2">
        <v>1.4221937718670199</v>
      </c>
      <c r="D90">
        <f>VLOOKUP(Table14[[#This Row],[model.rxns]],Table2[[model.rxns]:[OKYL029 - avg]],5,FALSE)</f>
        <v>4.1278035878675699E-3</v>
      </c>
      <c r="E90">
        <f>VLOOKUP(Table14[[#This Row],[model.rxns]],Table2[[model.rxns]:[JFYL07 - avg]],7,FALSE)</f>
        <v>5.8705365541556103E-3</v>
      </c>
      <c r="F90">
        <f>VLOOKUP(Table14[[#This Row],[model.rxns]],Table2[[model.rxns]:[JFYL18 - stddev]],8,FALSE)</f>
        <v>2.4805160839357801E-3</v>
      </c>
      <c r="G90" t="b">
        <f>ABS(Table14[[#This Row],[JFYL07 flux]])&gt;Table14[[#This Row],[JFYL07 stddev]]</f>
        <v>1</v>
      </c>
    </row>
    <row r="91" spans="1:7" x14ac:dyDescent="0.25">
      <c r="A91" s="5">
        <v>762</v>
      </c>
      <c r="B91" t="str">
        <f>VLOOKUP(Table14[[#This Row],[model.rxns]],Table2[],2,FALSE)</f>
        <v>N-formyl-L-kynurenine amidohydrolase</v>
      </c>
      <c r="C91" s="2">
        <v>1.4221937718670199</v>
      </c>
      <c r="D91">
        <f>VLOOKUP(Table14[[#This Row],[model.rxns]],Table2[[model.rxns]:[OKYL029 - avg]],5,FALSE)</f>
        <v>4.1278035878675699E-3</v>
      </c>
      <c r="E91">
        <f>VLOOKUP(Table14[[#This Row],[model.rxns]],Table2[[model.rxns]:[JFYL07 - avg]],7,FALSE)</f>
        <v>5.8705365541556103E-3</v>
      </c>
      <c r="F91">
        <f>VLOOKUP(Table14[[#This Row],[model.rxns]],Table2[[model.rxns]:[JFYL18 - stddev]],8,FALSE)</f>
        <v>2.4805160839357801E-3</v>
      </c>
      <c r="G91" t="b">
        <f>ABS(Table14[[#This Row],[JFYL07 flux]])&gt;Table14[[#This Row],[JFYL07 stddev]]</f>
        <v>1</v>
      </c>
    </row>
    <row r="92" spans="1:7" x14ac:dyDescent="0.25">
      <c r="A92" s="5">
        <v>202</v>
      </c>
      <c r="B92" t="str">
        <f>VLOOKUP(Table14[[#This Row],[model.rxns]],Table2[],2,FALSE)</f>
        <v>anthranilate phosphoribosyltransferase</v>
      </c>
      <c r="C92" s="2">
        <v>1.3956685328765901</v>
      </c>
      <c r="D92">
        <f>VLOOKUP(Table14[[#This Row],[model.rxns]],Table2[[model.rxns]:[OKYL029 - avg]],5,FALSE)</f>
        <v>4.3006954744276502E-3</v>
      </c>
      <c r="E92">
        <f>VLOOKUP(Table14[[#This Row],[model.rxns]],Table2[[model.rxns]:[JFYL07 - avg]],7,FALSE)</f>
        <v>6.0023453431434504E-3</v>
      </c>
      <c r="F92">
        <f>VLOOKUP(Table14[[#This Row],[model.rxns]],Table2[[model.rxns]:[JFYL18 - stddev]],8,FALSE)</f>
        <v>2.4804684977158499E-3</v>
      </c>
      <c r="G92" t="b">
        <f>ABS(Table14[[#This Row],[JFYL07 flux]])&gt;Table14[[#This Row],[JFYL07 stddev]]</f>
        <v>1</v>
      </c>
    </row>
    <row r="93" spans="1:7" x14ac:dyDescent="0.25">
      <c r="A93" s="5">
        <v>566</v>
      </c>
      <c r="B93" t="str">
        <f>VLOOKUP(Table14[[#This Row],[model.rxns]],Table2[],2,FALSE)</f>
        <v>indole-3-glycerol-phosphate synthase</v>
      </c>
      <c r="C93" s="2">
        <v>1.3956685328765901</v>
      </c>
      <c r="D93">
        <f>VLOOKUP(Table14[[#This Row],[model.rxns]],Table2[[model.rxns]:[OKYL029 - avg]],5,FALSE)</f>
        <v>4.3006954744276502E-3</v>
      </c>
      <c r="E93">
        <f>VLOOKUP(Table14[[#This Row],[model.rxns]],Table2[[model.rxns]:[JFYL07 - avg]],7,FALSE)</f>
        <v>6.0023453431434504E-3</v>
      </c>
      <c r="F93">
        <f>VLOOKUP(Table14[[#This Row],[model.rxns]],Table2[[model.rxns]:[JFYL18 - stddev]],8,FALSE)</f>
        <v>2.4804684977158499E-3</v>
      </c>
      <c r="G93" t="b">
        <f>ABS(Table14[[#This Row],[JFYL07 flux]])&gt;Table14[[#This Row],[JFYL07 stddev]]</f>
        <v>1</v>
      </c>
    </row>
    <row r="94" spans="1:7" x14ac:dyDescent="0.25">
      <c r="A94" s="5">
        <v>913</v>
      </c>
      <c r="B94" t="str">
        <f>VLOOKUP(Table14[[#This Row],[model.rxns]],Table2[],2,FALSE)</f>
        <v>phosphoribosylanthranilate isomerase</v>
      </c>
      <c r="C94" s="2">
        <v>1.3956685328765901</v>
      </c>
      <c r="D94">
        <f>VLOOKUP(Table14[[#This Row],[model.rxns]],Table2[[model.rxns]:[OKYL029 - avg]],5,FALSE)</f>
        <v>4.3006954744276502E-3</v>
      </c>
      <c r="E94">
        <f>VLOOKUP(Table14[[#This Row],[model.rxns]],Table2[[model.rxns]:[JFYL07 - avg]],7,FALSE)</f>
        <v>6.0023453431434504E-3</v>
      </c>
      <c r="F94">
        <f>VLOOKUP(Table14[[#This Row],[model.rxns]],Table2[[model.rxns]:[JFYL18 - stddev]],8,FALSE)</f>
        <v>2.4804684977158499E-3</v>
      </c>
      <c r="G94" t="b">
        <f>ABS(Table14[[#This Row],[JFYL07 flux]])&gt;Table14[[#This Row],[JFYL07 stddev]]</f>
        <v>1</v>
      </c>
    </row>
    <row r="95" spans="1:7" x14ac:dyDescent="0.25">
      <c r="A95" s="5">
        <v>1055</v>
      </c>
      <c r="B95" t="str">
        <f>VLOOKUP(Table14[[#This Row],[model.rxns]],Table2[],2,FALSE)</f>
        <v>tryptophan synthase (indoleglycerol phosphate)</v>
      </c>
      <c r="C95" s="2">
        <v>1.3956685328765901</v>
      </c>
      <c r="D95">
        <f>VLOOKUP(Table14[[#This Row],[model.rxns]],Table2[[model.rxns]:[OKYL029 - avg]],5,FALSE)</f>
        <v>4.3006954744276502E-3</v>
      </c>
      <c r="E95">
        <f>VLOOKUP(Table14[[#This Row],[model.rxns]],Table2[[model.rxns]:[JFYL07 - avg]],7,FALSE)</f>
        <v>6.0023453431434504E-3</v>
      </c>
      <c r="F95">
        <f>VLOOKUP(Table14[[#This Row],[model.rxns]],Table2[[model.rxns]:[JFYL18 - stddev]],8,FALSE)</f>
        <v>2.4804684977158499E-3</v>
      </c>
      <c r="G95" t="b">
        <f>ABS(Table14[[#This Row],[JFYL07 flux]])&gt;Table14[[#This Row],[JFYL07 stddev]]</f>
        <v>1</v>
      </c>
    </row>
    <row r="96" spans="1:7" x14ac:dyDescent="0.25">
      <c r="A96" s="5">
        <v>471</v>
      </c>
      <c r="B96" t="str">
        <f>VLOOKUP(Table14[[#This Row],[model.rxns]],Table2[],2,FALSE)</f>
        <v>glutamate dehydrogenase (NADP)</v>
      </c>
      <c r="C96" s="2">
        <v>1.3939324966458599</v>
      </c>
      <c r="D96">
        <f>VLOOKUP(Table14[[#This Row],[model.rxns]],Table2[[model.rxns]:[OKYL029 - avg]],5,FALSE)</f>
        <v>0.40296277797067998</v>
      </c>
      <c r="E96">
        <f>VLOOKUP(Table14[[#This Row],[model.rxns]],Table2[[model.rxns]:[JFYL07 - avg]],7,FALSE)</f>
        <v>0.56170291115201998</v>
      </c>
      <c r="F96">
        <f>VLOOKUP(Table14[[#This Row],[model.rxns]],Table2[[model.rxns]:[JFYL18 - stddev]],8,FALSE)</f>
        <v>2.0365890874219701E-2</v>
      </c>
      <c r="G96" t="b">
        <f>ABS(Table14[[#This Row],[JFYL07 flux]])&gt;Table14[[#This Row],[JFYL07 stddev]]</f>
        <v>1</v>
      </c>
    </row>
    <row r="97" spans="1:7" hidden="1" x14ac:dyDescent="0.25">
      <c r="A97" s="5">
        <v>3957</v>
      </c>
      <c r="B97" t="str">
        <f>VLOOKUP(Table14[[#This Row],[model.rxns]],Table2[],2,FALSE)</f>
        <v>H+ transport, mitochondrion-mitochondrial membrane</v>
      </c>
      <c r="C97" s="2">
        <v>1.3850051279036499</v>
      </c>
      <c r="D97">
        <f>VLOOKUP(Table14[[#This Row],[model.rxns]],Table2[[model.rxns]:[OKYL029 - avg]],5,FALSE)</f>
        <v>1.3660093299989399E-3</v>
      </c>
      <c r="E97">
        <f>VLOOKUP(Table14[[#This Row],[model.rxns]],Table2[[model.rxns]:[JFYL07 - avg]],7,FALSE)</f>
        <v>1.8919299268127499E-3</v>
      </c>
      <c r="F97">
        <f>VLOOKUP(Table14[[#This Row],[model.rxns]],Table2[[model.rxns]:[JFYL18 - stddev]],8,FALSE)</f>
        <v>2.8790792863933202E-3</v>
      </c>
      <c r="G97" t="b">
        <f>ABS(Table14[[#This Row],[JFYL07 flux]])&gt;Table14[[#This Row],[JFYL07 stddev]]</f>
        <v>0</v>
      </c>
    </row>
    <row r="98" spans="1:7" x14ac:dyDescent="0.25">
      <c r="A98" s="5">
        <v>658</v>
      </c>
      <c r="B98" t="str">
        <f>VLOOKUP(Table14[[#This Row],[model.rxns]],Table2[],2,FALSE)</f>
        <v>isocitrate dehydrogenase (NAD+)</v>
      </c>
      <c r="C98" s="2">
        <v>1.3769875415378301</v>
      </c>
      <c r="D98">
        <f>VLOOKUP(Table14[[#This Row],[model.rxns]],Table2[[model.rxns]:[OKYL029 - avg]],5,FALSE)</f>
        <v>0.45634060547187699</v>
      </c>
      <c r="E98">
        <f>VLOOKUP(Table14[[#This Row],[model.rxns]],Table2[[model.rxns]:[JFYL07 - avg]],7,FALSE)</f>
        <v>0.62837532843260702</v>
      </c>
      <c r="F98">
        <f>VLOOKUP(Table14[[#This Row],[model.rxns]],Table2[[model.rxns]:[JFYL18 - stddev]],8,FALSE)</f>
        <v>1.8526553806589099E-2</v>
      </c>
      <c r="G98" t="b">
        <f>ABS(Table14[[#This Row],[JFYL07 flux]])&gt;Table14[[#This Row],[JFYL07 stddev]]</f>
        <v>1</v>
      </c>
    </row>
    <row r="99" spans="1:7" x14ac:dyDescent="0.25">
      <c r="A99" s="5">
        <v>1665</v>
      </c>
      <c r="B99" t="str">
        <f>VLOOKUP(Table14[[#This Row],[model.rxns]],Table2[],2,FALSE)</f>
        <v>bicarbonate formation</v>
      </c>
      <c r="C99" s="2">
        <v>1.3082253496951499</v>
      </c>
      <c r="D99">
        <f>VLOOKUP(Table14[[#This Row],[model.rxns]],Table2[[model.rxns]:[OKYL029 - avg]],5,FALSE)</f>
        <v>0.45022448512740498</v>
      </c>
      <c r="E99">
        <f>VLOOKUP(Table14[[#This Row],[model.rxns]],Table2[[model.rxns]:[JFYL07 - avg]],7,FALSE)</f>
        <v>0.58899508449711802</v>
      </c>
      <c r="F99">
        <f>VLOOKUP(Table14[[#This Row],[model.rxns]],Table2[[model.rxns]:[JFYL18 - stddev]],8,FALSE)</f>
        <v>9.9466012356095104E-2</v>
      </c>
      <c r="G99" t="b">
        <f>ABS(Table14[[#This Row],[JFYL07 flux]])&gt;Table14[[#This Row],[JFYL07 stddev]]</f>
        <v>1</v>
      </c>
    </row>
    <row r="100" spans="1:7" hidden="1" x14ac:dyDescent="0.25">
      <c r="A100" s="5">
        <v>1669</v>
      </c>
      <c r="B100" t="str">
        <f>VLOOKUP(Table14[[#This Row],[model.rxns]],Table2[],2,FALSE)</f>
        <v>bicarbonate transport</v>
      </c>
      <c r="C100" s="2">
        <v>1.3082253496951499</v>
      </c>
      <c r="D100">
        <f>VLOOKUP(Table14[[#This Row],[model.rxns]],Table2[[model.rxns]:[OKYL029 - avg]],5,FALSE)</f>
        <v>-0.45022448512740498</v>
      </c>
      <c r="E100">
        <f>VLOOKUP(Table14[[#This Row],[model.rxns]],Table2[[model.rxns]:[JFYL07 - avg]],7,FALSE)</f>
        <v>-0.58899508449711802</v>
      </c>
      <c r="F100">
        <f>VLOOKUP(Table14[[#This Row],[model.rxns]],Table2[[model.rxns]:[JFYL18 - stddev]],8,FALSE)</f>
        <v>9.9466012356095104E-2</v>
      </c>
      <c r="G100" t="b">
        <f>ABS(Table14[[#This Row],[JFYL07 flux]])&gt;Table14[[#This Row],[JFYL07 stddev]]</f>
        <v>1</v>
      </c>
    </row>
    <row r="101" spans="1:7" hidden="1" x14ac:dyDescent="0.25">
      <c r="A101" s="5">
        <v>1694</v>
      </c>
      <c r="B101" t="str">
        <f>VLOOKUP(Table14[[#This Row],[model.rxns]],Table2[],2,FALSE)</f>
        <v>CO2 transport</v>
      </c>
      <c r="C101" s="2">
        <v>1.3082253496951499</v>
      </c>
      <c r="D101">
        <f>VLOOKUP(Table14[[#This Row],[model.rxns]],Table2[[model.rxns]:[OKYL029 - avg]],5,FALSE)</f>
        <v>-0.45022448512740498</v>
      </c>
      <c r="E101">
        <f>VLOOKUP(Table14[[#This Row],[model.rxns]],Table2[[model.rxns]:[JFYL07 - avg]],7,FALSE)</f>
        <v>-0.58899508449711802</v>
      </c>
      <c r="F101">
        <f>VLOOKUP(Table14[[#This Row],[model.rxns]],Table2[[model.rxns]:[JFYL18 - stddev]],8,FALSE)</f>
        <v>9.9466012356095104E-2</v>
      </c>
      <c r="G101" t="b">
        <f>ABS(Table14[[#This Row],[JFYL07 flux]])&gt;Table14[[#This Row],[JFYL07 stddev]]</f>
        <v>1</v>
      </c>
    </row>
    <row r="102" spans="1:7" x14ac:dyDescent="0.25">
      <c r="A102" s="5">
        <v>2097</v>
      </c>
      <c r="B102" t="str">
        <f>VLOOKUP(Table14[[#This Row],[model.rxns]],Table2[],2,FALSE)</f>
        <v>water diffusion</v>
      </c>
      <c r="C102" s="2">
        <v>1.3082253496951499</v>
      </c>
      <c r="D102">
        <f>VLOOKUP(Table14[[#This Row],[model.rxns]],Table2[[model.rxns]:[OKYL029 - avg]],5,FALSE)</f>
        <v>0.45022448512740498</v>
      </c>
      <c r="E102">
        <f>VLOOKUP(Table14[[#This Row],[model.rxns]],Table2[[model.rxns]:[JFYL07 - avg]],7,FALSE)</f>
        <v>0.58899508449711802</v>
      </c>
      <c r="F102">
        <f>VLOOKUP(Table14[[#This Row],[model.rxns]],Table2[[model.rxns]:[JFYL18 - stddev]],8,FALSE)</f>
        <v>9.9466012356095104E-2</v>
      </c>
      <c r="G102" t="b">
        <f>ABS(Table14[[#This Row],[JFYL07 flux]])&gt;Table14[[#This Row],[JFYL07 stddev]]</f>
        <v>1</v>
      </c>
    </row>
    <row r="103" spans="1:7" x14ac:dyDescent="0.25">
      <c r="A103" s="5">
        <v>1829</v>
      </c>
      <c r="B103" t="str">
        <f>VLOOKUP(Table14[[#This Row],[model.rxns]],Table2[],2,FALSE)</f>
        <v>H+ diffusion</v>
      </c>
      <c r="C103" s="2">
        <v>1.3082130649435799</v>
      </c>
      <c r="D103">
        <f>VLOOKUP(Table14[[#This Row],[model.rxns]],Table2[[model.rxns]:[OKYL029 - avg]],5,FALSE)</f>
        <v>-0.45024149717333201</v>
      </c>
      <c r="E103">
        <f>VLOOKUP(Table14[[#This Row],[model.rxns]],Table2[[model.rxns]:[JFYL07 - avg]],7,FALSE)</f>
        <v>-0.58901180898191197</v>
      </c>
      <c r="F103">
        <f>VLOOKUP(Table14[[#This Row],[model.rxns]],Table2[[model.rxns]:[JFYL18 - stddev]],8,FALSE)</f>
        <v>9.9470850593108395E-2</v>
      </c>
      <c r="G103" t="b">
        <f>ABS(Table14[[#This Row],[JFYL07 flux]])&gt;Table14[[#This Row],[JFYL07 stddev]]</f>
        <v>1</v>
      </c>
    </row>
    <row r="104" spans="1:7" x14ac:dyDescent="0.25">
      <c r="A104" s="5">
        <v>795</v>
      </c>
      <c r="B104" t="str">
        <f>VLOOKUP(Table14[[#This Row],[model.rxns]],Table2[],2,FALSE)</f>
        <v>nucleoside diphosphate kinase</v>
      </c>
      <c r="C104" s="2">
        <v>1.30341882909046</v>
      </c>
      <c r="D104">
        <f>VLOOKUP(Table14[[#This Row],[model.rxns]],Table2[[model.rxns]:[OKYL029 - avg]],5,FALSE)</f>
        <v>8.3529871607931194E-3</v>
      </c>
      <c r="E104">
        <f>VLOOKUP(Table14[[#This Row],[model.rxns]],Table2[[model.rxns]:[JFYL07 - avg]],7,FALSE)</f>
        <v>1.08874407445286E-2</v>
      </c>
      <c r="F104">
        <f>VLOOKUP(Table14[[#This Row],[model.rxns]],Table2[[model.rxns]:[JFYL18 - stddev]],8,FALSE)</f>
        <v>7.74497637594488E-3</v>
      </c>
      <c r="G104" t="b">
        <f>ABS(Table14[[#This Row],[JFYL07 flux]])&gt;Table14[[#This Row],[JFYL07 stddev]]</f>
        <v>1</v>
      </c>
    </row>
    <row r="105" spans="1:7" x14ac:dyDescent="0.25">
      <c r="A105" s="5" t="s">
        <v>1802</v>
      </c>
      <c r="B105" t="str">
        <f>VLOOKUP(Table14[[#This Row],[model.rxns]],Table2[],2,FALSE)</f>
        <v>glycinamide ribonucleotide transformylase</v>
      </c>
      <c r="C105" s="2">
        <v>1.28150339199403</v>
      </c>
      <c r="D105">
        <f>VLOOKUP(Table14[[#This Row],[model.rxns]],Table2[[model.rxns]:[OKYL029 - avg]],5,FALSE)</f>
        <v>5.7566811536384098E-3</v>
      </c>
      <c r="E105">
        <f>VLOOKUP(Table14[[#This Row],[model.rxns]],Table2[[model.rxns]:[JFYL07 - avg]],7,FALSE)</f>
        <v>7.37720642501571E-3</v>
      </c>
      <c r="F105">
        <f>VLOOKUP(Table14[[#This Row],[model.rxns]],Table2[[model.rxns]:[JFYL18 - stddev]],8,FALSE)</f>
        <v>1.29234989706092E-3</v>
      </c>
      <c r="G105" t="b">
        <f>ABS(Table14[[#This Row],[JFYL07 flux]])&gt;Table14[[#This Row],[JFYL07 stddev]]</f>
        <v>1</v>
      </c>
    </row>
    <row r="106" spans="1:7" hidden="1" x14ac:dyDescent="0.25">
      <c r="A106" s="5">
        <v>1115</v>
      </c>
      <c r="B106" t="str">
        <f>VLOOKUP(Table14[[#This Row],[model.rxns]],Table2[],2,FALSE)</f>
        <v>ammonia transport</v>
      </c>
      <c r="C106" s="2">
        <v>1.2286544327120601</v>
      </c>
      <c r="D106">
        <f>VLOOKUP(Table14[[#This Row],[model.rxns]],Table2[[model.rxns]:[OKYL029 - avg]],5,FALSE)</f>
        <v>0.55203184322370502</v>
      </c>
      <c r="E106">
        <f>VLOOKUP(Table14[[#This Row],[model.rxns]],Table2[[model.rxns]:[JFYL07 - avg]],7,FALSE)</f>
        <v>0.67825637117501103</v>
      </c>
      <c r="F106">
        <f>VLOOKUP(Table14[[#This Row],[model.rxns]],Table2[[model.rxns]:[JFYL18 - stddev]],8,FALSE)</f>
        <v>1.9309521675161801E-2</v>
      </c>
      <c r="G106" t="b">
        <f>ABS(Table14[[#This Row],[JFYL07 flux]])&gt;Table14[[#This Row],[JFYL07 stddev]]</f>
        <v>1</v>
      </c>
    </row>
    <row r="107" spans="1:7" hidden="1" x14ac:dyDescent="0.25">
      <c r="A107" s="5">
        <v>1654</v>
      </c>
      <c r="B107" t="str">
        <f>VLOOKUP(Table14[[#This Row],[model.rxns]],Table2[],2,FALSE)</f>
        <v>ammonium exchange</v>
      </c>
      <c r="C107" s="2">
        <v>1.2286544327120601</v>
      </c>
      <c r="D107">
        <f>VLOOKUP(Table14[[#This Row],[model.rxns]],Table2[[model.rxns]:[OKYL029 - avg]],5,FALSE)</f>
        <v>-0.55203184322370502</v>
      </c>
      <c r="E107">
        <f>VLOOKUP(Table14[[#This Row],[model.rxns]],Table2[[model.rxns]:[JFYL07 - avg]],7,FALSE)</f>
        <v>-0.67825637117501103</v>
      </c>
      <c r="F107">
        <f>VLOOKUP(Table14[[#This Row],[model.rxns]],Table2[[model.rxns]:[JFYL18 - stddev]],8,FALSE)</f>
        <v>1.9309521675161801E-2</v>
      </c>
      <c r="G107" t="b">
        <f>ABS(Table14[[#This Row],[JFYL07 flux]])&gt;Table14[[#This Row],[JFYL07 stddev]]</f>
        <v>1</v>
      </c>
    </row>
    <row r="108" spans="1:7" x14ac:dyDescent="0.25">
      <c r="A108" s="5">
        <v>1824</v>
      </c>
      <c r="B108" t="str">
        <f>VLOOKUP(Table14[[#This Row],[model.rxns]],Table2[],2,FALSE)</f>
        <v>H+ diffusion</v>
      </c>
      <c r="C108" s="2">
        <v>1.16555311218387</v>
      </c>
      <c r="D108">
        <f>VLOOKUP(Table14[[#This Row],[model.rxns]],Table2[[model.rxns]:[OKYL029 - avg]],5,FALSE)</f>
        <v>2.37258296859155</v>
      </c>
      <c r="E108">
        <f>VLOOKUP(Table14[[#This Row],[model.rxns]],Table2[[model.rxns]:[JFYL07 - avg]],7,FALSE)</f>
        <v>2.76537146295632</v>
      </c>
      <c r="F108">
        <f>VLOOKUP(Table14[[#This Row],[model.rxns]],Table2[[model.rxns]:[JFYL18 - stddev]],8,FALSE)</f>
        <v>0.14863834034815401</v>
      </c>
      <c r="G108" t="b">
        <f>ABS(Table14[[#This Row],[JFYL07 flux]])&gt;Table14[[#This Row],[JFYL07 stddev]]</f>
        <v>1</v>
      </c>
    </row>
    <row r="109" spans="1:7" x14ac:dyDescent="0.25">
      <c r="A109" s="5">
        <v>280</v>
      </c>
      <c r="B109" t="str">
        <f>VLOOKUP(Table14[[#This Row],[model.rxns]],Table2[],2,FALSE)</f>
        <v>cis-aconitate(3-) to isocitrate</v>
      </c>
      <c r="C109" s="2">
        <v>1.1495807433826799</v>
      </c>
      <c r="D109">
        <f>VLOOKUP(Table14[[#This Row],[model.rxns]],Table2[[model.rxns]:[OKYL029 - avg]],5,FALSE)</f>
        <v>0.67929153639171502</v>
      </c>
      <c r="E109">
        <f>VLOOKUP(Table14[[#This Row],[model.rxns]],Table2[[model.rxns]:[JFYL07 - avg]],7,FALSE)</f>
        <v>0.78090046937875202</v>
      </c>
      <c r="F109">
        <f>VLOOKUP(Table14[[#This Row],[model.rxns]],Table2[[model.rxns]:[JFYL18 - stddev]],8,FALSE)</f>
        <v>1.24497604184247E-2</v>
      </c>
      <c r="G109" t="b">
        <f>ABS(Table14[[#This Row],[JFYL07 flux]])&gt;Table14[[#This Row],[JFYL07 stddev]]</f>
        <v>1</v>
      </c>
    </row>
    <row r="110" spans="1:7" x14ac:dyDescent="0.25">
      <c r="A110" s="5">
        <v>302</v>
      </c>
      <c r="B110" t="str">
        <f>VLOOKUP(Table14[[#This Row],[model.rxns]],Table2[],2,FALSE)</f>
        <v>citrate to cis-aconitate(3-)</v>
      </c>
      <c r="C110" s="2">
        <v>1.1495807433826799</v>
      </c>
      <c r="D110">
        <f>VLOOKUP(Table14[[#This Row],[model.rxns]],Table2[[model.rxns]:[OKYL029 - avg]],5,FALSE)</f>
        <v>0.67929153639171502</v>
      </c>
      <c r="E110">
        <f>VLOOKUP(Table14[[#This Row],[model.rxns]],Table2[[model.rxns]:[JFYL07 - avg]],7,FALSE)</f>
        <v>0.78090046937875202</v>
      </c>
      <c r="F110">
        <f>VLOOKUP(Table14[[#This Row],[model.rxns]],Table2[[model.rxns]:[JFYL18 - stddev]],8,FALSE)</f>
        <v>1.24497604184247E-2</v>
      </c>
      <c r="G110" t="b">
        <f>ABS(Table14[[#This Row],[JFYL07 flux]])&gt;Table14[[#This Row],[JFYL07 stddev]]</f>
        <v>1</v>
      </c>
    </row>
    <row r="111" spans="1:7" x14ac:dyDescent="0.25">
      <c r="A111" s="5">
        <v>300</v>
      </c>
      <c r="B111" t="str">
        <f>VLOOKUP(Table14[[#This Row],[model.rxns]],Table2[],2,FALSE)</f>
        <v>citrate synthase</v>
      </c>
      <c r="C111" s="2">
        <v>1.13923773681723</v>
      </c>
      <c r="D111">
        <f>VLOOKUP(Table14[[#This Row],[model.rxns]],Table2[[model.rxns]:[OKYL029 - avg]],5,FALSE)</f>
        <v>0.83025188257027804</v>
      </c>
      <c r="E111">
        <f>VLOOKUP(Table14[[#This Row],[model.rxns]],Table2[[model.rxns]:[JFYL07 - avg]],7,FALSE)</f>
        <v>0.94585427568761005</v>
      </c>
      <c r="F111">
        <f>VLOOKUP(Table14[[#This Row],[model.rxns]],Table2[[model.rxns]:[JFYL18 - stddev]],8,FALSE)</f>
        <v>1.8604667309573199E-2</v>
      </c>
      <c r="G111" t="b">
        <f>ABS(Table14[[#This Row],[JFYL07 flux]])&gt;Table14[[#This Row],[JFYL07 stddev]]</f>
        <v>1</v>
      </c>
    </row>
    <row r="112" spans="1:7" x14ac:dyDescent="0.25">
      <c r="A112" s="5">
        <v>2094</v>
      </c>
      <c r="B112" t="str">
        <f>VLOOKUP(Table14[[#This Row],[model.rxns]],Table2[],2,FALSE)</f>
        <v>water diffusion</v>
      </c>
      <c r="C112" s="2">
        <v>1.1310791018367301</v>
      </c>
      <c r="D112">
        <f>VLOOKUP(Table14[[#This Row],[model.rxns]],Table2[[model.rxns]:[OKYL029 - avg]],5,FALSE)</f>
        <v>-1.70334533237488E-3</v>
      </c>
      <c r="E112">
        <f>VLOOKUP(Table14[[#This Row],[model.rxns]],Table2[[model.rxns]:[JFYL07 - avg]],7,FALSE)</f>
        <v>-1.92661830866037E-3</v>
      </c>
      <c r="F112">
        <f>VLOOKUP(Table14[[#This Row],[model.rxns]],Table2[[model.rxns]:[JFYL18 - stddev]],8,FALSE)</f>
        <v>2.4699926323162099E-4</v>
      </c>
      <c r="G112" t="b">
        <f>ABS(Table14[[#This Row],[JFYL07 flux]])&gt;Table14[[#This Row],[JFYL07 stddev]]</f>
        <v>1</v>
      </c>
    </row>
    <row r="113" spans="1:7" x14ac:dyDescent="0.25">
      <c r="A113" s="5">
        <v>877</v>
      </c>
      <c r="B113" t="str">
        <f>VLOOKUP(Table14[[#This Row],[model.rxns]],Table2[],2,FALSE)</f>
        <v>phosphatidylserine decarboxylase</v>
      </c>
      <c r="C113" s="2">
        <v>1.1214267137871501</v>
      </c>
      <c r="D113">
        <f>VLOOKUP(Table14[[#This Row],[model.rxns]],Table2[[model.rxns]:[OKYL029 - avg]],5,FALSE)</f>
        <v>1.9474228915775499E-3</v>
      </c>
      <c r="E113">
        <f>VLOOKUP(Table14[[#This Row],[model.rxns]],Table2[[model.rxns]:[JFYL07 - avg]],7,FALSE)</f>
        <v>2.1838920536556899E-3</v>
      </c>
      <c r="F113">
        <f>VLOOKUP(Table14[[#This Row],[model.rxns]],Table2[[model.rxns]:[JFYL18 - stddev]],8,FALSE)</f>
        <v>1.1431032395587501E-4</v>
      </c>
      <c r="G113" t="b">
        <f>ABS(Table14[[#This Row],[JFYL07 flux]])&gt;Table14[[#This Row],[JFYL07 stddev]]</f>
        <v>1</v>
      </c>
    </row>
    <row r="114" spans="1:7" hidden="1" x14ac:dyDescent="0.25">
      <c r="A114" s="5">
        <v>3669</v>
      </c>
      <c r="B114" t="str">
        <f>VLOOKUP(Table14[[#This Row],[model.rxns]],Table2[],2,FALSE)</f>
        <v>carbon dioxide transport, cytoplasm-mitochondrial membrane</v>
      </c>
      <c r="C114" s="2">
        <v>1.1214267137871501</v>
      </c>
      <c r="D114">
        <f>VLOOKUP(Table14[[#This Row],[model.rxns]],Table2[[model.rxns]:[OKYL029 - avg]],5,FALSE)</f>
        <v>-1.9474228915775499E-3</v>
      </c>
      <c r="E114">
        <f>VLOOKUP(Table14[[#This Row],[model.rxns]],Table2[[model.rxns]:[JFYL07 - avg]],7,FALSE)</f>
        <v>-2.1838920536556899E-3</v>
      </c>
      <c r="F114">
        <f>VLOOKUP(Table14[[#This Row],[model.rxns]],Table2[[model.rxns]:[JFYL18 - stddev]],8,FALSE)</f>
        <v>1.1431032395587501E-4</v>
      </c>
      <c r="G114" t="b">
        <f>ABS(Table14[[#This Row],[JFYL07 flux]])&gt;Table14[[#This Row],[JFYL07 stddev]]</f>
        <v>1</v>
      </c>
    </row>
    <row r="115" spans="1:7" hidden="1" x14ac:dyDescent="0.25">
      <c r="A115" s="5" t="s">
        <v>1705</v>
      </c>
      <c r="B115" t="str">
        <f>VLOOKUP(Table14[[#This Row],[model.rxns]],Table2[],2,FALSE)</f>
        <v>phosphatidyl-L-serine transport, ER membrane-mitochondrial membrane</v>
      </c>
      <c r="C115" s="2">
        <v>1.1214267137871501</v>
      </c>
      <c r="D115">
        <f>VLOOKUP(Table14[[#This Row],[model.rxns]],Table2[[model.rxns]:[OKYL029 - avg]],5,FALSE)</f>
        <v>1.9474228915775499E-3</v>
      </c>
      <c r="E115">
        <f>VLOOKUP(Table14[[#This Row],[model.rxns]],Table2[[model.rxns]:[JFYL07 - avg]],7,FALSE)</f>
        <v>2.1838920536556899E-3</v>
      </c>
      <c r="F115">
        <f>VLOOKUP(Table14[[#This Row],[model.rxns]],Table2[[model.rxns]:[JFYL18 - stddev]],8,FALSE)</f>
        <v>1.1431032395587501E-4</v>
      </c>
      <c r="G115" t="b">
        <f>ABS(Table14[[#This Row],[JFYL07 flux]])&gt;Table14[[#This Row],[JFYL07 stddev]]</f>
        <v>1</v>
      </c>
    </row>
    <row r="116" spans="1:7" hidden="1" x14ac:dyDescent="0.25">
      <c r="A116" s="5" t="s">
        <v>1706</v>
      </c>
      <c r="B116" t="str">
        <f>VLOOKUP(Table14[[#This Row],[model.rxns]],Table2[],2,FALSE)</f>
        <v>phosphatidylethanolamine transport, mitochondrial membrane-ER membrane</v>
      </c>
      <c r="C116" s="2">
        <v>1.1214267137871501</v>
      </c>
      <c r="D116">
        <f>VLOOKUP(Table14[[#This Row],[model.rxns]],Table2[[model.rxns]:[OKYL029 - avg]],5,FALSE)</f>
        <v>1.9474228915775499E-3</v>
      </c>
      <c r="E116">
        <f>VLOOKUP(Table14[[#This Row],[model.rxns]],Table2[[model.rxns]:[JFYL07 - avg]],7,FALSE)</f>
        <v>2.1838920536556899E-3</v>
      </c>
      <c r="F116">
        <f>VLOOKUP(Table14[[#This Row],[model.rxns]],Table2[[model.rxns]:[JFYL18 - stddev]],8,FALSE)</f>
        <v>1.1431032395587501E-4</v>
      </c>
      <c r="G116" t="b">
        <f>ABS(Table14[[#This Row],[JFYL07 flux]])&gt;Table14[[#This Row],[JFYL07 stddev]]</f>
        <v>1</v>
      </c>
    </row>
    <row r="117" spans="1:7" hidden="1" x14ac:dyDescent="0.25">
      <c r="A117" s="5">
        <v>142</v>
      </c>
      <c r="B117" t="str">
        <f>VLOOKUP(Table14[[#This Row],[model.rxns]],Table2[],2,FALSE)</f>
        <v>adenosine kinase</v>
      </c>
      <c r="C117" s="2">
        <v>1.12138687330534</v>
      </c>
      <c r="D117">
        <f>VLOOKUP(Table14[[#This Row],[model.rxns]],Table2[[model.rxns]:[OKYL029 - avg]],5,FALSE)</f>
        <v>5.4976814711513097E-3</v>
      </c>
      <c r="E117">
        <f>VLOOKUP(Table14[[#This Row],[model.rxns]],Table2[[model.rxns]:[JFYL07 - avg]],7,FALSE)</f>
        <v>6.1650278353630999E-3</v>
      </c>
      <c r="F117">
        <f>VLOOKUP(Table14[[#This Row],[model.rxns]],Table2[[model.rxns]:[JFYL18 - stddev]],8,FALSE)</f>
        <v>6.4312855188401099E-3</v>
      </c>
      <c r="G117" t="b">
        <f>ABS(Table14[[#This Row],[JFYL07 flux]])&gt;Table14[[#This Row],[JFYL07 stddev]]</f>
        <v>0</v>
      </c>
    </row>
    <row r="118" spans="1:7" x14ac:dyDescent="0.25">
      <c r="A118" s="5" t="s">
        <v>1748</v>
      </c>
      <c r="B118" t="str">
        <f>VLOOKUP(Table14[[#This Row],[model.rxns]],Table2[],2,FALSE)</f>
        <v>phosphatidylethanolamine methyltransferase</v>
      </c>
      <c r="C118" s="2">
        <v>1.1207583859464401</v>
      </c>
      <c r="D118">
        <f>VLOOKUP(Table14[[#This Row],[model.rxns]],Table2[[model.rxns]:[OKYL029 - avg]],5,FALSE)</f>
        <v>1.14298067380565E-3</v>
      </c>
      <c r="E118">
        <f>VLOOKUP(Table14[[#This Row],[model.rxns]],Table2[[model.rxns]:[JFYL07 - avg]],7,FALSE)</f>
        <v>1.2810051751423899E-3</v>
      </c>
      <c r="F118">
        <f>VLOOKUP(Table14[[#This Row],[model.rxns]],Table2[[model.rxns]:[JFYL18 - stddev]],8,FALSE)</f>
        <v>1.47545300138365E-5</v>
      </c>
      <c r="G118" t="b">
        <f>ABS(Table14[[#This Row],[JFYL07 flux]])&gt;Table14[[#This Row],[JFYL07 stddev]]</f>
        <v>1</v>
      </c>
    </row>
    <row r="119" spans="1:7" x14ac:dyDescent="0.25">
      <c r="A119" s="5" t="s">
        <v>1757</v>
      </c>
      <c r="B119" t="str">
        <f>VLOOKUP(Table14[[#This Row],[model.rxns]],Table2[],2,FALSE)</f>
        <v>phospholipid methyltransferase</v>
      </c>
      <c r="C119" s="2">
        <v>1.1207583859464401</v>
      </c>
      <c r="D119">
        <f>VLOOKUP(Table14[[#This Row],[model.rxns]],Table2[[model.rxns]:[OKYL029 - avg]],5,FALSE)</f>
        <v>1.14298067380565E-3</v>
      </c>
      <c r="E119">
        <f>VLOOKUP(Table14[[#This Row],[model.rxns]],Table2[[model.rxns]:[JFYL07 - avg]],7,FALSE)</f>
        <v>1.2810051751423899E-3</v>
      </c>
      <c r="F119">
        <f>VLOOKUP(Table14[[#This Row],[model.rxns]],Table2[[model.rxns]:[JFYL18 - stddev]],8,FALSE)</f>
        <v>1.47545300138365E-5</v>
      </c>
      <c r="G119" t="b">
        <f>ABS(Table14[[#This Row],[JFYL07 flux]])&gt;Table14[[#This Row],[JFYL07 stddev]]</f>
        <v>1</v>
      </c>
    </row>
    <row r="120" spans="1:7" x14ac:dyDescent="0.25">
      <c r="A120" s="5" t="s">
        <v>1758</v>
      </c>
      <c r="B120" t="str">
        <f>VLOOKUP(Table14[[#This Row],[model.rxns]],Table2[],2,FALSE)</f>
        <v>phospholipid methyltransferase</v>
      </c>
      <c r="C120" s="2">
        <v>1.1207583859464401</v>
      </c>
      <c r="D120">
        <f>VLOOKUP(Table14[[#This Row],[model.rxns]],Table2[[model.rxns]:[OKYL029 - avg]],5,FALSE)</f>
        <v>1.14298067380565E-3</v>
      </c>
      <c r="E120">
        <f>VLOOKUP(Table14[[#This Row],[model.rxns]],Table2[[model.rxns]:[JFYL07 - avg]],7,FALSE)</f>
        <v>1.2810051751423899E-3</v>
      </c>
      <c r="F120">
        <f>VLOOKUP(Table14[[#This Row],[model.rxns]],Table2[[model.rxns]:[JFYL18 - stddev]],8,FALSE)</f>
        <v>1.47545300138365E-5</v>
      </c>
      <c r="G120" t="b">
        <f>ABS(Table14[[#This Row],[JFYL07 flux]])&gt;Table14[[#This Row],[JFYL07 stddev]]</f>
        <v>1</v>
      </c>
    </row>
    <row r="121" spans="1:7" hidden="1" x14ac:dyDescent="0.25">
      <c r="A121" s="5">
        <v>3547</v>
      </c>
      <c r="B121" t="str">
        <f>VLOOKUP(Table14[[#This Row],[model.rxns]],Table2[],2,FALSE)</f>
        <v>S-adenosyl-L-methionine transport, cytoplasm-ER membrane</v>
      </c>
      <c r="C121" s="2">
        <v>1.1207583859464401</v>
      </c>
      <c r="D121">
        <f>VLOOKUP(Table14[[#This Row],[model.rxns]],Table2[[model.rxns]:[OKYL029 - avg]],5,FALSE)</f>
        <v>3.4289420214169402E-3</v>
      </c>
      <c r="E121">
        <f>VLOOKUP(Table14[[#This Row],[model.rxns]],Table2[[model.rxns]:[JFYL07 - avg]],7,FALSE)</f>
        <v>3.8430155254271701E-3</v>
      </c>
      <c r="F121">
        <f>VLOOKUP(Table14[[#This Row],[model.rxns]],Table2[[model.rxns]:[JFYL18 - stddev]],8,FALSE)</f>
        <v>4.4263590041509602E-5</v>
      </c>
      <c r="G121" t="b">
        <f>ABS(Table14[[#This Row],[JFYL07 flux]])&gt;Table14[[#This Row],[JFYL07 stddev]]</f>
        <v>1</v>
      </c>
    </row>
    <row r="122" spans="1:7" hidden="1" x14ac:dyDescent="0.25">
      <c r="A122" s="5">
        <v>3548</v>
      </c>
      <c r="B122" t="str">
        <f>VLOOKUP(Table14[[#This Row],[model.rxns]],Table2[],2,FALSE)</f>
        <v>S-adenosyl-L-homocysteine transport, cytoplasm-ER membrane</v>
      </c>
      <c r="C122" s="2">
        <v>1.1207583859464401</v>
      </c>
      <c r="D122">
        <f>VLOOKUP(Table14[[#This Row],[model.rxns]],Table2[[model.rxns]:[OKYL029 - avg]],5,FALSE)</f>
        <v>-3.4289420214169402E-3</v>
      </c>
      <c r="E122">
        <f>VLOOKUP(Table14[[#This Row],[model.rxns]],Table2[[model.rxns]:[JFYL07 - avg]],7,FALSE)</f>
        <v>-3.8430155254271701E-3</v>
      </c>
      <c r="F122">
        <f>VLOOKUP(Table14[[#This Row],[model.rxns]],Table2[[model.rxns]:[JFYL18 - stddev]],8,FALSE)</f>
        <v>4.4263590041509602E-5</v>
      </c>
      <c r="G122" t="b">
        <f>ABS(Table14[[#This Row],[JFYL07 flux]])&gt;Table14[[#This Row],[JFYL07 stddev]]</f>
        <v>1</v>
      </c>
    </row>
    <row r="123" spans="1:7" hidden="1" x14ac:dyDescent="0.25">
      <c r="A123" s="5">
        <v>1758</v>
      </c>
      <c r="B123" t="str">
        <f>VLOOKUP(Table14[[#This Row],[model.rxns]],Table2[],2,FALSE)</f>
        <v>ergosterol transport</v>
      </c>
      <c r="C123" s="2">
        <v>1.1207487923920301</v>
      </c>
      <c r="D123">
        <f>VLOOKUP(Table14[[#This Row],[model.rxns]],Table2[[model.rxns]:[OKYL029 - avg]],5,FALSE)</f>
        <v>1.73219677552122E-3</v>
      </c>
      <c r="E123">
        <f>VLOOKUP(Table14[[#This Row],[model.rxns]],Table2[[model.rxns]:[JFYL07 - avg]],7,FALSE)</f>
        <v>1.94135744435077E-3</v>
      </c>
      <c r="F123">
        <f>VLOOKUP(Table14[[#This Row],[model.rxns]],Table2[[model.rxns]:[JFYL18 - stddev]],8,FALSE)</f>
        <v>2.2360422296556901E-5</v>
      </c>
      <c r="G123" t="b">
        <f>ABS(Table14[[#This Row],[JFYL07 flux]])&gt;Table14[[#This Row],[JFYL07 stddev]]</f>
        <v>1</v>
      </c>
    </row>
    <row r="124" spans="1:7" hidden="1" x14ac:dyDescent="0.25">
      <c r="A124" s="5">
        <v>3958</v>
      </c>
      <c r="B124" t="str">
        <f>VLOOKUP(Table14[[#This Row],[model.rxns]],Table2[],2,FALSE)</f>
        <v>glycerol 3-phosphate transport, mitochondrion-mitochondrial membrane</v>
      </c>
      <c r="C124" s="2">
        <v>1.1207484154682801</v>
      </c>
      <c r="D124">
        <f>VLOOKUP(Table14[[#This Row],[model.rxns]],Table2[[model.rxns]:[OKYL029 - avg]],5,FALSE)</f>
        <v>6.7583551768921101E-5</v>
      </c>
      <c r="E124">
        <f>VLOOKUP(Table14[[#This Row],[model.rxns]],Table2[[model.rxns]:[JFYL07 - avg]],7,FALSE)</f>
        <v>7.5744158556737101E-5</v>
      </c>
      <c r="F124">
        <f>VLOOKUP(Table14[[#This Row],[model.rxns]],Table2[[model.rxns]:[JFYL18 - stddev]],8,FALSE)</f>
        <v>8.72416038970289E-7</v>
      </c>
      <c r="G124" t="b">
        <f>ABS(Table14[[#This Row],[JFYL07 flux]])&gt;Table14[[#This Row],[JFYL07 stddev]]</f>
        <v>1</v>
      </c>
    </row>
    <row r="125" spans="1:7" x14ac:dyDescent="0.25">
      <c r="A125" s="5" t="s">
        <v>1634</v>
      </c>
      <c r="B125" t="str">
        <f>VLOOKUP(Table14[[#This Row],[model.rxns]],Table2[],2,FALSE)</f>
        <v>cardiolipin synthase</v>
      </c>
      <c r="C125" s="2">
        <v>1.1207484154682801</v>
      </c>
      <c r="D125">
        <f>VLOOKUP(Table14[[#This Row],[model.rxns]],Table2[[model.rxns]:[OKYL029 - avg]],5,FALSE)</f>
        <v>6.7583551768921101E-5</v>
      </c>
      <c r="E125">
        <f>VLOOKUP(Table14[[#This Row],[model.rxns]],Table2[[model.rxns]:[JFYL07 - avg]],7,FALSE)</f>
        <v>7.5744158556737007E-5</v>
      </c>
      <c r="F125">
        <f>VLOOKUP(Table14[[#This Row],[model.rxns]],Table2[[model.rxns]:[JFYL18 - stddev]],8,FALSE)</f>
        <v>8.7241603897029101E-7</v>
      </c>
      <c r="G125" t="b">
        <f>ABS(Table14[[#This Row],[JFYL07 flux]])&gt;Table14[[#This Row],[JFYL07 stddev]]</f>
        <v>1</v>
      </c>
    </row>
    <row r="126" spans="1:7" hidden="1" x14ac:dyDescent="0.25">
      <c r="A126" s="5">
        <v>3545</v>
      </c>
      <c r="B126" t="str">
        <f>VLOOKUP(Table14[[#This Row],[model.rxns]],Table2[],2,FALSE)</f>
        <v>L-serine transport, cytoplasm-ER membrane</v>
      </c>
      <c r="C126" s="2">
        <v>1.12074742816372</v>
      </c>
      <c r="D126">
        <f>VLOOKUP(Table14[[#This Row],[model.rxns]],Table2[[model.rxns]:[OKYL029 - avg]],5,FALSE)</f>
        <v>2.1116247438466001E-3</v>
      </c>
      <c r="E126">
        <f>VLOOKUP(Table14[[#This Row],[model.rxns]],Table2[[model.rxns]:[JFYL07 - avg]],7,FALSE)</f>
        <v>2.36659800091295E-3</v>
      </c>
      <c r="F126">
        <f>VLOOKUP(Table14[[#This Row],[model.rxns]],Table2[[model.rxns]:[JFYL18 - stddev]],8,FALSE)</f>
        <v>2.72583139496485E-5</v>
      </c>
      <c r="G126" t="b">
        <f>ABS(Table14[[#This Row],[JFYL07 flux]])&gt;Table14[[#This Row],[JFYL07 stddev]]</f>
        <v>1</v>
      </c>
    </row>
    <row r="127" spans="1:7" x14ac:dyDescent="0.25">
      <c r="A127" s="5" t="s">
        <v>1754</v>
      </c>
      <c r="B127" t="str">
        <f>VLOOKUP(Table14[[#This Row],[model.rxns]],Table2[],2,FALSE)</f>
        <v>PS synthase</v>
      </c>
      <c r="C127" s="2">
        <v>1.12074742816372</v>
      </c>
      <c r="D127">
        <f>VLOOKUP(Table14[[#This Row],[model.rxns]],Table2[[model.rxns]:[OKYL029 - avg]],5,FALSE)</f>
        <v>2.1116247438466001E-3</v>
      </c>
      <c r="E127">
        <f>VLOOKUP(Table14[[#This Row],[model.rxns]],Table2[[model.rxns]:[JFYL07 - avg]],7,FALSE)</f>
        <v>2.36659800091295E-3</v>
      </c>
      <c r="F127">
        <f>VLOOKUP(Table14[[#This Row],[model.rxns]],Table2[[model.rxns]:[JFYL18 - stddev]],8,FALSE)</f>
        <v>2.72583139496485E-5</v>
      </c>
      <c r="G127" t="b">
        <f>ABS(Table14[[#This Row],[JFYL07 flux]])&gt;Table14[[#This Row],[JFYL07 stddev]]</f>
        <v>1</v>
      </c>
    </row>
    <row r="128" spans="1:7" x14ac:dyDescent="0.25">
      <c r="A128" s="5">
        <v>257</v>
      </c>
      <c r="B128" t="str">
        <f>VLOOKUP(Table14[[#This Row],[model.rxns]],Table2[],2,FALSE)</f>
        <v>CDP-diacylglycerol synthase</v>
      </c>
      <c r="C128" s="2">
        <v>1.12074611035833</v>
      </c>
      <c r="D128">
        <f>VLOOKUP(Table14[[#This Row],[model.rxns]],Table2[[model.rxns]:[OKYL029 - avg]],5,FALSE)</f>
        <v>2.4005805393421298E-3</v>
      </c>
      <c r="E128">
        <f>VLOOKUP(Table14[[#This Row],[model.rxns]],Table2[[model.rxns]:[JFYL07 - avg]],7,FALSE)</f>
        <v>2.6904413020695898E-3</v>
      </c>
      <c r="F128">
        <f>VLOOKUP(Table14[[#This Row],[model.rxns]],Table2[[model.rxns]:[JFYL18 - stddev]],8,FALSE)</f>
        <v>3.0988318948390501E-5</v>
      </c>
      <c r="G128" t="b">
        <f>ABS(Table14[[#This Row],[JFYL07 flux]])&gt;Table14[[#This Row],[JFYL07 stddev]]</f>
        <v>1</v>
      </c>
    </row>
    <row r="129" spans="1:7" x14ac:dyDescent="0.25">
      <c r="A129" s="5">
        <v>739</v>
      </c>
      <c r="B129" t="str">
        <f>VLOOKUP(Table14[[#This Row],[model.rxns]],Table2[],2,FALSE)</f>
        <v>mevalonate pyrophoshate decarboxylase</v>
      </c>
      <c r="C129" s="2">
        <v>1.1207403841933099</v>
      </c>
      <c r="D129">
        <f>VLOOKUP(Table14[[#This Row],[model.rxns]],Table2[[model.rxns]:[OKYL029 - avg]],5,FALSE)</f>
        <v>1.03932586265184E-2</v>
      </c>
      <c r="E129">
        <f>VLOOKUP(Table14[[#This Row],[model.rxns]],Table2[[model.rxns]:[JFYL07 - avg]],7,FALSE)</f>
        <v>1.16481446661047E-2</v>
      </c>
      <c r="F129">
        <f>VLOOKUP(Table14[[#This Row],[model.rxns]],Table2[[model.rxns]:[JFYL18 - stddev]],8,FALSE)</f>
        <v>1.34162533779342E-4</v>
      </c>
      <c r="G129" t="b">
        <f>ABS(Table14[[#This Row],[JFYL07 flux]])&gt;Table14[[#This Row],[JFYL07 stddev]]</f>
        <v>1</v>
      </c>
    </row>
    <row r="130" spans="1:7" x14ac:dyDescent="0.25">
      <c r="A130" s="5">
        <v>904</v>
      </c>
      <c r="B130" t="str">
        <f>VLOOKUP(Table14[[#This Row],[model.rxns]],Table2[],2,FALSE)</f>
        <v>phosphomevalonate kinase</v>
      </c>
      <c r="C130" s="2">
        <v>1.1207403841933099</v>
      </c>
      <c r="D130">
        <f>VLOOKUP(Table14[[#This Row],[model.rxns]],Table2[[model.rxns]:[OKYL029 - avg]],5,FALSE)</f>
        <v>1.03932586265184E-2</v>
      </c>
      <c r="E130">
        <f>VLOOKUP(Table14[[#This Row],[model.rxns]],Table2[[model.rxns]:[JFYL07 - avg]],7,FALSE)</f>
        <v>1.16481446661047E-2</v>
      </c>
      <c r="F130">
        <f>VLOOKUP(Table14[[#This Row],[model.rxns]],Table2[[model.rxns]:[JFYL18 - stddev]],8,FALSE)</f>
        <v>1.34162533779342E-4</v>
      </c>
      <c r="G130" t="b">
        <f>ABS(Table14[[#This Row],[JFYL07 flux]])&gt;Table14[[#This Row],[JFYL07 stddev]]</f>
        <v>1</v>
      </c>
    </row>
    <row r="131" spans="1:7" x14ac:dyDescent="0.25">
      <c r="A131" s="5">
        <v>667</v>
      </c>
      <c r="B131" t="str">
        <f>VLOOKUP(Table14[[#This Row],[model.rxns]],Table2[],2,FALSE)</f>
        <v>isopentenyl-diphosphate D-isomerase</v>
      </c>
      <c r="C131" s="2">
        <v>1.1207403841932999</v>
      </c>
      <c r="D131">
        <f>VLOOKUP(Table14[[#This Row],[model.rxns]],Table2[[model.rxns]:[OKYL029 - avg]],5,FALSE)</f>
        <v>3.46441954217281E-3</v>
      </c>
      <c r="E131">
        <f>VLOOKUP(Table14[[#This Row],[model.rxns]],Table2[[model.rxns]:[JFYL07 - avg]],7,FALSE)</f>
        <v>3.8827148887015501E-3</v>
      </c>
      <c r="F131">
        <f>VLOOKUP(Table14[[#This Row],[model.rxns]],Table2[[model.rxns]:[JFYL18 - stddev]],8,FALSE)</f>
        <v>4.4720844593113802E-5</v>
      </c>
      <c r="G131" t="b">
        <f>ABS(Table14[[#This Row],[JFYL07 flux]])&gt;Table14[[#This Row],[JFYL07 stddev]]</f>
        <v>1</v>
      </c>
    </row>
    <row r="132" spans="1:7" x14ac:dyDescent="0.25">
      <c r="A132" s="5">
        <v>231</v>
      </c>
      <c r="B132" t="str">
        <f>VLOOKUP(Table14[[#This Row],[model.rxns]],Table2[],2,FALSE)</f>
        <v>C-14 sterol reductase</v>
      </c>
      <c r="C132" s="2">
        <v>1.1207403841932999</v>
      </c>
      <c r="D132">
        <f>VLOOKUP(Table14[[#This Row],[model.rxns]],Table2[[model.rxns]:[OKYL029 - avg]],5,FALSE)</f>
        <v>1.73220977108641E-3</v>
      </c>
      <c r="E132">
        <f>VLOOKUP(Table14[[#This Row],[model.rxns]],Table2[[model.rxns]:[JFYL07 - avg]],7,FALSE)</f>
        <v>1.94135744435077E-3</v>
      </c>
      <c r="F132">
        <f>VLOOKUP(Table14[[#This Row],[model.rxns]],Table2[[model.rxns]:[JFYL18 - stddev]],8,FALSE)</f>
        <v>2.2360422296556901E-5</v>
      </c>
      <c r="G132" t="b">
        <f>ABS(Table14[[#This Row],[JFYL07 flux]])&gt;Table14[[#This Row],[JFYL07 stddev]]</f>
        <v>1</v>
      </c>
    </row>
    <row r="133" spans="1:7" x14ac:dyDescent="0.25">
      <c r="A133" s="5">
        <v>233</v>
      </c>
      <c r="B133" t="str">
        <f>VLOOKUP(Table14[[#This Row],[model.rxns]],Table2[],2,FALSE)</f>
        <v>C-22 sterol desaturase (NADP)</v>
      </c>
      <c r="C133" s="2">
        <v>1.1207403841932999</v>
      </c>
      <c r="D133">
        <f>VLOOKUP(Table14[[#This Row],[model.rxns]],Table2[[model.rxns]:[OKYL029 - avg]],5,FALSE)</f>
        <v>1.73220977108641E-3</v>
      </c>
      <c r="E133">
        <f>VLOOKUP(Table14[[#This Row],[model.rxns]],Table2[[model.rxns]:[JFYL07 - avg]],7,FALSE)</f>
        <v>1.94135744435077E-3</v>
      </c>
      <c r="F133">
        <f>VLOOKUP(Table14[[#This Row],[model.rxns]],Table2[[model.rxns]:[JFYL18 - stddev]],8,FALSE)</f>
        <v>2.2360422296556901E-5</v>
      </c>
      <c r="G133" t="b">
        <f>ABS(Table14[[#This Row],[JFYL07 flux]])&gt;Table14[[#This Row],[JFYL07 stddev]]</f>
        <v>1</v>
      </c>
    </row>
    <row r="134" spans="1:7" x14ac:dyDescent="0.25">
      <c r="A134" s="5">
        <v>234</v>
      </c>
      <c r="B134" t="str">
        <f>VLOOKUP(Table14[[#This Row],[model.rxns]],Table2[],2,FALSE)</f>
        <v>C-3 sterol dehydrogenase</v>
      </c>
      <c r="C134" s="2">
        <v>1.1207403841932999</v>
      </c>
      <c r="D134">
        <f>VLOOKUP(Table14[[#This Row],[model.rxns]],Table2[[model.rxns]:[OKYL029 - avg]],5,FALSE)</f>
        <v>1.73220977108641E-3</v>
      </c>
      <c r="E134">
        <f>VLOOKUP(Table14[[#This Row],[model.rxns]],Table2[[model.rxns]:[JFYL07 - avg]],7,FALSE)</f>
        <v>1.94135744435077E-3</v>
      </c>
      <c r="F134">
        <f>VLOOKUP(Table14[[#This Row],[model.rxns]],Table2[[model.rxns]:[JFYL18 - stddev]],8,FALSE)</f>
        <v>2.2360422296556901E-5</v>
      </c>
      <c r="G134" t="b">
        <f>ABS(Table14[[#This Row],[JFYL07 flux]])&gt;Table14[[#This Row],[JFYL07 stddev]]</f>
        <v>1</v>
      </c>
    </row>
    <row r="135" spans="1:7" x14ac:dyDescent="0.25">
      <c r="A135" s="5">
        <v>235</v>
      </c>
      <c r="B135" t="str">
        <f>VLOOKUP(Table14[[#This Row],[model.rxns]],Table2[],2,FALSE)</f>
        <v>C-3 sterol dehydrogenase (4-methylzymosterol)</v>
      </c>
      <c r="C135" s="2">
        <v>1.1207403841932999</v>
      </c>
      <c r="D135">
        <f>VLOOKUP(Table14[[#This Row],[model.rxns]],Table2[[model.rxns]:[OKYL029 - avg]],5,FALSE)</f>
        <v>1.73220977108641E-3</v>
      </c>
      <c r="E135">
        <f>VLOOKUP(Table14[[#This Row],[model.rxns]],Table2[[model.rxns]:[JFYL07 - avg]],7,FALSE)</f>
        <v>1.94135744435077E-3</v>
      </c>
      <c r="F135">
        <f>VLOOKUP(Table14[[#This Row],[model.rxns]],Table2[[model.rxns]:[JFYL18 - stddev]],8,FALSE)</f>
        <v>2.2360422296556901E-5</v>
      </c>
      <c r="G135" t="b">
        <f>ABS(Table14[[#This Row],[JFYL07 flux]])&gt;Table14[[#This Row],[JFYL07 stddev]]</f>
        <v>1</v>
      </c>
    </row>
    <row r="136" spans="1:7" x14ac:dyDescent="0.25">
      <c r="A136" s="5">
        <v>236</v>
      </c>
      <c r="B136" t="str">
        <f>VLOOKUP(Table14[[#This Row],[model.rxns]],Table2[],2,FALSE)</f>
        <v>C-3 sterol keto reductase (4-methylzymosterol)</v>
      </c>
      <c r="C136" s="2">
        <v>1.1207403841932999</v>
      </c>
      <c r="D136">
        <f>VLOOKUP(Table14[[#This Row],[model.rxns]],Table2[[model.rxns]:[OKYL029 - avg]],5,FALSE)</f>
        <v>1.73220977108641E-3</v>
      </c>
      <c r="E136">
        <f>VLOOKUP(Table14[[#This Row],[model.rxns]],Table2[[model.rxns]:[JFYL07 - avg]],7,FALSE)</f>
        <v>1.94135744435077E-3</v>
      </c>
      <c r="F136">
        <f>VLOOKUP(Table14[[#This Row],[model.rxns]],Table2[[model.rxns]:[JFYL18 - stddev]],8,FALSE)</f>
        <v>2.2360422296556901E-5</v>
      </c>
      <c r="G136" t="b">
        <f>ABS(Table14[[#This Row],[JFYL07 flux]])&gt;Table14[[#This Row],[JFYL07 stddev]]</f>
        <v>1</v>
      </c>
    </row>
    <row r="137" spans="1:7" x14ac:dyDescent="0.25">
      <c r="A137" s="5">
        <v>237</v>
      </c>
      <c r="B137" t="str">
        <f>VLOOKUP(Table14[[#This Row],[model.rxns]],Table2[],2,FALSE)</f>
        <v>C-3 sterol keto reductase (zymosterol)</v>
      </c>
      <c r="C137" s="2">
        <v>1.1207403841932999</v>
      </c>
      <c r="D137">
        <f>VLOOKUP(Table14[[#This Row],[model.rxns]],Table2[[model.rxns]:[OKYL029 - avg]],5,FALSE)</f>
        <v>1.73220977108641E-3</v>
      </c>
      <c r="E137">
        <f>VLOOKUP(Table14[[#This Row],[model.rxns]],Table2[[model.rxns]:[JFYL07 - avg]],7,FALSE)</f>
        <v>1.94135744435077E-3</v>
      </c>
      <c r="F137">
        <f>VLOOKUP(Table14[[#This Row],[model.rxns]],Table2[[model.rxns]:[JFYL18 - stddev]],8,FALSE)</f>
        <v>2.2360422296556901E-5</v>
      </c>
      <c r="G137" t="b">
        <f>ABS(Table14[[#This Row],[JFYL07 flux]])&gt;Table14[[#This Row],[JFYL07 stddev]]</f>
        <v>1</v>
      </c>
    </row>
    <row r="138" spans="1:7" x14ac:dyDescent="0.25">
      <c r="A138" s="5">
        <v>238</v>
      </c>
      <c r="B138" t="str">
        <f>VLOOKUP(Table14[[#This Row],[model.rxns]],Table2[],2,FALSE)</f>
        <v>C-4 methyl sterol oxidase</v>
      </c>
      <c r="C138" s="2">
        <v>1.1207403841932999</v>
      </c>
      <c r="D138">
        <f>VLOOKUP(Table14[[#This Row],[model.rxns]],Table2[[model.rxns]:[OKYL029 - avg]],5,FALSE)</f>
        <v>1.73220977108641E-3</v>
      </c>
      <c r="E138">
        <f>VLOOKUP(Table14[[#This Row],[model.rxns]],Table2[[model.rxns]:[JFYL07 - avg]],7,FALSE)</f>
        <v>1.94135744435077E-3</v>
      </c>
      <c r="F138">
        <f>VLOOKUP(Table14[[#This Row],[model.rxns]],Table2[[model.rxns]:[JFYL18 - stddev]],8,FALSE)</f>
        <v>2.2360422296556901E-5</v>
      </c>
      <c r="G138" t="b">
        <f>ABS(Table14[[#This Row],[JFYL07 flux]])&gt;Table14[[#This Row],[JFYL07 stddev]]</f>
        <v>1</v>
      </c>
    </row>
    <row r="139" spans="1:7" x14ac:dyDescent="0.25">
      <c r="A139" s="5">
        <v>239</v>
      </c>
      <c r="B139" t="str">
        <f>VLOOKUP(Table14[[#This Row],[model.rxns]],Table2[],2,FALSE)</f>
        <v>C-4 methyl sterol oxidase</v>
      </c>
      <c r="C139" s="2">
        <v>1.1207403841932999</v>
      </c>
      <c r="D139">
        <f>VLOOKUP(Table14[[#This Row],[model.rxns]],Table2[[model.rxns]:[OKYL029 - avg]],5,FALSE)</f>
        <v>1.73220977108641E-3</v>
      </c>
      <c r="E139">
        <f>VLOOKUP(Table14[[#This Row],[model.rxns]],Table2[[model.rxns]:[JFYL07 - avg]],7,FALSE)</f>
        <v>1.94135744435077E-3</v>
      </c>
      <c r="F139">
        <f>VLOOKUP(Table14[[#This Row],[model.rxns]],Table2[[model.rxns]:[JFYL18 - stddev]],8,FALSE)</f>
        <v>2.2360422296556901E-5</v>
      </c>
      <c r="G139" t="b">
        <f>ABS(Table14[[#This Row],[JFYL07 flux]])&gt;Table14[[#This Row],[JFYL07 stddev]]</f>
        <v>1</v>
      </c>
    </row>
    <row r="140" spans="1:7" x14ac:dyDescent="0.25">
      <c r="A140" s="5">
        <v>240</v>
      </c>
      <c r="B140" t="str">
        <f>VLOOKUP(Table14[[#This Row],[model.rxns]],Table2[],2,FALSE)</f>
        <v>C-4 methyl sterol oxidase</v>
      </c>
      <c r="C140" s="2">
        <v>1.1207403841932999</v>
      </c>
      <c r="D140">
        <f>VLOOKUP(Table14[[#This Row],[model.rxns]],Table2[[model.rxns]:[OKYL029 - avg]],5,FALSE)</f>
        <v>1.73220977108641E-3</v>
      </c>
      <c r="E140">
        <f>VLOOKUP(Table14[[#This Row],[model.rxns]],Table2[[model.rxns]:[JFYL07 - avg]],7,FALSE)</f>
        <v>1.94135744435077E-3</v>
      </c>
      <c r="F140">
        <f>VLOOKUP(Table14[[#This Row],[model.rxns]],Table2[[model.rxns]:[JFYL18 - stddev]],8,FALSE)</f>
        <v>2.2360422296556901E-5</v>
      </c>
      <c r="G140" t="b">
        <f>ABS(Table14[[#This Row],[JFYL07 flux]])&gt;Table14[[#This Row],[JFYL07 stddev]]</f>
        <v>1</v>
      </c>
    </row>
    <row r="141" spans="1:7" x14ac:dyDescent="0.25">
      <c r="A141" s="5">
        <v>241</v>
      </c>
      <c r="B141" t="str">
        <f>VLOOKUP(Table14[[#This Row],[model.rxns]],Table2[],2,FALSE)</f>
        <v>C-4 sterol methyl oxidase (4,4-dimethylzymosterol)</v>
      </c>
      <c r="C141" s="2">
        <v>1.1207403841932999</v>
      </c>
      <c r="D141">
        <f>VLOOKUP(Table14[[#This Row],[model.rxns]],Table2[[model.rxns]:[OKYL029 - avg]],5,FALSE)</f>
        <v>1.73220977108641E-3</v>
      </c>
      <c r="E141">
        <f>VLOOKUP(Table14[[#This Row],[model.rxns]],Table2[[model.rxns]:[JFYL07 - avg]],7,FALSE)</f>
        <v>1.94135744435077E-3</v>
      </c>
      <c r="F141">
        <f>VLOOKUP(Table14[[#This Row],[model.rxns]],Table2[[model.rxns]:[JFYL18 - stddev]],8,FALSE)</f>
        <v>2.2360422296556901E-5</v>
      </c>
      <c r="G141" t="b">
        <f>ABS(Table14[[#This Row],[JFYL07 flux]])&gt;Table14[[#This Row],[JFYL07 stddev]]</f>
        <v>1</v>
      </c>
    </row>
    <row r="142" spans="1:7" x14ac:dyDescent="0.25">
      <c r="A142" s="5">
        <v>242</v>
      </c>
      <c r="B142" t="str">
        <f>VLOOKUP(Table14[[#This Row],[model.rxns]],Table2[],2,FALSE)</f>
        <v>C-5 sterol desaturase</v>
      </c>
      <c r="C142" s="2">
        <v>1.1207403841932999</v>
      </c>
      <c r="D142">
        <f>VLOOKUP(Table14[[#This Row],[model.rxns]],Table2[[model.rxns]:[OKYL029 - avg]],5,FALSE)</f>
        <v>1.73220977108641E-3</v>
      </c>
      <c r="E142">
        <f>VLOOKUP(Table14[[#This Row],[model.rxns]],Table2[[model.rxns]:[JFYL07 - avg]],7,FALSE)</f>
        <v>1.94135744435077E-3</v>
      </c>
      <c r="F142">
        <f>VLOOKUP(Table14[[#This Row],[model.rxns]],Table2[[model.rxns]:[JFYL18 - stddev]],8,FALSE)</f>
        <v>2.2360422296556901E-5</v>
      </c>
      <c r="G142" t="b">
        <f>ABS(Table14[[#This Row],[JFYL07 flux]])&gt;Table14[[#This Row],[JFYL07 stddev]]</f>
        <v>1</v>
      </c>
    </row>
    <row r="143" spans="1:7" x14ac:dyDescent="0.25">
      <c r="A143" s="5">
        <v>243</v>
      </c>
      <c r="B143" t="str">
        <f>VLOOKUP(Table14[[#This Row],[model.rxns]],Table2[],2,FALSE)</f>
        <v>C-8 sterol isomerase</v>
      </c>
      <c r="C143" s="2">
        <v>1.1207403841932999</v>
      </c>
      <c r="D143">
        <f>VLOOKUP(Table14[[#This Row],[model.rxns]],Table2[[model.rxns]:[OKYL029 - avg]],5,FALSE)</f>
        <v>1.73220977108641E-3</v>
      </c>
      <c r="E143">
        <f>VLOOKUP(Table14[[#This Row],[model.rxns]],Table2[[model.rxns]:[JFYL07 - avg]],7,FALSE)</f>
        <v>1.94135744435077E-3</v>
      </c>
      <c r="F143">
        <f>VLOOKUP(Table14[[#This Row],[model.rxns]],Table2[[model.rxns]:[JFYL18 - stddev]],8,FALSE)</f>
        <v>2.2360422296556901E-5</v>
      </c>
      <c r="G143" t="b">
        <f>ABS(Table14[[#This Row],[JFYL07 flux]])&gt;Table14[[#This Row],[JFYL07 stddev]]</f>
        <v>1</v>
      </c>
    </row>
    <row r="144" spans="1:7" x14ac:dyDescent="0.25">
      <c r="A144" s="5">
        <v>244</v>
      </c>
      <c r="B144" t="str">
        <f>VLOOKUP(Table14[[#This Row],[model.rxns]],Table2[],2,FALSE)</f>
        <v>C-s24 sterol reductase</v>
      </c>
      <c r="C144" s="2">
        <v>1.1207403841932999</v>
      </c>
      <c r="D144">
        <f>VLOOKUP(Table14[[#This Row],[model.rxns]],Table2[[model.rxns]:[OKYL029 - avg]],5,FALSE)</f>
        <v>1.73220977108641E-3</v>
      </c>
      <c r="E144">
        <f>VLOOKUP(Table14[[#This Row],[model.rxns]],Table2[[model.rxns]:[JFYL07 - avg]],7,FALSE)</f>
        <v>1.94135744435077E-3</v>
      </c>
      <c r="F144">
        <f>VLOOKUP(Table14[[#This Row],[model.rxns]],Table2[[model.rxns]:[JFYL18 - stddev]],8,FALSE)</f>
        <v>2.2360422296556901E-5</v>
      </c>
      <c r="G144" t="b">
        <f>ABS(Table14[[#This Row],[JFYL07 flux]])&gt;Table14[[#This Row],[JFYL07 stddev]]</f>
        <v>1</v>
      </c>
    </row>
    <row r="145" spans="1:7" x14ac:dyDescent="0.25">
      <c r="A145" s="5">
        <v>317</v>
      </c>
      <c r="B145" t="str">
        <f>VLOOKUP(Table14[[#This Row],[model.rxns]],Table2[],2,FALSE)</f>
        <v>cytochrome P450 lanosterol 14-alpha-demethylase (NADP)</v>
      </c>
      <c r="C145" s="2">
        <v>1.1207403841932999</v>
      </c>
      <c r="D145">
        <f>VLOOKUP(Table14[[#This Row],[model.rxns]],Table2[[model.rxns]:[OKYL029 - avg]],5,FALSE)</f>
        <v>1.73220977108641E-3</v>
      </c>
      <c r="E145">
        <f>VLOOKUP(Table14[[#This Row],[model.rxns]],Table2[[model.rxns]:[JFYL07 - avg]],7,FALSE)</f>
        <v>1.94135744435077E-3</v>
      </c>
      <c r="F145">
        <f>VLOOKUP(Table14[[#This Row],[model.rxns]],Table2[[model.rxns]:[JFYL18 - stddev]],8,FALSE)</f>
        <v>2.2360422296556901E-5</v>
      </c>
      <c r="G145" t="b">
        <f>ABS(Table14[[#This Row],[JFYL07 flux]])&gt;Table14[[#This Row],[JFYL07 stddev]]</f>
        <v>1</v>
      </c>
    </row>
    <row r="146" spans="1:7" x14ac:dyDescent="0.25">
      <c r="A146" s="5">
        <v>355</v>
      </c>
      <c r="B146" t="str">
        <f>VLOOKUP(Table14[[#This Row],[model.rxns]],Table2[],2,FALSE)</f>
        <v>dimethylallyltranstransferase</v>
      </c>
      <c r="C146" s="2">
        <v>1.1207403841932999</v>
      </c>
      <c r="D146">
        <f>VLOOKUP(Table14[[#This Row],[model.rxns]],Table2[[model.rxns]:[OKYL029 - avg]],5,FALSE)</f>
        <v>3.46441954217281E-3</v>
      </c>
      <c r="E146">
        <f>VLOOKUP(Table14[[#This Row],[model.rxns]],Table2[[model.rxns]:[JFYL07 - avg]],7,FALSE)</f>
        <v>3.8827148887015501E-3</v>
      </c>
      <c r="F146">
        <f>VLOOKUP(Table14[[#This Row],[model.rxns]],Table2[[model.rxns]:[JFYL18 - stddev]],8,FALSE)</f>
        <v>4.4720844593113802E-5</v>
      </c>
      <c r="G146" t="b">
        <f>ABS(Table14[[#This Row],[JFYL07 flux]])&gt;Table14[[#This Row],[JFYL07 stddev]]</f>
        <v>1</v>
      </c>
    </row>
    <row r="147" spans="1:7" x14ac:dyDescent="0.25">
      <c r="A147" s="5">
        <v>462</v>
      </c>
      <c r="B147" t="str">
        <f>VLOOKUP(Table14[[#This Row],[model.rxns]],Table2[],2,FALSE)</f>
        <v>geranyltranstransferase</v>
      </c>
      <c r="C147" s="2">
        <v>1.1207403841932999</v>
      </c>
      <c r="D147">
        <f>VLOOKUP(Table14[[#This Row],[model.rxns]],Table2[[model.rxns]:[OKYL029 - avg]],5,FALSE)</f>
        <v>3.46441954217281E-3</v>
      </c>
      <c r="E147">
        <f>VLOOKUP(Table14[[#This Row],[model.rxns]],Table2[[model.rxns]:[JFYL07 - avg]],7,FALSE)</f>
        <v>3.8827148887015501E-3</v>
      </c>
      <c r="F147">
        <f>VLOOKUP(Table14[[#This Row],[model.rxns]],Table2[[model.rxns]:[JFYL18 - stddev]],8,FALSE)</f>
        <v>4.4720844593113802E-5</v>
      </c>
      <c r="G147" t="b">
        <f>ABS(Table14[[#This Row],[JFYL07 flux]])&gt;Table14[[#This Row],[JFYL07 stddev]]</f>
        <v>1</v>
      </c>
    </row>
    <row r="148" spans="1:7" x14ac:dyDescent="0.25">
      <c r="A148" s="5">
        <v>698</v>
      </c>
      <c r="B148" t="str">
        <f>VLOOKUP(Table14[[#This Row],[model.rxns]],Table2[],2,FALSE)</f>
        <v>lanosterol synthase</v>
      </c>
      <c r="C148" s="2">
        <v>1.1207403841932999</v>
      </c>
      <c r="D148">
        <f>VLOOKUP(Table14[[#This Row],[model.rxns]],Table2[[model.rxns]:[OKYL029 - avg]],5,FALSE)</f>
        <v>1.73220977108641E-3</v>
      </c>
      <c r="E148">
        <f>VLOOKUP(Table14[[#This Row],[model.rxns]],Table2[[model.rxns]:[JFYL07 - avg]],7,FALSE)</f>
        <v>1.94135744435077E-3</v>
      </c>
      <c r="F148">
        <f>VLOOKUP(Table14[[#This Row],[model.rxns]],Table2[[model.rxns]:[JFYL18 - stddev]],8,FALSE)</f>
        <v>2.2360422296556901E-5</v>
      </c>
      <c r="G148" t="b">
        <f>ABS(Table14[[#This Row],[JFYL07 flux]])&gt;Table14[[#This Row],[JFYL07 stddev]]</f>
        <v>1</v>
      </c>
    </row>
    <row r="149" spans="1:7" x14ac:dyDescent="0.25">
      <c r="A149" s="5">
        <v>986</v>
      </c>
      <c r="B149" t="str">
        <f>VLOOKUP(Table14[[#This Row],[model.rxns]],Table2[],2,FALSE)</f>
        <v>S-adenosyl-methionine delta-24-sterol-c-methyltransferase</v>
      </c>
      <c r="C149" s="2">
        <v>1.1207403841932999</v>
      </c>
      <c r="D149">
        <f>VLOOKUP(Table14[[#This Row],[model.rxns]],Table2[[model.rxns]:[OKYL029 - avg]],5,FALSE)</f>
        <v>1.73220977108641E-3</v>
      </c>
      <c r="E149">
        <f>VLOOKUP(Table14[[#This Row],[model.rxns]],Table2[[model.rxns]:[JFYL07 - avg]],7,FALSE)</f>
        <v>1.94135744435077E-3</v>
      </c>
      <c r="F149">
        <f>VLOOKUP(Table14[[#This Row],[model.rxns]],Table2[[model.rxns]:[JFYL18 - stddev]],8,FALSE)</f>
        <v>2.2360422296556901E-5</v>
      </c>
      <c r="G149" t="b">
        <f>ABS(Table14[[#This Row],[JFYL07 flux]])&gt;Table14[[#This Row],[JFYL07 stddev]]</f>
        <v>1</v>
      </c>
    </row>
    <row r="150" spans="1:7" x14ac:dyDescent="0.25">
      <c r="A150" s="5">
        <v>1011</v>
      </c>
      <c r="B150" t="str">
        <f>VLOOKUP(Table14[[#This Row],[model.rxns]],Table2[],2,FALSE)</f>
        <v>squalene epoxidase (NADP)</v>
      </c>
      <c r="C150" s="2">
        <v>1.1207403841932999</v>
      </c>
      <c r="D150">
        <f>VLOOKUP(Table14[[#This Row],[model.rxns]],Table2[[model.rxns]:[OKYL029 - avg]],5,FALSE)</f>
        <v>1.73220977108641E-3</v>
      </c>
      <c r="E150">
        <f>VLOOKUP(Table14[[#This Row],[model.rxns]],Table2[[model.rxns]:[JFYL07 - avg]],7,FALSE)</f>
        <v>1.94135744435077E-3</v>
      </c>
      <c r="F150">
        <f>VLOOKUP(Table14[[#This Row],[model.rxns]],Table2[[model.rxns]:[JFYL18 - stddev]],8,FALSE)</f>
        <v>2.2360422296556901E-5</v>
      </c>
      <c r="G150" t="b">
        <f>ABS(Table14[[#This Row],[JFYL07 flux]])&gt;Table14[[#This Row],[JFYL07 stddev]]</f>
        <v>1</v>
      </c>
    </row>
    <row r="151" spans="1:7" x14ac:dyDescent="0.25">
      <c r="A151" s="5">
        <v>1012</v>
      </c>
      <c r="B151" t="str">
        <f>VLOOKUP(Table14[[#This Row],[model.rxns]],Table2[],2,FALSE)</f>
        <v>squalene synthase</v>
      </c>
      <c r="C151" s="2">
        <v>1.1207403841932999</v>
      </c>
      <c r="D151">
        <f>VLOOKUP(Table14[[#This Row],[model.rxns]],Table2[[model.rxns]:[OKYL029 - avg]],5,FALSE)</f>
        <v>1.73220977108641E-3</v>
      </c>
      <c r="E151">
        <f>VLOOKUP(Table14[[#This Row],[model.rxns]],Table2[[model.rxns]:[JFYL07 - avg]],7,FALSE)</f>
        <v>1.94135744435077E-3</v>
      </c>
      <c r="F151">
        <f>VLOOKUP(Table14[[#This Row],[model.rxns]],Table2[[model.rxns]:[JFYL18 - stddev]],8,FALSE)</f>
        <v>2.2360422296556901E-5</v>
      </c>
      <c r="G151" t="b">
        <f>ABS(Table14[[#This Row],[JFYL07 flux]])&gt;Table14[[#This Row],[JFYL07 stddev]]</f>
        <v>1</v>
      </c>
    </row>
    <row r="152" spans="1:7" hidden="1" x14ac:dyDescent="0.25">
      <c r="A152" s="5">
        <v>1754</v>
      </c>
      <c r="B152" t="str">
        <f>VLOOKUP(Table14[[#This Row],[model.rxns]],Table2[],2,FALSE)</f>
        <v>ergosta-5,6,22,24,(28)-tetraen-3beta-ol transport</v>
      </c>
      <c r="C152" s="2">
        <v>1.1207403841932999</v>
      </c>
      <c r="D152">
        <f>VLOOKUP(Table14[[#This Row],[model.rxns]],Table2[[model.rxns]:[OKYL029 - avg]],5,FALSE)</f>
        <v>1.73220977108641E-3</v>
      </c>
      <c r="E152">
        <f>VLOOKUP(Table14[[#This Row],[model.rxns]],Table2[[model.rxns]:[JFYL07 - avg]],7,FALSE)</f>
        <v>1.94135744435077E-3</v>
      </c>
      <c r="F152">
        <f>VLOOKUP(Table14[[#This Row],[model.rxns]],Table2[[model.rxns]:[JFYL18 - stddev]],8,FALSE)</f>
        <v>2.2360422296556901E-5</v>
      </c>
      <c r="G152" t="b">
        <f>ABS(Table14[[#This Row],[JFYL07 flux]])&gt;Table14[[#This Row],[JFYL07 stddev]]</f>
        <v>1</v>
      </c>
    </row>
    <row r="153" spans="1:7" hidden="1" x14ac:dyDescent="0.25">
      <c r="A153" s="5">
        <v>1963</v>
      </c>
      <c r="B153" t="str">
        <f>VLOOKUP(Table14[[#This Row],[model.rxns]],Table2[],2,FALSE)</f>
        <v>NADP(+) transport</v>
      </c>
      <c r="C153" s="2">
        <v>1.1207403841932999</v>
      </c>
      <c r="D153">
        <f>VLOOKUP(Table14[[#This Row],[model.rxns]],Table2[[model.rxns]:[OKYL029 - avg]],5,FALSE)</f>
        <v>-3.46441954217281E-3</v>
      </c>
      <c r="E153">
        <f>VLOOKUP(Table14[[#This Row],[model.rxns]],Table2[[model.rxns]:[JFYL07 - avg]],7,FALSE)</f>
        <v>-3.8827148887015501E-3</v>
      </c>
      <c r="F153">
        <f>VLOOKUP(Table14[[#This Row],[model.rxns]],Table2[[model.rxns]:[JFYL18 - stddev]],8,FALSE)</f>
        <v>4.4720844593113802E-5</v>
      </c>
      <c r="G153" t="b">
        <f>ABS(Table14[[#This Row],[JFYL07 flux]])&gt;Table14[[#This Row],[JFYL07 stddev]]</f>
        <v>1</v>
      </c>
    </row>
    <row r="154" spans="1:7" hidden="1" x14ac:dyDescent="0.25">
      <c r="A154" s="5">
        <v>1964</v>
      </c>
      <c r="B154" t="str">
        <f>VLOOKUP(Table14[[#This Row],[model.rxns]],Table2[],2,FALSE)</f>
        <v>NADPH transport</v>
      </c>
      <c r="C154" s="2">
        <v>1.1207403841932999</v>
      </c>
      <c r="D154">
        <f>VLOOKUP(Table14[[#This Row],[model.rxns]],Table2[[model.rxns]:[OKYL029 - avg]],5,FALSE)</f>
        <v>3.46441954217281E-3</v>
      </c>
      <c r="E154">
        <f>VLOOKUP(Table14[[#This Row],[model.rxns]],Table2[[model.rxns]:[JFYL07 - avg]],7,FALSE)</f>
        <v>3.8827148887015501E-3</v>
      </c>
      <c r="F154">
        <f>VLOOKUP(Table14[[#This Row],[model.rxns]],Table2[[model.rxns]:[JFYL18 - stddev]],8,FALSE)</f>
        <v>4.4720844593113802E-5</v>
      </c>
      <c r="G154" t="b">
        <f>ABS(Table14[[#This Row],[JFYL07 flux]])&gt;Table14[[#This Row],[JFYL07 stddev]]</f>
        <v>1</v>
      </c>
    </row>
    <row r="155" spans="1:7" hidden="1" x14ac:dyDescent="0.25">
      <c r="A155" s="5">
        <v>1977</v>
      </c>
      <c r="B155" t="str">
        <f>VLOOKUP(Table14[[#This Row],[model.rxns]],Table2[],2,FALSE)</f>
        <v>O2 transport</v>
      </c>
      <c r="C155" s="2">
        <v>1.1207403841932999</v>
      </c>
      <c r="D155">
        <f>VLOOKUP(Table14[[#This Row],[model.rxns]],Table2[[model.rxns]:[OKYL029 - avg]],5,FALSE)</f>
        <v>1.73220977108641E-3</v>
      </c>
      <c r="E155">
        <f>VLOOKUP(Table14[[#This Row],[model.rxns]],Table2[[model.rxns]:[JFYL07 - avg]],7,FALSE)</f>
        <v>1.94135744435077E-3</v>
      </c>
      <c r="F155">
        <f>VLOOKUP(Table14[[#This Row],[model.rxns]],Table2[[model.rxns]:[JFYL18 - stddev]],8,FALSE)</f>
        <v>2.2360422296556901E-5</v>
      </c>
      <c r="G155" t="b">
        <f>ABS(Table14[[#This Row],[JFYL07 flux]])&gt;Table14[[#This Row],[JFYL07 stddev]]</f>
        <v>1</v>
      </c>
    </row>
    <row r="156" spans="1:7" hidden="1" x14ac:dyDescent="0.25">
      <c r="A156" s="5">
        <v>2053</v>
      </c>
      <c r="B156" t="str">
        <f>VLOOKUP(Table14[[#This Row],[model.rxns]],Table2[],2,FALSE)</f>
        <v>squalene transport</v>
      </c>
      <c r="C156" s="2">
        <v>1.1207403841932999</v>
      </c>
      <c r="D156">
        <f>VLOOKUP(Table14[[#This Row],[model.rxns]],Table2[[model.rxns]:[OKYL029 - avg]],5,FALSE)</f>
        <v>1.73220977108641E-3</v>
      </c>
      <c r="E156">
        <f>VLOOKUP(Table14[[#This Row],[model.rxns]],Table2[[model.rxns]:[JFYL07 - avg]],7,FALSE)</f>
        <v>1.94135744435077E-3</v>
      </c>
      <c r="F156">
        <f>VLOOKUP(Table14[[#This Row],[model.rxns]],Table2[[model.rxns]:[JFYL18 - stddev]],8,FALSE)</f>
        <v>2.2360422296556901E-5</v>
      </c>
      <c r="G156" t="b">
        <f>ABS(Table14[[#This Row],[JFYL07 flux]])&gt;Table14[[#This Row],[JFYL07 stddev]]</f>
        <v>1</v>
      </c>
    </row>
    <row r="157" spans="1:7" hidden="1" x14ac:dyDescent="0.25">
      <c r="A157" s="5">
        <v>2054</v>
      </c>
      <c r="B157" t="str">
        <f>VLOOKUP(Table14[[#This Row],[model.rxns]],Table2[],2,FALSE)</f>
        <v>squalene-2,3-epoxide transport</v>
      </c>
      <c r="C157" s="2">
        <v>1.1207403841932999</v>
      </c>
      <c r="D157">
        <f>VLOOKUP(Table14[[#This Row],[model.rxns]],Table2[[model.rxns]:[OKYL029 - avg]],5,FALSE)</f>
        <v>1.73220977108641E-3</v>
      </c>
      <c r="E157">
        <f>VLOOKUP(Table14[[#This Row],[model.rxns]],Table2[[model.rxns]:[JFYL07 - avg]],7,FALSE)</f>
        <v>1.94135744435077E-3</v>
      </c>
      <c r="F157">
        <f>VLOOKUP(Table14[[#This Row],[model.rxns]],Table2[[model.rxns]:[JFYL18 - stddev]],8,FALSE)</f>
        <v>2.2360422296556901E-5</v>
      </c>
      <c r="G157" t="b">
        <f>ABS(Table14[[#This Row],[JFYL07 flux]])&gt;Table14[[#This Row],[JFYL07 stddev]]</f>
        <v>1</v>
      </c>
    </row>
    <row r="158" spans="1:7" x14ac:dyDescent="0.25">
      <c r="A158" s="5">
        <v>757</v>
      </c>
      <c r="B158" t="str">
        <f>VLOOKUP(Table14[[#This Row],[model.rxns]],Table2[],2,FALSE)</f>
        <v>myo-inositol 1-phosphatase</v>
      </c>
      <c r="C158" s="2">
        <v>1.12073648012938</v>
      </c>
      <c r="D158">
        <f>VLOOKUP(Table14[[#This Row],[model.rxns]],Table2[[model.rxns]:[OKYL029 - avg]],5,FALSE)</f>
        <v>2.8895579549552798E-4</v>
      </c>
      <c r="E158">
        <f>VLOOKUP(Table14[[#This Row],[model.rxns]],Table2[[model.rxns]:[JFYL07 - avg]],7,FALSE)</f>
        <v>3.2384330115664301E-4</v>
      </c>
      <c r="F158">
        <f>VLOOKUP(Table14[[#This Row],[model.rxns]],Table2[[model.rxns]:[JFYL18 - stddev]],8,FALSE)</f>
        <v>3.7300049987420898E-6</v>
      </c>
      <c r="G158" t="b">
        <f>ABS(Table14[[#This Row],[JFYL07 flux]])&gt;Table14[[#This Row],[JFYL07 stddev]]</f>
        <v>1</v>
      </c>
    </row>
    <row r="159" spans="1:7" x14ac:dyDescent="0.25">
      <c r="A159" s="5">
        <v>758</v>
      </c>
      <c r="B159" t="str">
        <f>VLOOKUP(Table14[[#This Row],[model.rxns]],Table2[],2,FALSE)</f>
        <v>myo-inositol-1-phosphate synthase</v>
      </c>
      <c r="C159" s="2">
        <v>1.12073648012938</v>
      </c>
      <c r="D159">
        <f>VLOOKUP(Table14[[#This Row],[model.rxns]],Table2[[model.rxns]:[OKYL029 - avg]],5,FALSE)</f>
        <v>2.8895579549552798E-4</v>
      </c>
      <c r="E159">
        <f>VLOOKUP(Table14[[#This Row],[model.rxns]],Table2[[model.rxns]:[JFYL07 - avg]],7,FALSE)</f>
        <v>3.2384330115664301E-4</v>
      </c>
      <c r="F159">
        <f>VLOOKUP(Table14[[#This Row],[model.rxns]],Table2[[model.rxns]:[JFYL18 - stddev]],8,FALSE)</f>
        <v>3.7300049987420898E-6</v>
      </c>
      <c r="G159" t="b">
        <f>ABS(Table14[[#This Row],[JFYL07 flux]])&gt;Table14[[#This Row],[JFYL07 stddev]]</f>
        <v>1</v>
      </c>
    </row>
    <row r="160" spans="1:7" hidden="1" x14ac:dyDescent="0.25">
      <c r="A160" s="5">
        <v>3546</v>
      </c>
      <c r="B160" t="str">
        <f>VLOOKUP(Table14[[#This Row],[model.rxns]],Table2[],2,FALSE)</f>
        <v>myo-inositol transport, cytoplasm-ER membrane</v>
      </c>
      <c r="C160" s="2">
        <v>1.12073648012938</v>
      </c>
      <c r="D160">
        <f>VLOOKUP(Table14[[#This Row],[model.rxns]],Table2[[model.rxns]:[OKYL029 - avg]],5,FALSE)</f>
        <v>2.8895579549552798E-4</v>
      </c>
      <c r="E160">
        <f>VLOOKUP(Table14[[#This Row],[model.rxns]],Table2[[model.rxns]:[JFYL07 - avg]],7,FALSE)</f>
        <v>3.2384330115664301E-4</v>
      </c>
      <c r="F160">
        <f>VLOOKUP(Table14[[#This Row],[model.rxns]],Table2[[model.rxns]:[JFYL18 - stddev]],8,FALSE)</f>
        <v>3.7300049987420898E-6</v>
      </c>
      <c r="G160" t="b">
        <f>ABS(Table14[[#This Row],[JFYL07 flux]])&gt;Table14[[#This Row],[JFYL07 stddev]]</f>
        <v>1</v>
      </c>
    </row>
    <row r="161" spans="1:7" x14ac:dyDescent="0.25">
      <c r="A161" s="5" t="s">
        <v>1752</v>
      </c>
      <c r="B161" t="str">
        <f>VLOOKUP(Table14[[#This Row],[model.rxns]],Table2[],2,FALSE)</f>
        <v>phosphatidylinositol synthase</v>
      </c>
      <c r="C161" s="2">
        <v>1.12073648012938</v>
      </c>
      <c r="D161">
        <f>VLOOKUP(Table14[[#This Row],[model.rxns]],Table2[[model.rxns]:[OKYL029 - avg]],5,FALSE)</f>
        <v>2.8895579549552798E-4</v>
      </c>
      <c r="E161">
        <f>VLOOKUP(Table14[[#This Row],[model.rxns]],Table2[[model.rxns]:[JFYL07 - avg]],7,FALSE)</f>
        <v>3.2384330115664301E-4</v>
      </c>
      <c r="F161">
        <f>VLOOKUP(Table14[[#This Row],[model.rxns]],Table2[[model.rxns]:[JFYL18 - stddev]],8,FALSE)</f>
        <v>3.7300049987420898E-6</v>
      </c>
      <c r="G161" t="b">
        <f>ABS(Table14[[#This Row],[JFYL07 flux]])&gt;Table14[[#This Row],[JFYL07 stddev]]</f>
        <v>1</v>
      </c>
    </row>
    <row r="162" spans="1:7" x14ac:dyDescent="0.25">
      <c r="A162" s="5">
        <v>144</v>
      </c>
      <c r="B162" t="str">
        <f>VLOOKUP(Table14[[#This Row],[model.rxns]],Table2[],2,FALSE)</f>
        <v>adenosylhomocysteinase</v>
      </c>
      <c r="C162" s="2">
        <v>1.12072663649048</v>
      </c>
      <c r="D162">
        <f>VLOOKUP(Table14[[#This Row],[model.rxns]],Table2[[model.rxns]:[OKYL029 - avg]],5,FALSE)</f>
        <v>5.1633267766631004E-3</v>
      </c>
      <c r="E162">
        <f>VLOOKUP(Table14[[#This Row],[model.rxns]],Table2[[model.rxns]:[JFYL07 - avg]],7,FALSE)</f>
        <v>5.7866778515108701E-3</v>
      </c>
      <c r="F162">
        <f>VLOOKUP(Table14[[#This Row],[model.rxns]],Table2[[model.rxns]:[JFYL18 - stddev]],8,FALSE)</f>
        <v>8.8157666836279503E-5</v>
      </c>
      <c r="G162" t="b">
        <f>ABS(Table14[[#This Row],[JFYL07 flux]])&gt;Table14[[#This Row],[JFYL07 stddev]]</f>
        <v>1</v>
      </c>
    </row>
    <row r="163" spans="1:7" x14ac:dyDescent="0.25">
      <c r="A163" s="5">
        <v>726</v>
      </c>
      <c r="B163" t="str">
        <f>VLOOKUP(Table14[[#This Row],[model.rxns]],Table2[],2,FALSE)</f>
        <v>methionine adenosyltransferase</v>
      </c>
      <c r="C163" s="2">
        <v>1.12072663649048</v>
      </c>
      <c r="D163">
        <f>VLOOKUP(Table14[[#This Row],[model.rxns]],Table2[[model.rxns]:[OKYL029 - avg]],5,FALSE)</f>
        <v>5.1633267766631004E-3</v>
      </c>
      <c r="E163">
        <f>VLOOKUP(Table14[[#This Row],[model.rxns]],Table2[[model.rxns]:[JFYL07 - avg]],7,FALSE)</f>
        <v>5.7866778515108701E-3</v>
      </c>
      <c r="F163">
        <f>VLOOKUP(Table14[[#This Row],[model.rxns]],Table2[[model.rxns]:[JFYL18 - stddev]],8,FALSE)</f>
        <v>8.8157666836279598E-5</v>
      </c>
      <c r="G163" t="b">
        <f>ABS(Table14[[#This Row],[JFYL07 flux]])&gt;Table14[[#This Row],[JFYL07 stddev]]</f>
        <v>1</v>
      </c>
    </row>
    <row r="164" spans="1:7" x14ac:dyDescent="0.25">
      <c r="A164" s="5">
        <v>736</v>
      </c>
      <c r="B164" t="str">
        <f>VLOOKUP(Table14[[#This Row],[model.rxns]],Table2[],2,FALSE)</f>
        <v>mevalonate kinase (ctp)</v>
      </c>
      <c r="C164" s="2">
        <v>1.1188888194151401</v>
      </c>
      <c r="D164">
        <f>VLOOKUP(Table14[[#This Row],[model.rxns]],Table2[[model.rxns]:[OKYL029 - avg]],5,FALSE)</f>
        <v>1.0204340316814799E-2</v>
      </c>
      <c r="E164">
        <f>VLOOKUP(Table14[[#This Row],[model.rxns]],Table2[[model.rxns]:[JFYL07 - avg]],7,FALSE)</f>
        <v>1.1417522289991201E-2</v>
      </c>
      <c r="F164">
        <f>VLOOKUP(Table14[[#This Row],[model.rxns]],Table2[[model.rxns]:[JFYL18 - stddev]],8,FALSE)</f>
        <v>1.5991260698029501E-3</v>
      </c>
      <c r="G164" t="b">
        <f>ABS(Table14[[#This Row],[JFYL07 flux]])&gt;Table14[[#This Row],[JFYL07 stddev]]</f>
        <v>1</v>
      </c>
    </row>
    <row r="165" spans="1:7" x14ac:dyDescent="0.25">
      <c r="A165" s="5">
        <v>961</v>
      </c>
      <c r="B165" t="str">
        <f>VLOOKUP(Table14[[#This Row],[model.rxns]],Table2[],2,FALSE)</f>
        <v>pyruvate dehydrogenase</v>
      </c>
      <c r="C165" s="2">
        <v>1.1151147110814501</v>
      </c>
      <c r="D165">
        <f>VLOOKUP(Table14[[#This Row],[model.rxns]],Table2[[model.rxns]:[OKYL029 - avg]],5,FALSE)</f>
        <v>0.89847505064299005</v>
      </c>
      <c r="E165">
        <f>VLOOKUP(Table14[[#This Row],[model.rxns]],Table2[[model.rxns]:[JFYL07 - avg]],7,FALSE)</f>
        <v>1.0019027465116499</v>
      </c>
      <c r="F165">
        <f>VLOOKUP(Table14[[#This Row],[model.rxns]],Table2[[model.rxns]:[JFYL18 - stddev]],8,FALSE)</f>
        <v>1.77800149956913E-2</v>
      </c>
      <c r="G165" t="b">
        <f>ABS(Table14[[#This Row],[JFYL07 flux]])&gt;Table14[[#This Row],[JFYL07 stddev]]</f>
        <v>1</v>
      </c>
    </row>
    <row r="166" spans="1:7" hidden="1" x14ac:dyDescent="0.25">
      <c r="A166" s="5">
        <v>3540</v>
      </c>
      <c r="B166" t="str">
        <f>VLOOKUP(Table14[[#This Row],[model.rxns]],Table2[],2,FALSE)</f>
        <v>CMP transport, cytoplasm-ER membrane</v>
      </c>
      <c r="C166" s="2">
        <v>1.1134079125831899</v>
      </c>
      <c r="D166">
        <f>VLOOKUP(Table14[[#This Row],[model.rxns]],Table2[[model.rxns]:[OKYL029 - avg]],5,FALSE)</f>
        <v>-2.4247753653835898E-3</v>
      </c>
      <c r="E166">
        <f>VLOOKUP(Table14[[#This Row],[model.rxns]],Table2[[model.rxns]:[JFYL07 - avg]],7,FALSE)</f>
        <v>-2.6997640780548802E-3</v>
      </c>
      <c r="F166">
        <f>VLOOKUP(Table14[[#This Row],[model.rxns]],Table2[[model.rxns]:[JFYL18 - stddev]],8,FALSE)</f>
        <v>1.16581491474661E-4</v>
      </c>
      <c r="G166" t="b">
        <f>ABS(Table14[[#This Row],[JFYL07 flux]])&gt;Table14[[#This Row],[JFYL07 stddev]]</f>
        <v>1</v>
      </c>
    </row>
    <row r="167" spans="1:7" hidden="1" x14ac:dyDescent="0.25">
      <c r="A167" s="5">
        <v>1696</v>
      </c>
      <c r="B167" t="str">
        <f>VLOOKUP(Table14[[#This Row],[model.rxns]],Table2[],2,FALSE)</f>
        <v>CO2 transport</v>
      </c>
      <c r="C167" s="2">
        <v>1.11319847255775</v>
      </c>
      <c r="D167">
        <f>VLOOKUP(Table14[[#This Row],[model.rxns]],Table2[[model.rxns]:[OKYL029 - avg]],5,FALSE)</f>
        <v>-1.94058726199941</v>
      </c>
      <c r="E167">
        <f>VLOOKUP(Table14[[#This Row],[model.rxns]],Table2[[model.rxns]:[JFYL07 - avg]],7,FALSE)</f>
        <v>-2.16025877592278</v>
      </c>
      <c r="F167">
        <f>VLOOKUP(Table14[[#This Row],[model.rxns]],Table2[[model.rxns]:[JFYL18 - stddev]],8,FALSE)</f>
        <v>3.8036750468316297E-2</v>
      </c>
      <c r="G167" t="b">
        <f>ABS(Table14[[#This Row],[JFYL07 flux]])&gt;Table14[[#This Row],[JFYL07 stddev]]</f>
        <v>1</v>
      </c>
    </row>
    <row r="168" spans="1:7" x14ac:dyDescent="0.25">
      <c r="A168" s="5">
        <v>558</v>
      </c>
      <c r="B168" t="str">
        <f>VLOOKUP(Table14[[#This Row],[model.rxns]],Table2[],2,FALSE)</f>
        <v>hydroxymethylglutaryl CoA reductase</v>
      </c>
      <c r="C168" s="2">
        <v>1.11260395662426</v>
      </c>
      <c r="D168">
        <f>VLOOKUP(Table14[[#This Row],[model.rxns]],Table2[[model.rxns]:[OKYL029 - avg]],5,FALSE)</f>
        <v>1.0539927881337801E-2</v>
      </c>
      <c r="E168">
        <f>VLOOKUP(Table14[[#This Row],[model.rxns]],Table2[[model.rxns]:[JFYL07 - avg]],7,FALSE)</f>
        <v>1.17267654633108E-2</v>
      </c>
      <c r="F168">
        <f>VLOOKUP(Table14[[#This Row],[model.rxns]],Table2[[model.rxns]:[JFYL18 - stddev]],8,FALSE)</f>
        <v>8.14026354256788E-4</v>
      </c>
      <c r="G168" t="b">
        <f>ABS(Table14[[#This Row],[JFYL07 flux]])&gt;Table14[[#This Row],[JFYL07 stddev]]</f>
        <v>1</v>
      </c>
    </row>
    <row r="169" spans="1:7" hidden="1" x14ac:dyDescent="0.25">
      <c r="A169" s="5" t="s">
        <v>1699</v>
      </c>
      <c r="B169" t="str">
        <f>VLOOKUP(Table14[[#This Row],[model.rxns]],Table2[],2,FALSE)</f>
        <v>phosphatidylcholine transport, ER membrane-lipid particle</v>
      </c>
      <c r="C169" s="2">
        <v>1.1125119785220201</v>
      </c>
      <c r="D169">
        <f>VLOOKUP(Table14[[#This Row],[model.rxns]],Table2[[model.rxns]:[OKYL029 - avg]],5,FALSE)</f>
        <v>1.15317908181249E-3</v>
      </c>
      <c r="E169">
        <f>VLOOKUP(Table14[[#This Row],[model.rxns]],Table2[[model.rxns]:[JFYL07 - avg]],7,FALSE)</f>
        <v>1.28292554189742E-3</v>
      </c>
      <c r="F169">
        <f>VLOOKUP(Table14[[#This Row],[model.rxns]],Table2[[model.rxns]:[JFYL18 - stddev]],8,FALSE)</f>
        <v>2.84387721140073E-5</v>
      </c>
      <c r="G169" t="b">
        <f>ABS(Table14[[#This Row],[JFYL07 flux]])&gt;Table14[[#This Row],[JFYL07 stddev]]</f>
        <v>1</v>
      </c>
    </row>
    <row r="170" spans="1:7" x14ac:dyDescent="0.25">
      <c r="A170" s="5">
        <v>2140</v>
      </c>
      <c r="B170" t="str">
        <f>VLOOKUP(Table14[[#This Row],[model.rxns]],Table2[],2,FALSE)</f>
        <v>fatty-acyl-CoA synthase (n-C16:0CoA)</v>
      </c>
      <c r="C170" s="2">
        <v>1.1071224782118401</v>
      </c>
      <c r="D170">
        <f>VLOOKUP(Table14[[#This Row],[model.rxns]],Table2[[model.rxns]:[OKYL029 - avg]],5,FALSE)</f>
        <v>1.5898099757762499E-3</v>
      </c>
      <c r="E170">
        <f>VLOOKUP(Table14[[#This Row],[model.rxns]],Table2[[model.rxns]:[JFYL07 - avg]],7,FALSE)</f>
        <v>1.76011436026731E-3</v>
      </c>
      <c r="F170">
        <f>VLOOKUP(Table14[[#This Row],[model.rxns]],Table2[[model.rxns]:[JFYL18 - stddev]],8,FALSE)</f>
        <v>6.2371146465834695E-4</v>
      </c>
      <c r="G170" t="b">
        <f>ABS(Table14[[#This Row],[JFYL07 flux]])&gt;Table14[[#This Row],[JFYL07 stddev]]</f>
        <v>1</v>
      </c>
    </row>
    <row r="171" spans="1:7" x14ac:dyDescent="0.25">
      <c r="A171" s="5">
        <v>1050</v>
      </c>
      <c r="B171" t="str">
        <f>VLOOKUP(Table14[[#This Row],[model.rxns]],Table2[],2,FALSE)</f>
        <v>transketolase 2</v>
      </c>
      <c r="C171" s="2">
        <v>1.1012745227034499</v>
      </c>
      <c r="D171">
        <f>VLOOKUP(Table14[[#This Row],[model.rxns]],Table2[[model.rxns]:[OKYL029 - avg]],5,FALSE)</f>
        <v>0.108369916835501</v>
      </c>
      <c r="E171">
        <f>VLOOKUP(Table14[[#This Row],[model.rxns]],Table2[[model.rxns]:[JFYL07 - avg]],7,FALSE)</f>
        <v>0.11934502843842899</v>
      </c>
      <c r="F171">
        <f>VLOOKUP(Table14[[#This Row],[model.rxns]],Table2[[model.rxns]:[JFYL18 - stddev]],8,FALSE)</f>
        <v>3.0943995862896699E-3</v>
      </c>
      <c r="G171" t="b">
        <f>ABS(Table14[[#This Row],[JFYL07 flux]])&gt;Table14[[#This Row],[JFYL07 stddev]]</f>
        <v>1</v>
      </c>
    </row>
    <row r="172" spans="1:7" x14ac:dyDescent="0.25">
      <c r="A172" s="5" t="s">
        <v>1762</v>
      </c>
      <c r="B172" t="str">
        <f>VLOOKUP(Table14[[#This Row],[model.rxns]],Table2[],2,FALSE)</f>
        <v>Non-growth associated maintenance (NGAM)</v>
      </c>
      <c r="C172" s="2">
        <v>1.0976965154276199</v>
      </c>
      <c r="D172">
        <f>VLOOKUP(Table14[[#This Row],[model.rxns]],Table2[[model.rxns]:[OKYL029 - avg]],5,FALSE)</f>
        <v>4.8333475563894197</v>
      </c>
      <c r="E172">
        <f>VLOOKUP(Table14[[#This Row],[model.rxns]],Table2[[model.rxns]:[JFYL07 - avg]],7,FALSE)</f>
        <v>5.3055487704992901</v>
      </c>
      <c r="F172">
        <f>VLOOKUP(Table14[[#This Row],[model.rxns]],Table2[[model.rxns]:[JFYL18 - stddev]],8,FALSE)</f>
        <v>4.2841818640066497E-2</v>
      </c>
      <c r="G172" t="b">
        <f>ABS(Table14[[#This Row],[JFYL07 flux]])&gt;Table14[[#This Row],[JFYL07 stddev]]</f>
        <v>1</v>
      </c>
    </row>
    <row r="173" spans="1:7" x14ac:dyDescent="0.25">
      <c r="A173" s="5">
        <v>984</v>
      </c>
      <c r="B173" t="str">
        <f>VLOOKUP(Table14[[#This Row],[model.rxns]],Table2[],2,FALSE)</f>
        <v>ribulose 5-phosphate 3-epimerase</v>
      </c>
      <c r="C173" s="2">
        <v>1.09723547377178</v>
      </c>
      <c r="D173">
        <f>VLOOKUP(Table14[[#This Row],[model.rxns]],Table2[[model.rxns]:[OKYL029 - avg]],5,FALSE)</f>
        <v>0.22705108128952101</v>
      </c>
      <c r="E173">
        <f>VLOOKUP(Table14[[#This Row],[model.rxns]],Table2[[model.rxns]:[JFYL07 - avg]],7,FALSE)</f>
        <v>0.249128500749103</v>
      </c>
      <c r="F173">
        <f>VLOOKUP(Table14[[#This Row],[model.rxns]],Table2[[model.rxns]:[JFYL18 - stddev]],8,FALSE)</f>
        <v>6.4381321641738204E-3</v>
      </c>
      <c r="G173" t="b">
        <f>ABS(Table14[[#This Row],[JFYL07 flux]])&gt;Table14[[#This Row],[JFYL07 stddev]]</f>
        <v>1</v>
      </c>
    </row>
    <row r="174" spans="1:7" x14ac:dyDescent="0.25">
      <c r="A174" s="5">
        <v>1049</v>
      </c>
      <c r="B174" t="str">
        <f>VLOOKUP(Table14[[#This Row],[model.rxns]],Table2[],2,FALSE)</f>
        <v>transketolase 1</v>
      </c>
      <c r="C174" s="2">
        <v>1.09354734517251</v>
      </c>
      <c r="D174">
        <f>VLOOKUP(Table14[[#This Row],[model.rxns]],Table2[[model.rxns]:[OKYL029 - avg]],5,FALSE)</f>
        <v>0.11868116445401999</v>
      </c>
      <c r="E174">
        <f>VLOOKUP(Table14[[#This Row],[model.rxns]],Table2[[model.rxns]:[JFYL07 - avg]],7,FALSE)</f>
        <v>0.129783472310676</v>
      </c>
      <c r="F174">
        <f>VLOOKUP(Table14[[#This Row],[model.rxns]],Table2[[model.rxns]:[JFYL18 - stddev]],8,FALSE)</f>
        <v>6.0492597419759203E-3</v>
      </c>
      <c r="G174" t="b">
        <f>ABS(Table14[[#This Row],[JFYL07 flux]])&gt;Table14[[#This Row],[JFYL07 stddev]]</f>
        <v>1</v>
      </c>
    </row>
    <row r="175" spans="1:7" x14ac:dyDescent="0.25">
      <c r="A175" s="5">
        <v>1277</v>
      </c>
      <c r="B175" t="str">
        <f>VLOOKUP(Table14[[#This Row],[model.rxns]],Table2[],2,FALSE)</f>
        <v>water diffusion</v>
      </c>
      <c r="C175" s="2">
        <v>1.0823216710205299</v>
      </c>
      <c r="D175">
        <f>VLOOKUP(Table14[[#This Row],[model.rxns]],Table2[[model.rxns]:[OKYL029 - avg]],5,FALSE)</f>
        <v>-8.1985544825005192</v>
      </c>
      <c r="E175">
        <f>VLOOKUP(Table14[[#This Row],[model.rxns]],Table2[[model.rxns]:[JFYL07 - avg]],7,FALSE)</f>
        <v>-8.8734731874528592</v>
      </c>
      <c r="F175">
        <f>VLOOKUP(Table14[[#This Row],[model.rxns]],Table2[[model.rxns]:[JFYL18 - stddev]],8,FALSE)</f>
        <v>5.8029367362515002E-2</v>
      </c>
      <c r="G175" t="b">
        <f>ABS(Table14[[#This Row],[JFYL07 flux]])&gt;Table14[[#This Row],[JFYL07 stddev]]</f>
        <v>1</v>
      </c>
    </row>
    <row r="176" spans="1:7" hidden="1" x14ac:dyDescent="0.25">
      <c r="A176" s="5">
        <v>2100</v>
      </c>
      <c r="B176" t="str">
        <f>VLOOKUP(Table14[[#This Row],[model.rxns]],Table2[],2,FALSE)</f>
        <v>water exchange</v>
      </c>
      <c r="C176" s="2">
        <v>1.0823216710205299</v>
      </c>
      <c r="D176">
        <f>VLOOKUP(Table14[[#This Row],[model.rxns]],Table2[[model.rxns]:[OKYL029 - avg]],5,FALSE)</f>
        <v>8.1985544825005192</v>
      </c>
      <c r="E176">
        <f>VLOOKUP(Table14[[#This Row],[model.rxns]],Table2[[model.rxns]:[JFYL07 - avg]],7,FALSE)</f>
        <v>8.8734731874528592</v>
      </c>
      <c r="F176">
        <f>VLOOKUP(Table14[[#This Row],[model.rxns]],Table2[[model.rxns]:[JFYL18 - stddev]],8,FALSE)</f>
        <v>5.8029367362515002E-2</v>
      </c>
      <c r="G176" t="b">
        <f>ABS(Table14[[#This Row],[JFYL07 flux]])&gt;Table14[[#This Row],[JFYL07 stddev]]</f>
        <v>1</v>
      </c>
    </row>
    <row r="177" spans="1:7" x14ac:dyDescent="0.25">
      <c r="A177" s="5">
        <v>1048</v>
      </c>
      <c r="B177" t="str">
        <f>VLOOKUP(Table14[[#This Row],[model.rxns]],Table2[],2,FALSE)</f>
        <v>transaldolase</v>
      </c>
      <c r="C177" s="2">
        <v>1.08220190267478</v>
      </c>
      <c r="D177">
        <f>VLOOKUP(Table14[[#This Row],[model.rxns]],Table2[[model.rxns]:[OKYL029 - avg]],5,FALSE)</f>
        <v>0.118296738326019</v>
      </c>
      <c r="E177">
        <f>VLOOKUP(Table14[[#This Row],[model.rxns]],Table2[[model.rxns]:[JFYL07 - avg]],7,FALSE)</f>
        <v>0.12802095529663801</v>
      </c>
      <c r="F177">
        <f>VLOOKUP(Table14[[#This Row],[model.rxns]],Table2[[model.rxns]:[JFYL18 - stddev]],8,FALSE)</f>
        <v>2.0965278097187401E-2</v>
      </c>
      <c r="G177" t="b">
        <f>ABS(Table14[[#This Row],[JFYL07 flux]])&gt;Table14[[#This Row],[JFYL07 stddev]]</f>
        <v>1</v>
      </c>
    </row>
    <row r="178" spans="1:7" x14ac:dyDescent="0.25">
      <c r="A178" s="5">
        <v>91</v>
      </c>
      <c r="B178" t="str">
        <f>VLOOKUP(Table14[[#This Row],[model.rxns]],Table2[],2,FALSE)</f>
        <v>6-phosphogluconolactonase</v>
      </c>
      <c r="C178" s="2">
        <v>1.07680901731054</v>
      </c>
      <c r="D178">
        <f>VLOOKUP(Table14[[#This Row],[model.rxns]],Table2[[model.rxns]:[OKYL029 - avg]],5,FALSE)</f>
        <v>0.37546193447376403</v>
      </c>
      <c r="E178">
        <f>VLOOKUP(Table14[[#This Row],[model.rxns]],Table2[[model.rxns]:[JFYL07 - avg]],7,FALSE)</f>
        <v>0.40430079669820701</v>
      </c>
      <c r="F178">
        <f>VLOOKUP(Table14[[#This Row],[model.rxns]],Table2[[model.rxns]:[JFYL18 - stddev]],8,FALSE)</f>
        <v>1.1507310945418301E-2</v>
      </c>
      <c r="G178" t="b">
        <f>ABS(Table14[[#This Row],[JFYL07 flux]])&gt;Table14[[#This Row],[JFYL07 stddev]]</f>
        <v>1</v>
      </c>
    </row>
    <row r="179" spans="1:7" x14ac:dyDescent="0.25">
      <c r="A179" s="5">
        <v>466</v>
      </c>
      <c r="B179" t="str">
        <f>VLOOKUP(Table14[[#This Row],[model.rxns]],Table2[],2,FALSE)</f>
        <v>glucose 6-phosphate dehydrogenase</v>
      </c>
      <c r="C179" s="2">
        <v>1.07680901731054</v>
      </c>
      <c r="D179">
        <f>VLOOKUP(Table14[[#This Row],[model.rxns]],Table2[[model.rxns]:[OKYL029 - avg]],5,FALSE)</f>
        <v>0.37546193447376403</v>
      </c>
      <c r="E179">
        <f>VLOOKUP(Table14[[#This Row],[model.rxns]],Table2[[model.rxns]:[JFYL07 - avg]],7,FALSE)</f>
        <v>0.40430079669820701</v>
      </c>
      <c r="F179">
        <f>VLOOKUP(Table14[[#This Row],[model.rxns]],Table2[[model.rxns]:[JFYL18 - stddev]],8,FALSE)</f>
        <v>1.1507310945418301E-2</v>
      </c>
      <c r="G179" t="b">
        <f>ABS(Table14[[#This Row],[JFYL07 flux]])&gt;Table14[[#This Row],[JFYL07 stddev]]</f>
        <v>1</v>
      </c>
    </row>
    <row r="180" spans="1:7" x14ac:dyDescent="0.25">
      <c r="A180" s="5">
        <v>889</v>
      </c>
      <c r="B180" t="str">
        <f>VLOOKUP(Table14[[#This Row],[model.rxns]],Table2[],2,FALSE)</f>
        <v>phosphogluconate dehydrogenase</v>
      </c>
      <c r="C180" s="2">
        <v>1.07680901731054</v>
      </c>
      <c r="D180">
        <f>VLOOKUP(Table14[[#This Row],[model.rxns]],Table2[[model.rxns]:[OKYL029 - avg]],5,FALSE)</f>
        <v>0.37546193447376403</v>
      </c>
      <c r="E180">
        <f>VLOOKUP(Table14[[#This Row],[model.rxns]],Table2[[model.rxns]:[JFYL07 - avg]],7,FALSE)</f>
        <v>0.40430079669820701</v>
      </c>
      <c r="F180">
        <f>VLOOKUP(Table14[[#This Row],[model.rxns]],Table2[[model.rxns]:[JFYL18 - stddev]],8,FALSE)</f>
        <v>1.1507310945418301E-2</v>
      </c>
      <c r="G180" t="b">
        <f>ABS(Table14[[#This Row],[JFYL07 flux]])&gt;Table14[[#This Row],[JFYL07 stddev]]</f>
        <v>1</v>
      </c>
    </row>
    <row r="181" spans="1:7" x14ac:dyDescent="0.25">
      <c r="A181" s="5" t="s">
        <v>1804</v>
      </c>
      <c r="B181" t="str">
        <f>VLOOKUP(Table14[[#This Row],[model.rxns]],Table2[],2,FALSE)</f>
        <v>ATP-citrate lyase</v>
      </c>
      <c r="C181" s="2">
        <v>1.0700946927386299</v>
      </c>
      <c r="D181">
        <f>VLOOKUP(Table14[[#This Row],[model.rxns]],Table2[[model.rxns]:[OKYL029 - avg]],5,FALSE)</f>
        <v>0.15095731162311399</v>
      </c>
      <c r="E181">
        <f>VLOOKUP(Table14[[#This Row],[model.rxns]],Table2[[model.rxns]:[JFYL07 - avg]],7,FALSE)</f>
        <v>0.16153861799798599</v>
      </c>
      <c r="F181">
        <f>VLOOKUP(Table14[[#This Row],[model.rxns]],Table2[[model.rxns]:[JFYL18 - stddev]],8,FALSE)</f>
        <v>1.1872436235645101E-2</v>
      </c>
      <c r="G181" t="b">
        <f>ABS(Table14[[#This Row],[JFYL07 flux]])&gt;Table14[[#This Row],[JFYL07 stddev]]</f>
        <v>1</v>
      </c>
    </row>
    <row r="182" spans="1:7" x14ac:dyDescent="0.25">
      <c r="A182" s="5">
        <v>962</v>
      </c>
      <c r="B182" t="str">
        <f>VLOOKUP(Table14[[#This Row],[model.rxns]],Table2[],2,FALSE)</f>
        <v>pyruvate kinase</v>
      </c>
      <c r="C182" s="2">
        <v>1.06760472060791</v>
      </c>
      <c r="D182">
        <f>VLOOKUP(Table14[[#This Row],[model.rxns]],Table2[[model.rxns]:[OKYL029 - avg]],5,FALSE)</f>
        <v>1.4018856562245801</v>
      </c>
      <c r="E182">
        <f>VLOOKUP(Table14[[#This Row],[model.rxns]],Table2[[model.rxns]:[JFYL07 - avg]],7,FALSE)</f>
        <v>1.49665974433788</v>
      </c>
      <c r="F182">
        <f>VLOOKUP(Table14[[#This Row],[model.rxns]],Table2[[model.rxns]:[JFYL18 - stddev]],8,FALSE)</f>
        <v>1.5549531336942E-2</v>
      </c>
      <c r="G182" t="b">
        <f>ABS(Table14[[#This Row],[JFYL07 flux]])&gt;Table14[[#This Row],[JFYL07 stddev]]</f>
        <v>1</v>
      </c>
    </row>
    <row r="183" spans="1:7" x14ac:dyDescent="0.25">
      <c r="A183" s="5">
        <v>366</v>
      </c>
      <c r="B183" t="str">
        <f>VLOOKUP(Table14[[#This Row],[model.rxns]],Table2[],2,FALSE)</f>
        <v>enolase</v>
      </c>
      <c r="C183" s="2">
        <v>1.06327999315044</v>
      </c>
      <c r="D183">
        <f>VLOOKUP(Table14[[#This Row],[model.rxns]],Table2[[model.rxns]:[OKYL029 - avg]],5,FALSE)</f>
        <v>1.4218684356084399</v>
      </c>
      <c r="E183">
        <f>VLOOKUP(Table14[[#This Row],[model.rxns]],Table2[[model.rxns]:[JFYL07 - avg]],7,FALSE)</f>
        <v>1.5118442604745701</v>
      </c>
      <c r="F183">
        <f>VLOOKUP(Table14[[#This Row],[model.rxns]],Table2[[model.rxns]:[JFYL18 - stddev]],8,FALSE)</f>
        <v>1.47035435830861E-2</v>
      </c>
      <c r="G183" t="b">
        <f>ABS(Table14[[#This Row],[JFYL07 flux]])&gt;Table14[[#This Row],[JFYL07 stddev]]</f>
        <v>1</v>
      </c>
    </row>
    <row r="184" spans="1:7" x14ac:dyDescent="0.25">
      <c r="A184" s="5">
        <v>893</v>
      </c>
      <c r="B184" t="str">
        <f>VLOOKUP(Table14[[#This Row],[model.rxns]],Table2[],2,FALSE)</f>
        <v>phosphoglycerate mutase</v>
      </c>
      <c r="C184" s="2">
        <v>1.06327999315044</v>
      </c>
      <c r="D184">
        <f>VLOOKUP(Table14[[#This Row],[model.rxns]],Table2[[model.rxns]:[OKYL029 - avg]],5,FALSE)</f>
        <v>1.4218684356084399</v>
      </c>
      <c r="E184">
        <f>VLOOKUP(Table14[[#This Row],[model.rxns]],Table2[[model.rxns]:[JFYL07 - avg]],7,FALSE)</f>
        <v>1.5118442604745701</v>
      </c>
      <c r="F184">
        <f>VLOOKUP(Table14[[#This Row],[model.rxns]],Table2[[model.rxns]:[JFYL18 - stddev]],8,FALSE)</f>
        <v>1.47035435830861E-2</v>
      </c>
      <c r="G184" t="b">
        <f>ABS(Table14[[#This Row],[JFYL07 flux]])&gt;Table14[[#This Row],[JFYL07 stddev]]</f>
        <v>1</v>
      </c>
    </row>
    <row r="185" spans="1:7" hidden="1" x14ac:dyDescent="0.25">
      <c r="A185" s="5">
        <v>1979</v>
      </c>
      <c r="B185" t="str">
        <f>VLOOKUP(Table14[[#This Row],[model.rxns]],Table2[],2,FALSE)</f>
        <v>O2 transport</v>
      </c>
      <c r="C185" s="2">
        <v>1.05805958031044</v>
      </c>
      <c r="D185">
        <f>VLOOKUP(Table14[[#This Row],[model.rxns]],Table2[[model.rxns]:[OKYL029 - avg]],5,FALSE)</f>
        <v>2.1411608902437398</v>
      </c>
      <c r="E185">
        <f>VLOOKUP(Table14[[#This Row],[model.rxns]],Table2[[model.rxns]:[JFYL07 - avg]],7,FALSE)</f>
        <v>2.2654757929084202</v>
      </c>
      <c r="F185">
        <f>VLOOKUP(Table14[[#This Row],[model.rxns]],Table2[[model.rxns]:[JFYL18 - stddev]],8,FALSE)</f>
        <v>2.2200593048578299E-2</v>
      </c>
      <c r="G185" t="b">
        <f>ABS(Table14[[#This Row],[JFYL07 flux]])&gt;Table14[[#This Row],[JFYL07 stddev]]</f>
        <v>1</v>
      </c>
    </row>
    <row r="186" spans="1:7" hidden="1" x14ac:dyDescent="0.25">
      <c r="A186" s="5">
        <v>1992</v>
      </c>
      <c r="B186" t="str">
        <f>VLOOKUP(Table14[[#This Row],[model.rxns]],Table2[],2,FALSE)</f>
        <v>oxygen exchange</v>
      </c>
      <c r="C186" s="2">
        <v>1.05805958031044</v>
      </c>
      <c r="D186">
        <f>VLOOKUP(Table14[[#This Row],[model.rxns]],Table2[[model.rxns]:[OKYL029 - avg]],5,FALSE)</f>
        <v>-2.1411608902437398</v>
      </c>
      <c r="E186">
        <f>VLOOKUP(Table14[[#This Row],[model.rxns]],Table2[[model.rxns]:[JFYL07 - avg]],7,FALSE)</f>
        <v>-2.2654757929084202</v>
      </c>
      <c r="F186">
        <f>VLOOKUP(Table14[[#This Row],[model.rxns]],Table2[[model.rxns]:[JFYL18 - stddev]],8,FALSE)</f>
        <v>2.2200593048578299E-2</v>
      </c>
      <c r="G186" t="b">
        <f>ABS(Table14[[#This Row],[JFYL07 flux]])&gt;Table14[[#This Row],[JFYL07 stddev]]</f>
        <v>1</v>
      </c>
    </row>
    <row r="187" spans="1:7" x14ac:dyDescent="0.25">
      <c r="A187" s="5">
        <v>438</v>
      </c>
      <c r="B187" t="str">
        <f>VLOOKUP(Table14[[#This Row],[model.rxns]],Table2[],2,FALSE)</f>
        <v>ferrocytochrome-c:oxygen oxidoreductase</v>
      </c>
      <c r="C187" s="2">
        <v>1.0574874145328199</v>
      </c>
      <c r="D187">
        <f>VLOOKUP(Table14[[#This Row],[model.rxns]],Table2[[model.rxns]:[OKYL029 - avg]],5,FALSE)</f>
        <v>2.1056784400742399</v>
      </c>
      <c r="E187">
        <f>VLOOKUP(Table14[[#This Row],[model.rxns]],Table2[[model.rxns]:[JFYL07 - avg]],7,FALSE)</f>
        <v>2.22672844943162</v>
      </c>
      <c r="F187">
        <f>VLOOKUP(Table14[[#This Row],[model.rxns]],Table2[[model.rxns]:[JFYL18 - stddev]],8,FALSE)</f>
        <v>2.1878458444264798E-2</v>
      </c>
      <c r="G187" t="b">
        <f>ABS(Table14[[#This Row],[JFYL07 flux]])&gt;Table14[[#This Row],[JFYL07 stddev]]</f>
        <v>1</v>
      </c>
    </row>
    <row r="188" spans="1:7" x14ac:dyDescent="0.25">
      <c r="A188" s="5">
        <v>439</v>
      </c>
      <c r="B188" t="str">
        <f>VLOOKUP(Table14[[#This Row],[model.rxns]],Table2[],2,FALSE)</f>
        <v>ferrocytochrome-c:oxygen oxidoreductase</v>
      </c>
      <c r="C188" s="2">
        <v>1.0574874145328199</v>
      </c>
      <c r="D188">
        <f>VLOOKUP(Table14[[#This Row],[model.rxns]],Table2[[model.rxns]:[OKYL029 - avg]],5,FALSE)</f>
        <v>4.2113568801484798</v>
      </c>
      <c r="E188">
        <f>VLOOKUP(Table14[[#This Row],[model.rxns]],Table2[[model.rxns]:[JFYL07 - avg]],7,FALSE)</f>
        <v>4.4534568988632399</v>
      </c>
      <c r="F188">
        <f>VLOOKUP(Table14[[#This Row],[model.rxns]],Table2[[model.rxns]:[JFYL18 - stddev]],8,FALSE)</f>
        <v>4.37569168885295E-2</v>
      </c>
      <c r="G188" t="b">
        <f>ABS(Table14[[#This Row],[JFYL07 flux]])&gt;Table14[[#This Row],[JFYL07 stddev]]</f>
        <v>1</v>
      </c>
    </row>
    <row r="189" spans="1:7" hidden="1" x14ac:dyDescent="0.25">
      <c r="A189" s="5">
        <v>1978</v>
      </c>
      <c r="B189" t="str">
        <f>VLOOKUP(Table14[[#This Row],[model.rxns]],Table2[],2,FALSE)</f>
        <v>O2 transport</v>
      </c>
      <c r="C189" s="2">
        <v>1.0574874145328199</v>
      </c>
      <c r="D189">
        <f>VLOOKUP(Table14[[#This Row],[model.rxns]],Table2[[model.rxns]:[OKYL029 - avg]],5,FALSE)</f>
        <v>2.1056784400742399</v>
      </c>
      <c r="E189">
        <f>VLOOKUP(Table14[[#This Row],[model.rxns]],Table2[[model.rxns]:[JFYL07 - avg]],7,FALSE)</f>
        <v>2.22672844943162</v>
      </c>
      <c r="F189">
        <f>VLOOKUP(Table14[[#This Row],[model.rxns]],Table2[[model.rxns]:[JFYL18 - stddev]],8,FALSE)</f>
        <v>2.1878458444264798E-2</v>
      </c>
      <c r="G189" t="b">
        <f>ABS(Table14[[#This Row],[JFYL07 flux]])&gt;Table14[[#This Row],[JFYL07 stddev]]</f>
        <v>1</v>
      </c>
    </row>
    <row r="190" spans="1:7" hidden="1" x14ac:dyDescent="0.25">
      <c r="A190" s="5">
        <v>1245</v>
      </c>
      <c r="B190" t="str">
        <f>VLOOKUP(Table14[[#This Row],[model.rxns]],Table2[],2,FALSE)</f>
        <v>phosphate transport</v>
      </c>
      <c r="C190" s="2">
        <v>1.0534600531062901</v>
      </c>
      <c r="D190">
        <f>VLOOKUP(Table14[[#This Row],[model.rxns]],Table2[[model.rxns]:[OKYL029 - avg]],5,FALSE)</f>
        <v>5.9585477200770303</v>
      </c>
      <c r="E190">
        <f>VLOOKUP(Table14[[#This Row],[model.rxns]],Table2[[model.rxns]:[JFYL07 - avg]],7,FALSE)</f>
        <v>6.2770919976286903</v>
      </c>
      <c r="F190">
        <f>VLOOKUP(Table14[[#This Row],[model.rxns]],Table2[[model.rxns]:[JFYL18 - stddev]],8,FALSE)</f>
        <v>8.2191086393776203E-2</v>
      </c>
      <c r="G190" t="b">
        <f>ABS(Table14[[#This Row],[JFYL07 flux]])&gt;Table14[[#This Row],[JFYL07 stddev]]</f>
        <v>1</v>
      </c>
    </row>
    <row r="191" spans="1:7" x14ac:dyDescent="0.25">
      <c r="A191" s="5">
        <v>486</v>
      </c>
      <c r="B191" t="str">
        <f>VLOOKUP(Table14[[#This Row],[model.rxns]],Table2[],2,FALSE)</f>
        <v>glyceraldehyde-3-phosphate dehydrogenase</v>
      </c>
      <c r="C191" s="2">
        <v>1.0529441091357401</v>
      </c>
      <c r="D191">
        <f>VLOOKUP(Table14[[#This Row],[model.rxns]],Table2[[model.rxns]:[OKYL029 - avg]],5,FALSE)</f>
        <v>1.4804731794006201</v>
      </c>
      <c r="E191">
        <f>VLOOKUP(Table14[[#This Row],[model.rxns]],Table2[[model.rxns]:[JFYL07 - avg]],7,FALSE)</f>
        <v>1.5588555129833399</v>
      </c>
      <c r="F191">
        <f>VLOOKUP(Table14[[#This Row],[model.rxns]],Table2[[model.rxns]:[JFYL18 - stddev]],8,FALSE)</f>
        <v>1.2870774250608801E-2</v>
      </c>
      <c r="G191" t="b">
        <f>ABS(Table14[[#This Row],[JFYL07 flux]])&gt;Table14[[#This Row],[JFYL07 stddev]]</f>
        <v>1</v>
      </c>
    </row>
    <row r="192" spans="1:7" x14ac:dyDescent="0.25">
      <c r="A192" s="5">
        <v>892</v>
      </c>
      <c r="B192" t="str">
        <f>VLOOKUP(Table14[[#This Row],[model.rxns]],Table2[],2,FALSE)</f>
        <v>phosphoglycerate kinase</v>
      </c>
      <c r="C192" s="2">
        <v>1.0529441091357401</v>
      </c>
      <c r="D192">
        <f>VLOOKUP(Table14[[#This Row],[model.rxns]],Table2[[model.rxns]:[OKYL029 - avg]],5,FALSE)</f>
        <v>1.4804731794006201</v>
      </c>
      <c r="E192">
        <f>VLOOKUP(Table14[[#This Row],[model.rxns]],Table2[[model.rxns]:[JFYL07 - avg]],7,FALSE)</f>
        <v>1.5588555129833399</v>
      </c>
      <c r="F192">
        <f>VLOOKUP(Table14[[#This Row],[model.rxns]],Table2[[model.rxns]:[JFYL18 - stddev]],8,FALSE)</f>
        <v>1.2870774250608801E-2</v>
      </c>
      <c r="G192" t="b">
        <f>ABS(Table14[[#This Row],[JFYL07 flux]])&gt;Table14[[#This Row],[JFYL07 stddev]]</f>
        <v>1</v>
      </c>
    </row>
    <row r="193" spans="1:7" hidden="1" x14ac:dyDescent="0.25">
      <c r="A193" s="5">
        <v>1832</v>
      </c>
      <c r="B193" t="str">
        <f>VLOOKUP(Table14[[#This Row],[model.rxns]],Table2[],2,FALSE)</f>
        <v>H+ exchange</v>
      </c>
      <c r="C193" s="2">
        <v>1.05165291522619</v>
      </c>
      <c r="D193">
        <f>VLOOKUP(Table14[[#This Row],[model.rxns]],Table2[[model.rxns]:[OKYL029 - avg]],5,FALSE)</f>
        <v>-2.3962437128243499</v>
      </c>
      <c r="E193">
        <f>VLOOKUP(Table14[[#This Row],[model.rxns]],Table2[[model.rxns]:[JFYL07 - avg]],7,FALSE)</f>
        <v>-2.5200166861841402</v>
      </c>
      <c r="F193">
        <f>VLOOKUP(Table14[[#This Row],[model.rxns]],Table2[[model.rxns]:[JFYL18 - stddev]],8,FALSE)</f>
        <v>5.7839286924810697E-2</v>
      </c>
      <c r="G193" t="b">
        <f>ABS(Table14[[#This Row],[JFYL07 flux]])&gt;Table14[[#This Row],[JFYL07 stddev]]</f>
        <v>1</v>
      </c>
    </row>
    <row r="194" spans="1:7" x14ac:dyDescent="0.25">
      <c r="A194" s="5">
        <v>1054</v>
      </c>
      <c r="B194" t="str">
        <f>VLOOKUP(Table14[[#This Row],[model.rxns]],Table2[],2,FALSE)</f>
        <v>triose-phosphate isomerase</v>
      </c>
      <c r="C194" s="2">
        <v>1.04866338978777</v>
      </c>
      <c r="D194">
        <f>VLOOKUP(Table14[[#This Row],[model.rxns]],Table2[[model.rxns]:[OKYL029 - avg]],5,FALSE)</f>
        <v>0.68195605876441201</v>
      </c>
      <c r="E194">
        <f>VLOOKUP(Table14[[#This Row],[model.rxns]],Table2[[model.rxns]:[JFYL07 - avg]],7,FALSE)</f>
        <v>0.71514235227019196</v>
      </c>
      <c r="F194">
        <f>VLOOKUP(Table14[[#This Row],[model.rxns]],Table2[[model.rxns]:[JFYL18 - stddev]],8,FALSE)</f>
        <v>6.1105965336255902E-3</v>
      </c>
      <c r="G194" t="b">
        <f>ABS(Table14[[#This Row],[JFYL07 flux]])&gt;Table14[[#This Row],[JFYL07 stddev]]</f>
        <v>1</v>
      </c>
    </row>
    <row r="195" spans="1:7" x14ac:dyDescent="0.25">
      <c r="A195" s="5">
        <v>2096</v>
      </c>
      <c r="B195" t="str">
        <f>VLOOKUP(Table14[[#This Row],[model.rxns]],Table2[],2,FALSE)</f>
        <v>water diffusion</v>
      </c>
      <c r="C195" s="2">
        <v>1.0471313766238</v>
      </c>
      <c r="D195">
        <f>VLOOKUP(Table14[[#This Row],[model.rxns]],Table2[[model.rxns]:[OKYL029 - avg]],5,FALSE)</f>
        <v>-8.7455613757992605</v>
      </c>
      <c r="E195">
        <f>VLOOKUP(Table14[[#This Row],[model.rxns]],Table2[[model.rxns]:[JFYL07 - avg]],7,FALSE)</f>
        <v>-9.1577517227886194</v>
      </c>
      <c r="F195">
        <f>VLOOKUP(Table14[[#This Row],[model.rxns]],Table2[[model.rxns]:[JFYL18 - stddev]],8,FALSE)</f>
        <v>8.4751464387015696E-2</v>
      </c>
      <c r="G195" t="b">
        <f>ABS(Table14[[#This Row],[JFYL07 flux]])&gt;Table14[[#This Row],[JFYL07 stddev]]</f>
        <v>1</v>
      </c>
    </row>
    <row r="196" spans="1:7" x14ac:dyDescent="0.25">
      <c r="A196" s="5">
        <v>982</v>
      </c>
      <c r="B196" t="str">
        <f>VLOOKUP(Table14[[#This Row],[model.rxns]],Table2[],2,FALSE)</f>
        <v>ribose-5-phosphate isomerase</v>
      </c>
      <c r="C196" s="2">
        <v>1.04555895084346</v>
      </c>
      <c r="D196">
        <f>VLOOKUP(Table14[[#This Row],[model.rxns]],Table2[[model.rxns]:[OKYL029 - avg]],5,FALSE)</f>
        <v>0.14841085318424199</v>
      </c>
      <c r="E196">
        <f>VLOOKUP(Table14[[#This Row],[model.rxns]],Table2[[model.rxns]:[JFYL07 - avg]],7,FALSE)</f>
        <v>0.15517229594909901</v>
      </c>
      <c r="F196">
        <f>VLOOKUP(Table14[[#This Row],[model.rxns]],Table2[[model.rxns]:[JFYL18 - stddev]],8,FALSE)</f>
        <v>5.8697098924509099E-3</v>
      </c>
      <c r="G196" t="b">
        <f>ABS(Table14[[#This Row],[JFYL07 flux]])&gt;Table14[[#This Row],[JFYL07 stddev]]</f>
        <v>1</v>
      </c>
    </row>
    <row r="197" spans="1:7" x14ac:dyDescent="0.25">
      <c r="A197" s="5">
        <v>450</v>
      </c>
      <c r="B197" t="str">
        <f>VLOOKUP(Table14[[#This Row],[model.rxns]],Table2[],2,FALSE)</f>
        <v>fructose-bisphosphate aldolase</v>
      </c>
      <c r="C197" s="2">
        <v>1.0454309414452401</v>
      </c>
      <c r="D197">
        <f>VLOOKUP(Table14[[#This Row],[model.rxns]],Table2[[model.rxns]:[OKYL029 - avg]],5,FALSE)</f>
        <v>0.68546208219826998</v>
      </c>
      <c r="E197">
        <f>VLOOKUP(Table14[[#This Row],[model.rxns]],Table2[[model.rxns]:[JFYL07 - avg]],7,FALSE)</f>
        <v>0.71660326991754897</v>
      </c>
      <c r="F197">
        <f>VLOOKUP(Table14[[#This Row],[model.rxns]],Table2[[model.rxns]:[JFYL18 - stddev]],8,FALSE)</f>
        <v>2.1684492676011E-2</v>
      </c>
      <c r="G197" t="b">
        <f>ABS(Table14[[#This Row],[JFYL07 flux]])&gt;Table14[[#This Row],[JFYL07 stddev]]</f>
        <v>1</v>
      </c>
    </row>
    <row r="198" spans="1:7" x14ac:dyDescent="0.25">
      <c r="A198" s="5">
        <v>886</v>
      </c>
      <c r="B198" t="str">
        <f>VLOOKUP(Table14[[#This Row],[model.rxns]],Table2[],2,FALSE)</f>
        <v>phosphofructokinase</v>
      </c>
      <c r="C198" s="2">
        <v>1.04530839473493</v>
      </c>
      <c r="D198">
        <f>VLOOKUP(Table14[[#This Row],[model.rxns]],Table2[[model.rxns]:[OKYL029 - avg]],5,FALSE)</f>
        <v>0.68554617999414103</v>
      </c>
      <c r="E198">
        <f>VLOOKUP(Table14[[#This Row],[model.rxns]],Table2[[model.rxns]:[JFYL07 - avg]],7,FALSE)</f>
        <v>0.71660717692633702</v>
      </c>
      <c r="F198">
        <f>VLOOKUP(Table14[[#This Row],[model.rxns]],Table2[[model.rxns]:[JFYL18 - stddev]],8,FALSE)</f>
        <v>2.16860985666175E-2</v>
      </c>
      <c r="G198" t="b">
        <f>ABS(Table14[[#This Row],[JFYL07 flux]])&gt;Table14[[#This Row],[JFYL07 stddev]]</f>
        <v>1</v>
      </c>
    </row>
    <row r="199" spans="1:7" x14ac:dyDescent="0.25">
      <c r="A199" s="5">
        <v>226</v>
      </c>
      <c r="B199" t="str">
        <f>VLOOKUP(Table14[[#This Row],[model.rxns]],Table2[],2,FALSE)</f>
        <v>ATP synthase</v>
      </c>
      <c r="C199" s="2">
        <v>1.0394478344737901</v>
      </c>
      <c r="D199">
        <f>VLOOKUP(Table14[[#This Row],[model.rxns]],Table2[[model.rxns]:[OKYL029 - avg]],5,FALSE)</f>
        <v>6.0285926398308103</v>
      </c>
      <c r="E199">
        <f>VLOOKUP(Table14[[#This Row],[model.rxns]],Table2[[model.rxns]:[JFYL07 - avg]],7,FALSE)</f>
        <v>6.2664075643967703</v>
      </c>
      <c r="F199">
        <f>VLOOKUP(Table14[[#This Row],[model.rxns]],Table2[[model.rxns]:[JFYL18 - stddev]],8,FALSE)</f>
        <v>6.7016097158372201E-2</v>
      </c>
      <c r="G199" t="b">
        <f>ABS(Table14[[#This Row],[JFYL07 flux]])&gt;Table14[[#This Row],[JFYL07 stddev]]</f>
        <v>1</v>
      </c>
    </row>
    <row r="200" spans="1:7" hidden="1" x14ac:dyDescent="0.25">
      <c r="A200" s="5">
        <v>1672</v>
      </c>
      <c r="B200" t="str">
        <f>VLOOKUP(Table14[[#This Row],[model.rxns]],Table2[],2,FALSE)</f>
        <v>carbon dioxide exchange</v>
      </c>
      <c r="C200" s="2">
        <v>1.0354173157294799</v>
      </c>
      <c r="D200">
        <f>VLOOKUP(Table14[[#This Row],[model.rxns]],Table2[[model.rxns]:[OKYL029 - avg]],5,FALSE)</f>
        <v>2.0273409475560298</v>
      </c>
      <c r="E200">
        <f>VLOOKUP(Table14[[#This Row],[model.rxns]],Table2[[model.rxns]:[JFYL07 - avg]],7,FALSE)</f>
        <v>2.0991439219869199</v>
      </c>
      <c r="F200">
        <f>VLOOKUP(Table14[[#This Row],[model.rxns]],Table2[[model.rxns]:[JFYL18 - stddev]],8,FALSE)</f>
        <v>1.9758973396643301E-2</v>
      </c>
      <c r="G200" t="b">
        <f>ABS(Table14[[#This Row],[JFYL07 flux]])&gt;Table14[[#This Row],[JFYL07 stddev]]</f>
        <v>1</v>
      </c>
    </row>
    <row r="201" spans="1:7" hidden="1" x14ac:dyDescent="0.25">
      <c r="A201" s="5">
        <v>1697</v>
      </c>
      <c r="B201" t="str">
        <f>VLOOKUP(Table14[[#This Row],[model.rxns]],Table2[],2,FALSE)</f>
        <v>CO2 transport</v>
      </c>
      <c r="C201" s="2">
        <v>1.0354173157294799</v>
      </c>
      <c r="D201">
        <f>VLOOKUP(Table14[[#This Row],[model.rxns]],Table2[[model.rxns]:[OKYL029 - avg]],5,FALSE)</f>
        <v>2.0273409475560298</v>
      </c>
      <c r="E201">
        <f>VLOOKUP(Table14[[#This Row],[model.rxns]],Table2[[model.rxns]:[JFYL07 - avg]],7,FALSE)</f>
        <v>2.0991439219869199</v>
      </c>
      <c r="F201">
        <f>VLOOKUP(Table14[[#This Row],[model.rxns]],Table2[[model.rxns]:[JFYL18 - stddev]],8,FALSE)</f>
        <v>1.9758973396643301E-2</v>
      </c>
      <c r="G201" t="b">
        <f>ABS(Table14[[#This Row],[JFYL07 flux]])&gt;Table14[[#This Row],[JFYL07 stddev]]</f>
        <v>1</v>
      </c>
    </row>
    <row r="202" spans="1:7" x14ac:dyDescent="0.25">
      <c r="A202" s="5" t="s">
        <v>1799</v>
      </c>
      <c r="B202" t="str">
        <f>VLOOKUP(Table14[[#This Row],[model.rxns]],Table2[],2,FALSE)</f>
        <v>NADH dehydrogenase (complex I)</v>
      </c>
      <c r="C202" s="2">
        <v>1.03357875829052</v>
      </c>
      <c r="D202">
        <f>VLOOKUP(Table14[[#This Row],[model.rxns]],Table2[[model.rxns]:[OKYL029 - avg]],5,FALSE)</f>
        <v>3.7633641459320599</v>
      </c>
      <c r="E202">
        <f>VLOOKUP(Table14[[#This Row],[model.rxns]],Table2[[model.rxns]:[JFYL07 - avg]],7,FALSE)</f>
        <v>3.8897332409475198</v>
      </c>
      <c r="F202">
        <f>VLOOKUP(Table14[[#This Row],[model.rxns]],Table2[[model.rxns]:[JFYL18 - stddev]],8,FALSE)</f>
        <v>5.29362048187621E-2</v>
      </c>
      <c r="G202" t="b">
        <f>ABS(Table14[[#This Row],[JFYL07 flux]])&gt;Table14[[#This Row],[JFYL07 stddev]]</f>
        <v>1</v>
      </c>
    </row>
    <row r="203" spans="1:7" hidden="1" x14ac:dyDescent="0.25">
      <c r="A203" s="5">
        <v>1112</v>
      </c>
      <c r="B203" t="str">
        <f>VLOOKUP(Table14[[#This Row],[model.rxns]],Table2[],2,FALSE)</f>
        <v>AKG transporter, mitochonrial</v>
      </c>
      <c r="C203" s="2">
        <v>1.03067130377775</v>
      </c>
      <c r="D203">
        <f>VLOOKUP(Table14[[#This Row],[model.rxns]],Table2[[model.rxns]:[OKYL029 - avg]],5,FALSE)</f>
        <v>-1.13565045828303</v>
      </c>
      <c r="E203">
        <f>VLOOKUP(Table14[[#This Row],[model.rxns]],Table2[[model.rxns]:[JFYL07 - avg]],7,FALSE)</f>
        <v>-1.1704823384743801</v>
      </c>
      <c r="F203">
        <f>VLOOKUP(Table14[[#This Row],[model.rxns]],Table2[[model.rxns]:[JFYL18 - stddev]],8,FALSE)</f>
        <v>0.29154410287953603</v>
      </c>
      <c r="G203" t="b">
        <f>ABS(Table14[[#This Row],[JFYL07 flux]])&gt;Table14[[#This Row],[JFYL07 stddev]]</f>
        <v>1</v>
      </c>
    </row>
    <row r="204" spans="1:7" hidden="1" x14ac:dyDescent="0.25">
      <c r="A204" s="5">
        <v>1137</v>
      </c>
      <c r="B204" t="str">
        <f>VLOOKUP(Table14[[#This Row],[model.rxns]],Table2[],2,FALSE)</f>
        <v>D-lactate transport</v>
      </c>
      <c r="C204" s="2">
        <v>1.02013393621985</v>
      </c>
      <c r="D204">
        <f>VLOOKUP(Table14[[#This Row],[model.rxns]],Table2[[model.rxns]:[OKYL029 - avg]],5,FALSE)</f>
        <v>0.85759362367802205</v>
      </c>
      <c r="E204">
        <f>VLOOKUP(Table14[[#This Row],[model.rxns]],Table2[[model.rxns]:[JFYL07 - avg]],7,FALSE)</f>
        <v>0.87486035899970904</v>
      </c>
      <c r="F204">
        <f>VLOOKUP(Table14[[#This Row],[model.rxns]],Table2[[model.rxns]:[JFYL18 - stddev]],8,FALSE)</f>
        <v>0.18988809098061199</v>
      </c>
      <c r="G204" t="b">
        <f>ABS(Table14[[#This Row],[JFYL07 flux]])&gt;Table14[[#This Row],[JFYL07 stddev]]</f>
        <v>1</v>
      </c>
    </row>
    <row r="205" spans="1:7" x14ac:dyDescent="0.25">
      <c r="A205" s="5">
        <v>1138</v>
      </c>
      <c r="B205" t="str">
        <f>VLOOKUP(Table14[[#This Row],[model.rxns]],Table2[],2,FALSE)</f>
        <v>D-lactate/pyruvate antiport</v>
      </c>
      <c r="C205" s="2">
        <v>1.02013393621985</v>
      </c>
      <c r="D205">
        <f>VLOOKUP(Table14[[#This Row],[model.rxns]],Table2[[model.rxns]:[OKYL029 - avg]],5,FALSE)</f>
        <v>-0.85759362367802205</v>
      </c>
      <c r="E205">
        <f>VLOOKUP(Table14[[#This Row],[model.rxns]],Table2[[model.rxns]:[JFYL07 - avg]],7,FALSE)</f>
        <v>-0.87486035899970904</v>
      </c>
      <c r="F205">
        <f>VLOOKUP(Table14[[#This Row],[model.rxns]],Table2[[model.rxns]:[JFYL18 - stddev]],8,FALSE)</f>
        <v>0.18988809098061199</v>
      </c>
      <c r="G205" t="b">
        <f>ABS(Table14[[#This Row],[JFYL07 flux]])&gt;Table14[[#This Row],[JFYL07 stddev]]</f>
        <v>1</v>
      </c>
    </row>
    <row r="206" spans="1:7" hidden="1" x14ac:dyDescent="0.25">
      <c r="A206" s="5">
        <v>1110</v>
      </c>
      <c r="B206" t="str">
        <f>VLOOKUP(Table14[[#This Row],[model.rxns]],Table2[],2,FALSE)</f>
        <v>ADP/ATP transporter</v>
      </c>
      <c r="C206" s="2">
        <v>1.01937034101883</v>
      </c>
      <c r="D206">
        <f>VLOOKUP(Table14[[#This Row],[model.rxns]],Table2[[model.rxns]:[OKYL029 - avg]],5,FALSE)</f>
        <v>6.4325264760672498</v>
      </c>
      <c r="E206">
        <f>VLOOKUP(Table14[[#This Row],[model.rxns]],Table2[[model.rxns]:[JFYL07 - avg]],7,FALSE)</f>
        <v>6.5571267075213298</v>
      </c>
      <c r="F206">
        <f>VLOOKUP(Table14[[#This Row],[model.rxns]],Table2[[model.rxns]:[JFYL18 - stddev]],8,FALSE)</f>
        <v>6.9148446901312097E-2</v>
      </c>
      <c r="G206" t="b">
        <f>ABS(Table14[[#This Row],[JFYL07 flux]])&gt;Table14[[#This Row],[JFYL07 stddev]]</f>
        <v>1</v>
      </c>
    </row>
    <row r="207" spans="1:7" x14ac:dyDescent="0.25">
      <c r="A207" s="5">
        <v>467</v>
      </c>
      <c r="B207" t="str">
        <f>VLOOKUP(Table14[[#This Row],[model.rxns]],Table2[],2,FALSE)</f>
        <v>glucose-6-phosphate isomerase</v>
      </c>
      <c r="C207" s="2">
        <v>0.98060253643451201</v>
      </c>
      <c r="D207">
        <f>VLOOKUP(Table14[[#This Row],[model.rxns]],Table2[[model.rxns]:[OKYL029 - avg]],5,FALSE)</f>
        <v>0.54742539456622497</v>
      </c>
      <c r="E207">
        <f>VLOOKUP(Table14[[#This Row],[model.rxns]],Table2[[model.rxns]:[JFYL07 - avg]],7,FALSE)</f>
        <v>0.53680673042030402</v>
      </c>
      <c r="F207">
        <f>VLOOKUP(Table14[[#This Row],[model.rxns]],Table2[[model.rxns]:[JFYL18 - stddev]],8,FALSE)</f>
        <v>1.1589291013886499E-2</v>
      </c>
      <c r="G207" t="b">
        <f>ABS(Table14[[#This Row],[JFYL07 flux]])&gt;Table14[[#This Row],[JFYL07 stddev]]</f>
        <v>1</v>
      </c>
    </row>
    <row r="208" spans="1:7" x14ac:dyDescent="0.25">
      <c r="A208" s="5">
        <v>80</v>
      </c>
      <c r="B208" t="str">
        <f>VLOOKUP(Table14[[#This Row],[model.rxns]],Table2[],2,FALSE)</f>
        <v>5,10-methylenetetrahydrofolate reductase (NADPH)</v>
      </c>
      <c r="C208" s="2">
        <v>0.97469851094611304</v>
      </c>
      <c r="D208">
        <f>VLOOKUP(Table14[[#This Row],[model.rxns]],Table2[[model.rxns]:[OKYL029 - avg]],5,FALSE)</f>
        <v>8.7114553794693707E-3</v>
      </c>
      <c r="E208">
        <f>VLOOKUP(Table14[[#This Row],[model.rxns]],Table2[[model.rxns]:[JFYL07 - avg]],7,FALSE)</f>
        <v>8.4910425865422998E-3</v>
      </c>
      <c r="F208">
        <f>VLOOKUP(Table14[[#This Row],[model.rxns]],Table2[[model.rxns]:[JFYL18 - stddev]],8,FALSE)</f>
        <v>9.7799247905440605E-5</v>
      </c>
      <c r="G208" t="b">
        <f>ABS(Table14[[#This Row],[JFYL07 flux]])&gt;Table14[[#This Row],[JFYL07 stddev]]</f>
        <v>1</v>
      </c>
    </row>
    <row r="209" spans="1:7" x14ac:dyDescent="0.25">
      <c r="A209" s="5">
        <v>727</v>
      </c>
      <c r="B209" t="str">
        <f>VLOOKUP(Table14[[#This Row],[model.rxns]],Table2[],2,FALSE)</f>
        <v>methionine synthase</v>
      </c>
      <c r="C209" s="2">
        <v>0.97469851094611304</v>
      </c>
      <c r="D209">
        <f>VLOOKUP(Table14[[#This Row],[model.rxns]],Table2[[model.rxns]:[OKYL029 - avg]],5,FALSE)</f>
        <v>8.7114553794693707E-3</v>
      </c>
      <c r="E209">
        <f>VLOOKUP(Table14[[#This Row],[model.rxns]],Table2[[model.rxns]:[JFYL07 - avg]],7,FALSE)</f>
        <v>8.4910425865422998E-3</v>
      </c>
      <c r="F209">
        <f>VLOOKUP(Table14[[#This Row],[model.rxns]],Table2[[model.rxns]:[JFYL18 - stddev]],8,FALSE)</f>
        <v>9.7799247905440699E-5</v>
      </c>
      <c r="G209" t="b">
        <f>ABS(Table14[[#This Row],[JFYL07 flux]])&gt;Table14[[#This Row],[JFYL07 stddev]]</f>
        <v>1</v>
      </c>
    </row>
    <row r="210" spans="1:7" x14ac:dyDescent="0.25">
      <c r="A210" s="5">
        <v>714</v>
      </c>
      <c r="B210" t="str">
        <f>VLOOKUP(Table14[[#This Row],[model.rxns]],Table2[],2,FALSE)</f>
        <v>malate dehydrogenase, cytoplasmic</v>
      </c>
      <c r="C210" s="2">
        <v>0.97150160100586203</v>
      </c>
      <c r="D210">
        <f>VLOOKUP(Table14[[#This Row],[model.rxns]],Table2[[model.rxns]:[OKYL029 - avg]],5,FALSE)</f>
        <v>-1.50698504713104</v>
      </c>
      <c r="E210">
        <f>VLOOKUP(Table14[[#This Row],[model.rxns]],Table2[[model.rxns]:[JFYL07 - avg]],7,FALSE)</f>
        <v>-1.4640383859796999</v>
      </c>
      <c r="F210">
        <f>VLOOKUP(Table14[[#This Row],[model.rxns]],Table2[[model.rxns]:[JFYL18 - stddev]],8,FALSE)</f>
        <v>4.9228068353016803E-2</v>
      </c>
      <c r="G210" t="b">
        <f>ABS(Table14[[#This Row],[JFYL07 flux]])&gt;Table14[[#This Row],[JFYL07 stddev]]</f>
        <v>1</v>
      </c>
    </row>
    <row r="211" spans="1:7" x14ac:dyDescent="0.25">
      <c r="A211" s="5">
        <v>451</v>
      </c>
      <c r="B211" t="str">
        <f>VLOOKUP(Table14[[#This Row],[model.rxns]],Table2[],2,FALSE)</f>
        <v>fumarase</v>
      </c>
      <c r="C211" s="2">
        <v>0.94042516689162303</v>
      </c>
      <c r="D211">
        <f>VLOOKUP(Table14[[#This Row],[model.rxns]],Table2[[model.rxns]:[OKYL029 - avg]],5,FALSE)</f>
        <v>0.41468394528693597</v>
      </c>
      <c r="E211">
        <f>VLOOKUP(Table14[[#This Row],[model.rxns]],Table2[[model.rxns]:[JFYL07 - avg]],7,FALSE)</f>
        <v>0.389979218453743</v>
      </c>
      <c r="F211">
        <f>VLOOKUP(Table14[[#This Row],[model.rxns]],Table2[[model.rxns]:[JFYL18 - stddev]],8,FALSE)</f>
        <v>3.7229464340733799E-2</v>
      </c>
      <c r="G211" t="b">
        <f>ABS(Table14[[#This Row],[JFYL07 flux]])&gt;Table14[[#This Row],[JFYL07 stddev]]</f>
        <v>1</v>
      </c>
    </row>
    <row r="212" spans="1:7" x14ac:dyDescent="0.25">
      <c r="A212" s="5">
        <v>713</v>
      </c>
      <c r="B212" t="str">
        <f>VLOOKUP(Table14[[#This Row],[model.rxns]],Table2[],2,FALSE)</f>
        <v>malate dehydrogenase</v>
      </c>
      <c r="C212" s="2">
        <v>0.93219891082438899</v>
      </c>
      <c r="D212">
        <f>VLOOKUP(Table14[[#This Row],[model.rxns]],Table2[[model.rxns]:[OKYL029 - avg]],5,FALSE)</f>
        <v>1.9241602992871101</v>
      </c>
      <c r="E212">
        <f>VLOOKUP(Table14[[#This Row],[model.rxns]],Table2[[model.rxns]:[JFYL07 - avg]],7,FALSE)</f>
        <v>1.7937001352469799</v>
      </c>
      <c r="F212">
        <f>VLOOKUP(Table14[[#This Row],[model.rxns]],Table2[[model.rxns]:[JFYL18 - stddev]],8,FALSE)</f>
        <v>4.2494080322598299E-2</v>
      </c>
      <c r="G212" t="b">
        <f>ABS(Table14[[#This Row],[JFYL07 flux]])&gt;Table14[[#This Row],[JFYL07 stddev]]</f>
        <v>1</v>
      </c>
    </row>
    <row r="213" spans="1:7" hidden="1" x14ac:dyDescent="0.25">
      <c r="A213" s="5">
        <v>3526</v>
      </c>
      <c r="B213" t="str">
        <f>VLOOKUP(Table14[[#This Row],[model.rxns]],Table2[],2,FALSE)</f>
        <v>H2O transport, cytoplasm-ER membrane</v>
      </c>
      <c r="C213" s="2">
        <v>0.92032593022759202</v>
      </c>
      <c r="D213">
        <f>VLOOKUP(Table14[[#This Row],[model.rxns]],Table2[[model.rxns]:[OKYL029 - avg]],5,FALSE)</f>
        <v>-1.8364691136093E-2</v>
      </c>
      <c r="E213">
        <f>VLOOKUP(Table14[[#This Row],[model.rxns]],Table2[[model.rxns]:[JFYL07 - avg]],7,FALSE)</f>
        <v>-1.6901501453167201E-2</v>
      </c>
      <c r="F213">
        <f>VLOOKUP(Table14[[#This Row],[model.rxns]],Table2[[model.rxns]:[JFYL18 - stddev]],8,FALSE)</f>
        <v>5.5773450810633401E-3</v>
      </c>
      <c r="G213" t="b">
        <f>ABS(Table14[[#This Row],[JFYL07 flux]])&gt;Table14[[#This Row],[JFYL07 stddev]]</f>
        <v>1</v>
      </c>
    </row>
    <row r="214" spans="1:7" x14ac:dyDescent="0.25">
      <c r="A214" s="5">
        <v>1021</v>
      </c>
      <c r="B214" t="str">
        <f>VLOOKUP(Table14[[#This Row],[model.rxns]],Table2[],2,FALSE)</f>
        <v>succinate dehydrogenase (ubiquinone-6)</v>
      </c>
      <c r="C214" s="2">
        <v>0.91909688271935597</v>
      </c>
      <c r="D214">
        <f>VLOOKUP(Table14[[#This Row],[model.rxns]],Table2[[model.rxns]:[OKYL029 - avg]],5,FALSE)</f>
        <v>0.445812584365118</v>
      </c>
      <c r="E214">
        <f>VLOOKUP(Table14[[#This Row],[model.rxns]],Table2[[model.rxns]:[JFYL07 - avg]],7,FALSE)</f>
        <v>0.40974495656704002</v>
      </c>
      <c r="F214">
        <f>VLOOKUP(Table14[[#This Row],[model.rxns]],Table2[[model.rxns]:[JFYL18 - stddev]],8,FALSE)</f>
        <v>7.9209997045035195E-3</v>
      </c>
      <c r="G214" t="b">
        <f>ABS(Table14[[#This Row],[JFYL07 flux]])&gt;Table14[[#This Row],[JFYL07 stddev]]</f>
        <v>1</v>
      </c>
    </row>
    <row r="215" spans="1:7" hidden="1" x14ac:dyDescent="0.25">
      <c r="A215" s="5">
        <v>3531</v>
      </c>
      <c r="B215" t="str">
        <f>VLOOKUP(Table14[[#This Row],[model.rxns]],Table2[],2,FALSE)</f>
        <v>O2 transport, cytoplasm-ER membrane</v>
      </c>
      <c r="C215" s="2">
        <v>0.89436909048037605</v>
      </c>
      <c r="D215">
        <f>VLOOKUP(Table14[[#This Row],[model.rxns]],Table2[[model.rxns]:[OKYL029 - avg]],5,FALSE)</f>
        <v>9.6430706260773706E-3</v>
      </c>
      <c r="E215">
        <f>VLOOKUP(Table14[[#This Row],[model.rxns]],Table2[[model.rxns]:[JFYL07 - avg]],7,FALSE)</f>
        <v>8.6244643052828494E-3</v>
      </c>
      <c r="F215">
        <f>VLOOKUP(Table14[[#This Row],[model.rxns]],Table2[[model.rxns]:[JFYL18 - stddev]],8,FALSE)</f>
        <v>5.0865798407980899E-4</v>
      </c>
      <c r="G215" t="b">
        <f>ABS(Table14[[#This Row],[JFYL07 flux]])&gt;Table14[[#This Row],[JFYL07 stddev]]</f>
        <v>1</v>
      </c>
    </row>
    <row r="216" spans="1:7" hidden="1" x14ac:dyDescent="0.25">
      <c r="A216" s="5">
        <v>3532</v>
      </c>
      <c r="B216" t="str">
        <f>VLOOKUP(Table14[[#This Row],[model.rxns]],Table2[],2,FALSE)</f>
        <v>NADH transport, cytoplasm-ER membrane</v>
      </c>
      <c r="C216" s="2">
        <v>0.89436909048037605</v>
      </c>
      <c r="D216">
        <f>VLOOKUP(Table14[[#This Row],[model.rxns]],Table2[[model.rxns]:[OKYL029 - avg]],5,FALSE)</f>
        <v>9.6430706260773706E-3</v>
      </c>
      <c r="E216">
        <f>VLOOKUP(Table14[[#This Row],[model.rxns]],Table2[[model.rxns]:[JFYL07 - avg]],7,FALSE)</f>
        <v>8.6244643052828494E-3</v>
      </c>
      <c r="F216">
        <f>VLOOKUP(Table14[[#This Row],[model.rxns]],Table2[[model.rxns]:[JFYL18 - stddev]],8,FALSE)</f>
        <v>5.0865798407980899E-4</v>
      </c>
      <c r="G216" t="b">
        <f>ABS(Table14[[#This Row],[JFYL07 flux]])&gt;Table14[[#This Row],[JFYL07 stddev]]</f>
        <v>1</v>
      </c>
    </row>
    <row r="217" spans="1:7" hidden="1" x14ac:dyDescent="0.25">
      <c r="A217" s="5">
        <v>3533</v>
      </c>
      <c r="B217" t="str">
        <f>VLOOKUP(Table14[[#This Row],[model.rxns]],Table2[],2,FALSE)</f>
        <v>NAD transport, cytoplasm-ER membrane</v>
      </c>
      <c r="C217" s="2">
        <v>0.89436909048037605</v>
      </c>
      <c r="D217">
        <f>VLOOKUP(Table14[[#This Row],[model.rxns]],Table2[[model.rxns]:[OKYL029 - avg]],5,FALSE)</f>
        <v>-9.6430706260773706E-3</v>
      </c>
      <c r="E217">
        <f>VLOOKUP(Table14[[#This Row],[model.rxns]],Table2[[model.rxns]:[JFYL07 - avg]],7,FALSE)</f>
        <v>-8.6244643052828494E-3</v>
      </c>
      <c r="F217">
        <f>VLOOKUP(Table14[[#This Row],[model.rxns]],Table2[[model.rxns]:[JFYL18 - stddev]],8,FALSE)</f>
        <v>5.0865798407980899E-4</v>
      </c>
      <c r="G217" t="b">
        <f>ABS(Table14[[#This Row],[JFYL07 flux]])&gt;Table14[[#This Row],[JFYL07 stddev]]</f>
        <v>1</v>
      </c>
    </row>
    <row r="218" spans="1:7" x14ac:dyDescent="0.25">
      <c r="A218" s="5">
        <v>560</v>
      </c>
      <c r="B218" t="str">
        <f>VLOOKUP(Table14[[#This Row],[model.rxns]],Table2[],2,FALSE)</f>
        <v>hydroxymethylglutaryl CoA synthase</v>
      </c>
      <c r="C218" s="2">
        <v>0.893993075213247</v>
      </c>
      <c r="D218">
        <f>VLOOKUP(Table14[[#This Row],[model.rxns]],Table2[[model.rxns]:[OKYL029 - avg]],5,FALSE)</f>
        <v>1.02837250587081E-2</v>
      </c>
      <c r="E218">
        <f>VLOOKUP(Table14[[#This Row],[model.rxns]],Table2[[model.rxns]:[JFYL07 - avg]],7,FALSE)</f>
        <v>9.1935789898820192E-3</v>
      </c>
      <c r="F218">
        <f>VLOOKUP(Table14[[#This Row],[model.rxns]],Table2[[model.rxns]:[JFYL18 - stddev]],8,FALSE)</f>
        <v>1.5147733125453599E-3</v>
      </c>
      <c r="G218" t="b">
        <f>ABS(Table14[[#This Row],[JFYL07 flux]])&gt;Table14[[#This Row],[JFYL07 stddev]]</f>
        <v>1</v>
      </c>
    </row>
    <row r="219" spans="1:7" hidden="1" x14ac:dyDescent="0.25">
      <c r="A219" s="5">
        <v>1840</v>
      </c>
      <c r="B219" t="str">
        <f>VLOOKUP(Table14[[#This Row],[model.rxns]],Table2[],2,FALSE)</f>
        <v>hydroxymethylglutaryl-CoA transport</v>
      </c>
      <c r="C219" s="2">
        <v>0.892803147976164</v>
      </c>
      <c r="D219">
        <f>VLOOKUP(Table14[[#This Row],[model.rxns]],Table2[[model.rxns]:[OKYL029 - avg]],5,FALSE)</f>
        <v>-1.03118600236834E-2</v>
      </c>
      <c r="E219">
        <f>VLOOKUP(Table14[[#This Row],[model.rxns]],Table2[[model.rxns]:[JFYL07 - avg]],7,FALSE)</f>
        <v>-9.2064610906341399E-3</v>
      </c>
      <c r="F219">
        <f>VLOOKUP(Table14[[#This Row],[model.rxns]],Table2[[model.rxns]:[JFYL18 - stddev]],8,FALSE)</f>
        <v>8.5551917184786895E-4</v>
      </c>
      <c r="G219" t="b">
        <f>ABS(Table14[[#This Row],[JFYL07 flux]])&gt;Table14[[#This Row],[JFYL07 stddev]]</f>
        <v>1</v>
      </c>
    </row>
    <row r="220" spans="1:7" hidden="1" x14ac:dyDescent="0.25">
      <c r="A220" s="5">
        <v>1129</v>
      </c>
      <c r="B220" t="str">
        <f>VLOOKUP(Table14[[#This Row],[model.rxns]],Table2[],2,FALSE)</f>
        <v>coenzyme A transport</v>
      </c>
      <c r="C220" s="2">
        <v>0.89280314797615101</v>
      </c>
      <c r="D220">
        <f>VLOOKUP(Table14[[#This Row],[model.rxns]],Table2[[model.rxns]:[OKYL029 - avg]],5,FALSE)</f>
        <v>1.0311860023683599E-2</v>
      </c>
      <c r="E220">
        <f>VLOOKUP(Table14[[#This Row],[model.rxns]],Table2[[model.rxns]:[JFYL07 - avg]],7,FALSE)</f>
        <v>9.2064610906341295E-3</v>
      </c>
      <c r="F220">
        <f>VLOOKUP(Table14[[#This Row],[model.rxns]],Table2[[model.rxns]:[JFYL18 - stddev]],8,FALSE)</f>
        <v>8.5551917184787003E-4</v>
      </c>
      <c r="G220" t="b">
        <f>ABS(Table14[[#This Row],[JFYL07 flux]])&gt;Table14[[#This Row],[JFYL07 stddev]]</f>
        <v>1</v>
      </c>
    </row>
    <row r="221" spans="1:7" x14ac:dyDescent="0.25">
      <c r="A221" s="5">
        <v>104</v>
      </c>
      <c r="B221" t="str">
        <f>VLOOKUP(Table14[[#This Row],[model.rxns]],Table2[],2,FALSE)</f>
        <v>acetyl-CoA C-acetyltransferase</v>
      </c>
      <c r="C221" s="2">
        <v>0.88706786746890898</v>
      </c>
      <c r="D221">
        <f>VLOOKUP(Table14[[#This Row],[model.rxns]],Table2[[model.rxns]:[OKYL029 - avg]],5,FALSE)</f>
        <v>1.02292971713092E-2</v>
      </c>
      <c r="E221">
        <f>VLOOKUP(Table14[[#This Row],[model.rxns]],Table2[[model.rxns]:[JFYL07 - avg]],7,FALSE)</f>
        <v>9.0740808274589694E-3</v>
      </c>
      <c r="F221">
        <f>VLOOKUP(Table14[[#This Row],[model.rxns]],Table2[[model.rxns]:[JFYL18 - stddev]],8,FALSE)</f>
        <v>1.0614305731241E-3</v>
      </c>
      <c r="G221" t="b">
        <f>ABS(Table14[[#This Row],[JFYL07 flux]])&gt;Table14[[#This Row],[JFYL07 stddev]]</f>
        <v>1</v>
      </c>
    </row>
    <row r="222" spans="1:7" x14ac:dyDescent="0.25">
      <c r="A222" s="5">
        <v>496</v>
      </c>
      <c r="B222" t="str">
        <f>VLOOKUP(Table14[[#This Row],[model.rxns]],Table2[],2,FALSE)</f>
        <v>glycerol-3-phosphate/dihydroxyacetone phosphate acyltransferase</v>
      </c>
      <c r="C222" s="2">
        <v>0.86764376555084399</v>
      </c>
      <c r="D222">
        <f>VLOOKUP(Table14[[#This Row],[model.rxns]],Table2[[model.rxns]:[OKYL029 - avg]],5,FALSE)</f>
        <v>3.7538264770205698E-3</v>
      </c>
      <c r="E222">
        <f>VLOOKUP(Table14[[#This Row],[model.rxns]],Table2[[model.rxns]:[JFYL07 - avg]],7,FALSE)</f>
        <v>3.2569841397465898E-3</v>
      </c>
      <c r="F222">
        <f>VLOOKUP(Table14[[#This Row],[model.rxns]],Table2[[model.rxns]:[JFYL18 - stddev]],8,FALSE)</f>
        <v>3.3906152101132402E-4</v>
      </c>
      <c r="G222" t="b">
        <f>ABS(Table14[[#This Row],[JFYL07 flux]])&gt;Table14[[#This Row],[JFYL07 stddev]]</f>
        <v>1</v>
      </c>
    </row>
    <row r="223" spans="1:7" hidden="1" x14ac:dyDescent="0.25">
      <c r="A223" s="5">
        <v>3581</v>
      </c>
      <c r="B223" t="str">
        <f>VLOOKUP(Table14[[#This Row],[model.rxns]],Table2[],2,FALSE)</f>
        <v>glycerol 3-phosphate transport, cytoplasm-lipid particle</v>
      </c>
      <c r="C223" s="2">
        <v>0.86764376555084399</v>
      </c>
      <c r="D223">
        <f>VLOOKUP(Table14[[#This Row],[model.rxns]],Table2[[model.rxns]:[OKYL029 - avg]],5,FALSE)</f>
        <v>3.7538264770205698E-3</v>
      </c>
      <c r="E223">
        <f>VLOOKUP(Table14[[#This Row],[model.rxns]],Table2[[model.rxns]:[JFYL07 - avg]],7,FALSE)</f>
        <v>3.2569841397465898E-3</v>
      </c>
      <c r="F223">
        <f>VLOOKUP(Table14[[#This Row],[model.rxns]],Table2[[model.rxns]:[JFYL18 - stddev]],8,FALSE)</f>
        <v>3.3906152101132402E-4</v>
      </c>
      <c r="G223" t="b">
        <f>ABS(Table14[[#This Row],[JFYL07 flux]])&gt;Table14[[#This Row],[JFYL07 stddev]]</f>
        <v>1</v>
      </c>
    </row>
    <row r="224" spans="1:7" x14ac:dyDescent="0.25">
      <c r="A224" s="5" t="s">
        <v>1759</v>
      </c>
      <c r="B224" t="str">
        <f>VLOOKUP(Table14[[#This Row],[model.rxns]],Table2[],2,FALSE)</f>
        <v>1-acyl-sn-gylcerol-3-phosphate acyltransferase</v>
      </c>
      <c r="C224" s="2">
        <v>0.86764376555084399</v>
      </c>
      <c r="D224">
        <f>VLOOKUP(Table14[[#This Row],[model.rxns]],Table2[[model.rxns]:[OKYL029 - avg]],5,FALSE)</f>
        <v>3.7538264770205698E-3</v>
      </c>
      <c r="E224">
        <f>VLOOKUP(Table14[[#This Row],[model.rxns]],Table2[[model.rxns]:[JFYL07 - avg]],7,FALSE)</f>
        <v>3.2569841397465898E-3</v>
      </c>
      <c r="F224">
        <f>VLOOKUP(Table14[[#This Row],[model.rxns]],Table2[[model.rxns]:[JFYL18 - stddev]],8,FALSE)</f>
        <v>3.3906152101132402E-4</v>
      </c>
      <c r="G224" t="b">
        <f>ABS(Table14[[#This Row],[JFYL07 flux]])&gt;Table14[[#This Row],[JFYL07 stddev]]</f>
        <v>1</v>
      </c>
    </row>
    <row r="225" spans="1:7" x14ac:dyDescent="0.25">
      <c r="A225" s="5">
        <v>2182</v>
      </c>
      <c r="B225" t="str">
        <f>VLOOKUP(Table14[[#This Row],[model.rxns]],Table2[],2,FALSE)</f>
        <v>palmitoyl-CoA desaturase (n-C16:0CoA - n-C16:1CoA), ER membrane</v>
      </c>
      <c r="C225" s="2">
        <v>0.86504354646461501</v>
      </c>
      <c r="D225">
        <f>VLOOKUP(Table14[[#This Row],[model.rxns]],Table2[[model.rxns]:[OKYL029 - avg]],5,FALSE)</f>
        <v>5.8690453220641497E-4</v>
      </c>
      <c r="E225">
        <f>VLOOKUP(Table14[[#This Row],[model.rxns]],Table2[[model.rxns]:[JFYL07 - avg]],7,FALSE)</f>
        <v>5.0769797797599304E-4</v>
      </c>
      <c r="F225">
        <f>VLOOKUP(Table14[[#This Row],[model.rxns]],Table2[[model.rxns]:[JFYL18 - stddev]],8,FALSE)</f>
        <v>4.2031171632382999E-4</v>
      </c>
      <c r="G225" t="b">
        <f>ABS(Table14[[#This Row],[JFYL07 flux]])&gt;Table14[[#This Row],[JFYL07 stddev]]</f>
        <v>1</v>
      </c>
    </row>
    <row r="226" spans="1:7" x14ac:dyDescent="0.25">
      <c r="A226" s="5">
        <v>916</v>
      </c>
      <c r="B226" t="str">
        <f>VLOOKUP(Table14[[#This Row],[model.rxns]],Table2[],2,FALSE)</f>
        <v>phosphoribosylpyrophosphate synthetase</v>
      </c>
      <c r="C226" s="2">
        <v>0.85747357923431899</v>
      </c>
      <c r="D226">
        <f>VLOOKUP(Table14[[#This Row],[model.rxns]],Table2[[model.rxns]:[OKYL029 - avg]],5,FALSE)</f>
        <v>3.0101383828706901E-2</v>
      </c>
      <c r="E226">
        <f>VLOOKUP(Table14[[#This Row],[model.rxns]],Table2[[model.rxns]:[JFYL07 - avg]],7,FALSE)</f>
        <v>2.58111413315073E-2</v>
      </c>
      <c r="F226">
        <f>VLOOKUP(Table14[[#This Row],[model.rxns]],Table2[[model.rxns]:[JFYL18 - stddev]],8,FALSE)</f>
        <v>4.0903485964824803E-3</v>
      </c>
      <c r="G226" t="b">
        <f>ABS(Table14[[#This Row],[JFYL07 flux]])&gt;Table14[[#This Row],[JFYL07 stddev]]</f>
        <v>1</v>
      </c>
    </row>
    <row r="227" spans="1:7" x14ac:dyDescent="0.25">
      <c r="A227" s="5" t="s">
        <v>1764</v>
      </c>
      <c r="B227" t="str">
        <f>VLOOKUP(Table14[[#This Row],[model.rxns]],Table2[],2,FALSE)</f>
        <v>Acyl-CoAs pool</v>
      </c>
      <c r="C227" s="2">
        <v>0.85295571829967598</v>
      </c>
      <c r="D227">
        <f>VLOOKUP(Table14[[#This Row],[model.rxns]],Table2[[model.rxns]:[OKYL029 - avg]],5,FALSE)</f>
        <v>7.8753539398294208E-3</v>
      </c>
      <c r="E227">
        <f>VLOOKUP(Table14[[#This Row],[model.rxns]],Table2[[model.rxns]:[JFYL07 - avg]],7,FALSE)</f>
        <v>6.7173281766113799E-3</v>
      </c>
      <c r="F227">
        <f>VLOOKUP(Table14[[#This Row],[model.rxns]],Table2[[model.rxns]:[JFYL18 - stddev]],8,FALSE)</f>
        <v>1.8877910517159399E-3</v>
      </c>
      <c r="G227" t="b">
        <f>ABS(Table14[[#This Row],[JFYL07 flux]])&gt;Table14[[#This Row],[JFYL07 stddev]]</f>
        <v>1</v>
      </c>
    </row>
    <row r="228" spans="1:7" hidden="1" x14ac:dyDescent="0.25">
      <c r="A228" s="5" t="s">
        <v>1703</v>
      </c>
      <c r="B228" t="str">
        <f>VLOOKUP(Table14[[#This Row],[model.rxns]],Table2[],2,FALSE)</f>
        <v>phosphatidate transport, lipid particle-ER membrane</v>
      </c>
      <c r="C228" s="2">
        <v>0.84780805147366201</v>
      </c>
      <c r="D228">
        <f>VLOOKUP(Table14[[#This Row],[model.rxns]],Table2[[model.rxns]:[OKYL029 - avg]],5,FALSE)</f>
        <v>3.4810040444435099E-3</v>
      </c>
      <c r="E228">
        <f>VLOOKUP(Table14[[#This Row],[model.rxns]],Table2[[model.rxns]:[JFYL07 - avg]],7,FALSE)</f>
        <v>2.95122325609159E-3</v>
      </c>
      <c r="F228">
        <f>VLOOKUP(Table14[[#This Row],[model.rxns]],Table2[[model.rxns]:[JFYL18 - stddev]],8,FALSE)</f>
        <v>3.3870916633462698E-4</v>
      </c>
      <c r="G228" t="b">
        <f>ABS(Table14[[#This Row],[JFYL07 flux]])&gt;Table14[[#This Row],[JFYL07 stddev]]</f>
        <v>1</v>
      </c>
    </row>
    <row r="229" spans="1:7" x14ac:dyDescent="0.25">
      <c r="A229" s="5">
        <v>2117</v>
      </c>
      <c r="B229" t="str">
        <f>VLOOKUP(Table14[[#This Row],[model.rxns]],Table2[],2,FALSE)</f>
        <v>phenylalanine transaminase</v>
      </c>
      <c r="C229" s="2">
        <v>0.830991235910716</v>
      </c>
      <c r="D229">
        <f>VLOOKUP(Table14[[#This Row],[model.rxns]],Table2[[model.rxns]:[OKYL029 - avg]],5,FALSE)</f>
        <v>5.9339680532213002E-2</v>
      </c>
      <c r="E229">
        <f>VLOOKUP(Table14[[#This Row],[model.rxns]],Table2[[model.rxns]:[JFYL07 - avg]],7,FALSE)</f>
        <v>4.9310754464010703E-2</v>
      </c>
      <c r="F229">
        <f>VLOOKUP(Table14[[#This Row],[model.rxns]],Table2[[model.rxns]:[JFYL18 - stddev]],8,FALSE)</f>
        <v>1.8490523518973699E-2</v>
      </c>
      <c r="G229" t="b">
        <f>ABS(Table14[[#This Row],[JFYL07 flux]])&gt;Table14[[#This Row],[JFYL07 stddev]]</f>
        <v>1</v>
      </c>
    </row>
    <row r="230" spans="1:7" x14ac:dyDescent="0.25">
      <c r="A230" s="5">
        <v>148</v>
      </c>
      <c r="B230" t="str">
        <f>VLOOKUP(Table14[[#This Row],[model.rxns]],Table2[],2,FALSE)</f>
        <v>adenylate kinase</v>
      </c>
      <c r="C230" s="2">
        <v>0.82517122874512705</v>
      </c>
      <c r="D230">
        <f>VLOOKUP(Table14[[#This Row],[model.rxns]],Table2[[model.rxns]:[OKYL029 - avg]],5,FALSE)</f>
        <v>6.6533773121962306E-2</v>
      </c>
      <c r="E230">
        <f>VLOOKUP(Table14[[#This Row],[model.rxns]],Table2[[model.rxns]:[JFYL07 - avg]],7,FALSE)</f>
        <v>5.4901755320099097E-2</v>
      </c>
      <c r="F230">
        <f>VLOOKUP(Table14[[#This Row],[model.rxns]],Table2[[model.rxns]:[JFYL18 - stddev]],8,FALSE)</f>
        <v>9.9759286274124798E-3</v>
      </c>
      <c r="G230" t="b">
        <f>ABS(Table14[[#This Row],[JFYL07 flux]])&gt;Table14[[#This Row],[JFYL07 stddev]]</f>
        <v>1</v>
      </c>
    </row>
    <row r="231" spans="1:7" x14ac:dyDescent="0.25">
      <c r="A231" s="5">
        <v>851</v>
      </c>
      <c r="B231" t="str">
        <f>VLOOKUP(Table14[[#This Row],[model.rxns]],Table2[],2,FALSE)</f>
        <v>phenylalanine transaminase</v>
      </c>
      <c r="C231" s="2">
        <v>0.82409769408937295</v>
      </c>
      <c r="D231">
        <f>VLOOKUP(Table14[[#This Row],[model.rxns]],Table2[[model.rxns]:[OKYL029 - avg]],5,FALSE)</f>
        <v>-6.5967283115848804E-2</v>
      </c>
      <c r="E231">
        <f>VLOOKUP(Table14[[#This Row],[model.rxns]],Table2[[model.rxns]:[JFYL07 - avg]],7,FALSE)</f>
        <v>-5.4363485901111799E-2</v>
      </c>
      <c r="F231">
        <f>VLOOKUP(Table14[[#This Row],[model.rxns]],Table2[[model.rxns]:[JFYL18 - stddev]],8,FALSE)</f>
        <v>1.84858349670938E-2</v>
      </c>
      <c r="G231" t="b">
        <f>ABS(Table14[[#This Row],[JFYL07 flux]])&gt;Table14[[#This Row],[JFYL07 stddev]]</f>
        <v>1</v>
      </c>
    </row>
    <row r="232" spans="1:7" hidden="1" x14ac:dyDescent="0.25">
      <c r="A232" s="5">
        <v>195</v>
      </c>
      <c r="B232" t="str">
        <f>VLOOKUP(Table14[[#This Row],[model.rxns]],Table2[],2,FALSE)</f>
        <v>alpha,alpha-trehalose-phosphate synthase (UDP-forming)</v>
      </c>
      <c r="C232" s="2">
        <v>0.82319281252925602</v>
      </c>
      <c r="D232">
        <f>VLOOKUP(Table14[[#This Row],[model.rxns]],Table2[[model.rxns]:[OKYL029 - avg]],5,FALSE)</f>
        <v>5.6727768539728595E-4</v>
      </c>
      <c r="E232">
        <f>VLOOKUP(Table14[[#This Row],[model.rxns]],Table2[[model.rxns]:[JFYL07 - avg]],7,FALSE)</f>
        <v>4.6697891332727801E-4</v>
      </c>
      <c r="F232">
        <f>VLOOKUP(Table14[[#This Row],[model.rxns]],Table2[[model.rxns]:[JFYL18 - stddev]],8,FALSE)</f>
        <v>6.5561344994196095E-4</v>
      </c>
      <c r="G232" t="b">
        <f>ABS(Table14[[#This Row],[JFYL07 flux]])&gt;Table14[[#This Row],[JFYL07 stddev]]</f>
        <v>0</v>
      </c>
    </row>
    <row r="233" spans="1:7" hidden="1" x14ac:dyDescent="0.25">
      <c r="A233" s="5">
        <v>1051</v>
      </c>
      <c r="B233" t="str">
        <f>VLOOKUP(Table14[[#This Row],[model.rxns]],Table2[],2,FALSE)</f>
        <v>trehalose-phosphatase</v>
      </c>
      <c r="C233" s="2">
        <v>0.82319281252925602</v>
      </c>
      <c r="D233">
        <f>VLOOKUP(Table14[[#This Row],[model.rxns]],Table2[[model.rxns]:[OKYL029 - avg]],5,FALSE)</f>
        <v>5.6727768539728595E-4</v>
      </c>
      <c r="E233">
        <f>VLOOKUP(Table14[[#This Row],[model.rxns]],Table2[[model.rxns]:[JFYL07 - avg]],7,FALSE)</f>
        <v>4.6697891332727801E-4</v>
      </c>
      <c r="F233">
        <f>VLOOKUP(Table14[[#This Row],[model.rxns]],Table2[[model.rxns]:[JFYL18 - stddev]],8,FALSE)</f>
        <v>6.5561344994196095E-4</v>
      </c>
      <c r="G233" t="b">
        <f>ABS(Table14[[#This Row],[JFYL07 flux]])&gt;Table14[[#This Row],[JFYL07 stddev]]</f>
        <v>0</v>
      </c>
    </row>
    <row r="234" spans="1:7" hidden="1" x14ac:dyDescent="0.25">
      <c r="A234" s="5">
        <v>1244</v>
      </c>
      <c r="B234" t="str">
        <f>VLOOKUP(Table14[[#This Row],[model.rxns]],Table2[],2,FALSE)</f>
        <v>phosphate transport</v>
      </c>
      <c r="C234" s="2">
        <v>0.80446747570376698</v>
      </c>
      <c r="D234">
        <f>VLOOKUP(Table14[[#This Row],[model.rxns]],Table2[[model.rxns]:[OKYL029 - avg]],5,FALSE)</f>
        <v>2.39127779367579E-2</v>
      </c>
      <c r="E234">
        <f>VLOOKUP(Table14[[#This Row],[model.rxns]],Table2[[model.rxns]:[JFYL07 - avg]],7,FALSE)</f>
        <v>1.92370521038484E-2</v>
      </c>
      <c r="F234">
        <f>VLOOKUP(Table14[[#This Row],[model.rxns]],Table2[[model.rxns]:[JFYL18 - stddev]],8,FALSE)</f>
        <v>2.2157105072745899E-4</v>
      </c>
      <c r="G234" t="b">
        <f>ABS(Table14[[#This Row],[JFYL07 flux]])&gt;Table14[[#This Row],[JFYL07 stddev]]</f>
        <v>1</v>
      </c>
    </row>
    <row r="235" spans="1:7" hidden="1" x14ac:dyDescent="0.25">
      <c r="A235" s="5">
        <v>2005</v>
      </c>
      <c r="B235" t="str">
        <f>VLOOKUP(Table14[[#This Row],[model.rxns]],Table2[],2,FALSE)</f>
        <v>phosphate exchange</v>
      </c>
      <c r="C235" s="2">
        <v>0.80446747570376698</v>
      </c>
      <c r="D235">
        <f>VLOOKUP(Table14[[#This Row],[model.rxns]],Table2[[model.rxns]:[OKYL029 - avg]],5,FALSE)</f>
        <v>-2.39127779367579E-2</v>
      </c>
      <c r="E235">
        <f>VLOOKUP(Table14[[#This Row],[model.rxns]],Table2[[model.rxns]:[JFYL07 - avg]],7,FALSE)</f>
        <v>-1.92370521038484E-2</v>
      </c>
      <c r="F235">
        <f>VLOOKUP(Table14[[#This Row],[model.rxns]],Table2[[model.rxns]:[JFYL18 - stddev]],8,FALSE)</f>
        <v>2.2157105072745899E-4</v>
      </c>
      <c r="G235" t="b">
        <f>ABS(Table14[[#This Row],[JFYL07 flux]])&gt;Table14[[#This Row],[JFYL07 stddev]]</f>
        <v>1</v>
      </c>
    </row>
    <row r="236" spans="1:7" hidden="1" x14ac:dyDescent="0.25">
      <c r="A236" s="5">
        <v>2032</v>
      </c>
      <c r="B236" t="str">
        <f>VLOOKUP(Table14[[#This Row],[model.rxns]],Table2[],2,FALSE)</f>
        <v>pyrophosphate transport</v>
      </c>
      <c r="C236" s="2">
        <v>0.80335194692507395</v>
      </c>
      <c r="D236">
        <f>VLOOKUP(Table14[[#This Row],[model.rxns]],Table2[[model.rxns]:[OKYL029 - avg]],5,FALSE)</f>
        <v>0.236373375621385</v>
      </c>
      <c r="E236">
        <f>VLOOKUP(Table14[[#This Row],[model.rxns]],Table2[[model.rxns]:[JFYL07 - avg]],7,FALSE)</f>
        <v>0.18989101150669099</v>
      </c>
      <c r="F236">
        <f>VLOOKUP(Table14[[#This Row],[model.rxns]],Table2[[model.rxns]:[JFYL18 - stddev]],8,FALSE)</f>
        <v>1.99094495199118E-2</v>
      </c>
      <c r="G236" t="b">
        <f>ABS(Table14[[#This Row],[JFYL07 flux]])&gt;Table14[[#This Row],[JFYL07 stddev]]</f>
        <v>1</v>
      </c>
    </row>
    <row r="237" spans="1:7" x14ac:dyDescent="0.25">
      <c r="A237" s="5">
        <v>569</v>
      </c>
      <c r="B237" t="str">
        <f>VLOOKUP(Table14[[#This Row],[model.rxns]],Table2[],2,FALSE)</f>
        <v>inorganic diphosphatase</v>
      </c>
      <c r="C237" s="2">
        <v>0.80279428505460104</v>
      </c>
      <c r="D237">
        <f>VLOOKUP(Table14[[#This Row],[model.rxns]],Table2[[model.rxns]:[OKYL029 - avg]],5,FALSE)</f>
        <v>0.23708995628650001</v>
      </c>
      <c r="E237">
        <f>VLOOKUP(Table14[[#This Row],[model.rxns]],Table2[[model.rxns]:[JFYL07 - avg]],7,FALSE)</f>
        <v>0.19033446195064799</v>
      </c>
      <c r="F237">
        <f>VLOOKUP(Table14[[#This Row],[model.rxns]],Table2[[model.rxns]:[JFYL18 - stddev]],8,FALSE)</f>
        <v>2.0159448397506202E-2</v>
      </c>
      <c r="G237" t="b">
        <f>ABS(Table14[[#This Row],[JFYL07 flux]])&gt;Table14[[#This Row],[JFYL07 stddev]]</f>
        <v>1</v>
      </c>
    </row>
    <row r="238" spans="1:7" x14ac:dyDescent="0.25">
      <c r="A238" s="5">
        <v>891</v>
      </c>
      <c r="B238" t="str">
        <f>VLOOKUP(Table14[[#This Row],[model.rxns]],Table2[],2,FALSE)</f>
        <v>phosphoglycerate dehydrogenase</v>
      </c>
      <c r="C238" s="2">
        <v>0.80217486617594302</v>
      </c>
      <c r="D238">
        <f>VLOOKUP(Table14[[#This Row],[model.rxns]],Table2[[model.rxns]:[OKYL029 - avg]],5,FALSE)</f>
        <v>5.8604743792180301E-2</v>
      </c>
      <c r="E238">
        <f>VLOOKUP(Table14[[#This Row],[model.rxns]],Table2[[model.rxns]:[JFYL07 - avg]],7,FALSE)</f>
        <v>4.7011252508767698E-2</v>
      </c>
      <c r="F238">
        <f>VLOOKUP(Table14[[#This Row],[model.rxns]],Table2[[model.rxns]:[JFYL18 - stddev]],8,FALSE)</f>
        <v>6.3144331315351703E-3</v>
      </c>
      <c r="G238" t="b">
        <f>ABS(Table14[[#This Row],[JFYL07 flux]])&gt;Table14[[#This Row],[JFYL07 stddev]]</f>
        <v>1</v>
      </c>
    </row>
    <row r="239" spans="1:7" x14ac:dyDescent="0.25">
      <c r="A239" s="5">
        <v>917</v>
      </c>
      <c r="B239" t="str">
        <f>VLOOKUP(Table14[[#This Row],[model.rxns]],Table2[],2,FALSE)</f>
        <v>phosphoserine phosphatase (L-serine)</v>
      </c>
      <c r="C239" s="2">
        <v>0.80217486617594302</v>
      </c>
      <c r="D239">
        <f>VLOOKUP(Table14[[#This Row],[model.rxns]],Table2[[model.rxns]:[OKYL029 - avg]],5,FALSE)</f>
        <v>5.8604743792180301E-2</v>
      </c>
      <c r="E239">
        <f>VLOOKUP(Table14[[#This Row],[model.rxns]],Table2[[model.rxns]:[JFYL07 - avg]],7,FALSE)</f>
        <v>4.7011252508767698E-2</v>
      </c>
      <c r="F239">
        <f>VLOOKUP(Table14[[#This Row],[model.rxns]],Table2[[model.rxns]:[JFYL18 - stddev]],8,FALSE)</f>
        <v>6.3144331315351703E-3</v>
      </c>
      <c r="G239" t="b">
        <f>ABS(Table14[[#This Row],[JFYL07 flux]])&gt;Table14[[#This Row],[JFYL07 stddev]]</f>
        <v>1</v>
      </c>
    </row>
    <row r="240" spans="1:7" x14ac:dyDescent="0.25">
      <c r="A240" s="5">
        <v>918</v>
      </c>
      <c r="B240" t="str">
        <f>VLOOKUP(Table14[[#This Row],[model.rxns]],Table2[],2,FALSE)</f>
        <v>phosphoserine transaminase</v>
      </c>
      <c r="C240" s="2">
        <v>0.80217486617594302</v>
      </c>
      <c r="D240">
        <f>VLOOKUP(Table14[[#This Row],[model.rxns]],Table2[[model.rxns]:[OKYL029 - avg]],5,FALSE)</f>
        <v>5.8604743792180301E-2</v>
      </c>
      <c r="E240">
        <f>VLOOKUP(Table14[[#This Row],[model.rxns]],Table2[[model.rxns]:[JFYL07 - avg]],7,FALSE)</f>
        <v>4.7011252508767698E-2</v>
      </c>
      <c r="F240">
        <f>VLOOKUP(Table14[[#This Row],[model.rxns]],Table2[[model.rxns]:[JFYL18 - stddev]],8,FALSE)</f>
        <v>6.3144331315351703E-3</v>
      </c>
      <c r="G240" t="b">
        <f>ABS(Table14[[#This Row],[JFYL07 flux]])&gt;Table14[[#This Row],[JFYL07 stddev]]</f>
        <v>1</v>
      </c>
    </row>
    <row r="241" spans="1:7" hidden="1" x14ac:dyDescent="0.25">
      <c r="A241" s="5">
        <v>1072</v>
      </c>
      <c r="B241" t="str">
        <f>VLOOKUP(Table14[[#This Row],[model.rxns]],Table2[],2,FALSE)</f>
        <v>UMP kinase</v>
      </c>
      <c r="C241" s="2">
        <v>0.78152087955524696</v>
      </c>
      <c r="D241">
        <f>VLOOKUP(Table14[[#This Row],[model.rxns]],Table2[[model.rxns]:[OKYL029 - avg]],5,FALSE)</f>
        <v>6.6599481623127298E-3</v>
      </c>
      <c r="E241">
        <f>VLOOKUP(Table14[[#This Row],[model.rxns]],Table2[[model.rxns]:[JFYL07 - avg]],7,FALSE)</f>
        <v>5.2048885456029998E-3</v>
      </c>
      <c r="F241">
        <f>VLOOKUP(Table14[[#This Row],[model.rxns]],Table2[[model.rxns]:[JFYL18 - stddev]],8,FALSE)</f>
        <v>6.4231590757450902E-3</v>
      </c>
      <c r="G241" t="b">
        <f>ABS(Table14[[#This Row],[JFYL07 flux]])&gt;Table14[[#This Row],[JFYL07 stddev]]</f>
        <v>0</v>
      </c>
    </row>
    <row r="242" spans="1:7" x14ac:dyDescent="0.25">
      <c r="A242" s="5">
        <v>25</v>
      </c>
      <c r="B242" t="str">
        <f>VLOOKUP(Table14[[#This Row],[model.rxns]],Table2[],2,FALSE)</f>
        <v>2-isopropylmalate synthase</v>
      </c>
      <c r="C242" s="2">
        <v>0.77667912774535297</v>
      </c>
      <c r="D242">
        <f>VLOOKUP(Table14[[#This Row],[model.rxns]],Table2[[model.rxns]:[OKYL029 - avg]],5,FALSE)</f>
        <v>1.5759237258917799E-2</v>
      </c>
      <c r="E242">
        <f>VLOOKUP(Table14[[#This Row],[model.rxns]],Table2[[model.rxns]:[JFYL07 - avg]],7,FALSE)</f>
        <v>1.22398706481884E-2</v>
      </c>
      <c r="F242">
        <f>VLOOKUP(Table14[[#This Row],[model.rxns]],Table2[[model.rxns]:[JFYL18 - stddev]],8,FALSE)</f>
        <v>1.7554617151685401E-3</v>
      </c>
      <c r="G242" t="b">
        <f>ABS(Table14[[#This Row],[JFYL07 flux]])&gt;Table14[[#This Row],[JFYL07 stddev]]</f>
        <v>1</v>
      </c>
    </row>
    <row r="243" spans="1:7" hidden="1" x14ac:dyDescent="0.25">
      <c r="A243" s="5">
        <v>1574</v>
      </c>
      <c r="B243" t="str">
        <f>VLOOKUP(Table14[[#This Row],[model.rxns]],Table2[],2,FALSE)</f>
        <v>2-isopropylmalate transport</v>
      </c>
      <c r="C243" s="2">
        <v>0.77667912774535297</v>
      </c>
      <c r="D243">
        <f>VLOOKUP(Table14[[#This Row],[model.rxns]],Table2[[model.rxns]:[OKYL029 - avg]],5,FALSE)</f>
        <v>-1.5759237258917799E-2</v>
      </c>
      <c r="E243">
        <f>VLOOKUP(Table14[[#This Row],[model.rxns]],Table2[[model.rxns]:[JFYL07 - avg]],7,FALSE)</f>
        <v>-1.22398706481884E-2</v>
      </c>
      <c r="F243">
        <f>VLOOKUP(Table14[[#This Row],[model.rxns]],Table2[[model.rxns]:[JFYL18 - stddev]],8,FALSE)</f>
        <v>1.7554617151685401E-3</v>
      </c>
      <c r="G243" t="b">
        <f>ABS(Table14[[#This Row],[JFYL07 flux]])&gt;Table14[[#This Row],[JFYL07 stddev]]</f>
        <v>1</v>
      </c>
    </row>
    <row r="244" spans="1:7" x14ac:dyDescent="0.25">
      <c r="A244" s="5">
        <v>217</v>
      </c>
      <c r="B244" t="str">
        <f>VLOOKUP(Table14[[#This Row],[model.rxns]],Table2[],2,FALSE)</f>
        <v>aspartate transaminase</v>
      </c>
      <c r="C244" s="2">
        <v>0.77548614356222201</v>
      </c>
      <c r="D244">
        <f>VLOOKUP(Table14[[#This Row],[model.rxns]],Table2[[model.rxns]:[OKYL029 - avg]],5,FALSE)</f>
        <v>-1.0940528496720201</v>
      </c>
      <c r="E244">
        <f>VLOOKUP(Table14[[#This Row],[model.rxns]],Table2[[model.rxns]:[JFYL07 - avg]],7,FALSE)</f>
        <v>-0.84842282524541301</v>
      </c>
      <c r="F244">
        <f>VLOOKUP(Table14[[#This Row],[model.rxns]],Table2[[model.rxns]:[JFYL18 - stddev]],8,FALSE)</f>
        <v>4.8246935730691401E-2</v>
      </c>
      <c r="G244" t="b">
        <f>ABS(Table14[[#This Row],[JFYL07 flux]])&gt;Table14[[#This Row],[JFYL07 stddev]]</f>
        <v>1</v>
      </c>
    </row>
    <row r="245" spans="1:7" x14ac:dyDescent="0.25">
      <c r="A245" s="5">
        <v>96</v>
      </c>
      <c r="B245" t="str">
        <f>VLOOKUP(Table14[[#This Row],[model.rxns]],Table2[],2,FALSE)</f>
        <v>acetohydroxy acid isomeroreductase</v>
      </c>
      <c r="C245" s="2">
        <v>0.76998465996108201</v>
      </c>
      <c r="D245">
        <f>VLOOKUP(Table14[[#This Row],[model.rxns]],Table2[[model.rxns]:[OKYL029 - avg]],5,FALSE)</f>
        <v>2.9626707658630898E-2</v>
      </c>
      <c r="E245">
        <f>VLOOKUP(Table14[[#This Row],[model.rxns]],Table2[[model.rxns]:[JFYL07 - avg]],7,FALSE)</f>
        <v>2.2812110422297301E-2</v>
      </c>
      <c r="F245">
        <f>VLOOKUP(Table14[[#This Row],[model.rxns]],Table2[[model.rxns]:[JFYL18 - stddev]],8,FALSE)</f>
        <v>1.7605632717967699E-3</v>
      </c>
      <c r="G245" t="b">
        <f>ABS(Table14[[#This Row],[JFYL07 flux]])&gt;Table14[[#This Row],[JFYL07 stddev]]</f>
        <v>1</v>
      </c>
    </row>
    <row r="246" spans="1:7" x14ac:dyDescent="0.25">
      <c r="A246" s="5">
        <v>97</v>
      </c>
      <c r="B246" t="str">
        <f>VLOOKUP(Table14[[#This Row],[model.rxns]],Table2[],2,FALSE)</f>
        <v>acetolactate synthase</v>
      </c>
      <c r="C246" s="2">
        <v>0.76998465996108201</v>
      </c>
      <c r="D246">
        <f>VLOOKUP(Table14[[#This Row],[model.rxns]],Table2[[model.rxns]:[OKYL029 - avg]],5,FALSE)</f>
        <v>2.9626707658630898E-2</v>
      </c>
      <c r="E246">
        <f>VLOOKUP(Table14[[#This Row],[model.rxns]],Table2[[model.rxns]:[JFYL07 - avg]],7,FALSE)</f>
        <v>2.2812110422297301E-2</v>
      </c>
      <c r="F246">
        <f>VLOOKUP(Table14[[#This Row],[model.rxns]],Table2[[model.rxns]:[JFYL18 - stddev]],8,FALSE)</f>
        <v>1.7605632717967699E-3</v>
      </c>
      <c r="G246" t="b">
        <f>ABS(Table14[[#This Row],[JFYL07 flux]])&gt;Table14[[#This Row],[JFYL07 stddev]]</f>
        <v>1</v>
      </c>
    </row>
    <row r="247" spans="1:7" x14ac:dyDescent="0.25">
      <c r="A247" s="5">
        <v>352</v>
      </c>
      <c r="B247" t="str">
        <f>VLOOKUP(Table14[[#This Row],[model.rxns]],Table2[],2,FALSE)</f>
        <v>dihydroxy-acid dehydratase (2,3-dihydroxy-3-methylbutanoate)</v>
      </c>
      <c r="C247" s="2">
        <v>0.76998465996108201</v>
      </c>
      <c r="D247">
        <f>VLOOKUP(Table14[[#This Row],[model.rxns]],Table2[[model.rxns]:[OKYL029 - avg]],5,FALSE)</f>
        <v>2.9626707658630898E-2</v>
      </c>
      <c r="E247">
        <f>VLOOKUP(Table14[[#This Row],[model.rxns]],Table2[[model.rxns]:[JFYL07 - avg]],7,FALSE)</f>
        <v>2.2812110422297301E-2</v>
      </c>
      <c r="F247">
        <f>VLOOKUP(Table14[[#This Row],[model.rxns]],Table2[[model.rxns]:[JFYL18 - stddev]],8,FALSE)</f>
        <v>1.7605632717967699E-3</v>
      </c>
      <c r="G247" t="b">
        <f>ABS(Table14[[#This Row],[JFYL07 flux]])&gt;Table14[[#This Row],[JFYL07 stddev]]</f>
        <v>1</v>
      </c>
    </row>
    <row r="248" spans="1:7" x14ac:dyDescent="0.25">
      <c r="A248" s="5">
        <v>1038</v>
      </c>
      <c r="B248" t="str">
        <f>VLOOKUP(Table14[[#This Row],[model.rxns]],Table2[],2,FALSE)</f>
        <v>thioredoxin reductase (NADPH)</v>
      </c>
      <c r="C248" s="2">
        <v>0.76749609338701996</v>
      </c>
      <c r="D248">
        <f>VLOOKUP(Table14[[#This Row],[model.rxns]],Table2[[model.rxns]:[OKYL029 - avg]],5,FALSE)</f>
        <v>7.1087507899071896E-3</v>
      </c>
      <c r="E248">
        <f>VLOOKUP(Table14[[#This Row],[model.rxns]],Table2[[model.rxns]:[JFYL07 - avg]],7,FALSE)</f>
        <v>5.4559384601156596E-3</v>
      </c>
      <c r="F248">
        <f>VLOOKUP(Table14[[#This Row],[model.rxns]],Table2[[model.rxns]:[JFYL18 - stddev]],8,FALSE)</f>
        <v>1.4557839776553601E-3</v>
      </c>
      <c r="G248" t="b">
        <f>ABS(Table14[[#This Row],[JFYL07 flux]])&gt;Table14[[#This Row],[JFYL07 stddev]]</f>
        <v>1</v>
      </c>
    </row>
    <row r="249" spans="1:7" x14ac:dyDescent="0.25">
      <c r="A249" s="5">
        <v>307</v>
      </c>
      <c r="B249" t="str">
        <f>VLOOKUP(Table14[[#This Row],[model.rxns]],Table2[],2,FALSE)</f>
        <v>CTP synthase (NH3)</v>
      </c>
      <c r="C249" s="2">
        <v>0.76681824994989001</v>
      </c>
      <c r="D249">
        <f>VLOOKUP(Table14[[#This Row],[model.rxns]],Table2[[model.rxns]:[OKYL029 - avg]],5,FALSE)</f>
        <v>5.46043554519288E-3</v>
      </c>
      <c r="E249">
        <f>VLOOKUP(Table14[[#This Row],[model.rxns]],Table2[[model.rxns]:[JFYL07 - avg]],7,FALSE)</f>
        <v>4.1871616287289803E-3</v>
      </c>
      <c r="F249">
        <f>VLOOKUP(Table14[[#This Row],[model.rxns]],Table2[[model.rxns]:[JFYL18 - stddev]],8,FALSE)</f>
        <v>1.2159737897964799E-3</v>
      </c>
      <c r="G249" t="b">
        <f>ABS(Table14[[#This Row],[JFYL07 flux]])&gt;Table14[[#This Row],[JFYL07 stddev]]</f>
        <v>1</v>
      </c>
    </row>
    <row r="250" spans="1:7" x14ac:dyDescent="0.25">
      <c r="A250" s="5">
        <v>23</v>
      </c>
      <c r="B250" t="str">
        <f>VLOOKUP(Table14[[#This Row],[model.rxns]],Table2[],2,FALSE)</f>
        <v>2-isopropylmalate hydratase</v>
      </c>
      <c r="C250" s="2">
        <v>0.76665225799830405</v>
      </c>
      <c r="D250">
        <f>VLOOKUP(Table14[[#This Row],[model.rxns]],Table2[[model.rxns]:[OKYL029 - avg]],5,FALSE)</f>
        <v>-1.5694209539065598E-2</v>
      </c>
      <c r="E250">
        <f>VLOOKUP(Table14[[#This Row],[model.rxns]],Table2[[model.rxns]:[JFYL07 - avg]],7,FALSE)</f>
        <v>-1.2032001180623199E-2</v>
      </c>
      <c r="F250">
        <f>VLOOKUP(Table14[[#This Row],[model.rxns]],Table2[[model.rxns]:[JFYL18 - stddev]],8,FALSE)</f>
        <v>9.1966779561838995E-4</v>
      </c>
      <c r="G250" t="b">
        <f>ABS(Table14[[#This Row],[JFYL07 flux]])&gt;Table14[[#This Row],[JFYL07 stddev]]</f>
        <v>1</v>
      </c>
    </row>
    <row r="251" spans="1:7" x14ac:dyDescent="0.25">
      <c r="A251" s="5">
        <v>30</v>
      </c>
      <c r="B251" t="str">
        <f>VLOOKUP(Table14[[#This Row],[model.rxns]],Table2[],2,FALSE)</f>
        <v>2-oxo-4-methyl-3-carboxypentanoate decarboxylation</v>
      </c>
      <c r="C251" s="2">
        <v>0.76665225799830405</v>
      </c>
      <c r="D251">
        <f>VLOOKUP(Table14[[#This Row],[model.rxns]],Table2[[model.rxns]:[OKYL029 - avg]],5,FALSE)</f>
        <v>1.5694209539065598E-2</v>
      </c>
      <c r="E251">
        <f>VLOOKUP(Table14[[#This Row],[model.rxns]],Table2[[model.rxns]:[JFYL07 - avg]],7,FALSE)</f>
        <v>1.2032001180623199E-2</v>
      </c>
      <c r="F251">
        <f>VLOOKUP(Table14[[#This Row],[model.rxns]],Table2[[model.rxns]:[JFYL18 - stddev]],8,FALSE)</f>
        <v>9.1966779561838995E-4</v>
      </c>
      <c r="G251" t="b">
        <f>ABS(Table14[[#This Row],[JFYL07 flux]])&gt;Table14[[#This Row],[JFYL07 stddev]]</f>
        <v>1</v>
      </c>
    </row>
    <row r="252" spans="1:7" x14ac:dyDescent="0.25">
      <c r="A252" s="5">
        <v>60</v>
      </c>
      <c r="B252" t="str">
        <f>VLOOKUP(Table14[[#This Row],[model.rxns]],Table2[],2,FALSE)</f>
        <v>3-isopropylmalate dehydratase</v>
      </c>
      <c r="C252" s="2">
        <v>0.76665225799830405</v>
      </c>
      <c r="D252">
        <f>VLOOKUP(Table14[[#This Row],[model.rxns]],Table2[[model.rxns]:[OKYL029 - avg]],5,FALSE)</f>
        <v>-1.5694209539065598E-2</v>
      </c>
      <c r="E252">
        <f>VLOOKUP(Table14[[#This Row],[model.rxns]],Table2[[model.rxns]:[JFYL07 - avg]],7,FALSE)</f>
        <v>-1.2032001180623199E-2</v>
      </c>
      <c r="F252">
        <f>VLOOKUP(Table14[[#This Row],[model.rxns]],Table2[[model.rxns]:[JFYL18 - stddev]],8,FALSE)</f>
        <v>9.1966779561838995E-4</v>
      </c>
      <c r="G252" t="b">
        <f>ABS(Table14[[#This Row],[JFYL07 flux]])&gt;Table14[[#This Row],[JFYL07 stddev]]</f>
        <v>1</v>
      </c>
    </row>
    <row r="253" spans="1:7" x14ac:dyDescent="0.25">
      <c r="A253" s="5">
        <v>61</v>
      </c>
      <c r="B253" t="str">
        <f>VLOOKUP(Table14[[#This Row],[model.rxns]],Table2[],2,FALSE)</f>
        <v>3-isopropylmalate dehydrogenase</v>
      </c>
      <c r="C253" s="2">
        <v>0.76665225799830405</v>
      </c>
      <c r="D253">
        <f>VLOOKUP(Table14[[#This Row],[model.rxns]],Table2[[model.rxns]:[OKYL029 - avg]],5,FALSE)</f>
        <v>1.5694209539065598E-2</v>
      </c>
      <c r="E253">
        <f>VLOOKUP(Table14[[#This Row],[model.rxns]],Table2[[model.rxns]:[JFYL07 - avg]],7,FALSE)</f>
        <v>1.2032001180623199E-2</v>
      </c>
      <c r="F253">
        <f>VLOOKUP(Table14[[#This Row],[model.rxns]],Table2[[model.rxns]:[JFYL18 - stddev]],8,FALSE)</f>
        <v>9.1966779561838995E-4</v>
      </c>
      <c r="G253" t="b">
        <f>ABS(Table14[[#This Row],[JFYL07 flux]])&gt;Table14[[#This Row],[JFYL07 stddev]]</f>
        <v>1</v>
      </c>
    </row>
    <row r="254" spans="1:7" hidden="1" x14ac:dyDescent="0.25">
      <c r="A254" s="5">
        <v>1595</v>
      </c>
      <c r="B254" t="str">
        <f>VLOOKUP(Table14[[#This Row],[model.rxns]],Table2[],2,FALSE)</f>
        <v>3-carboxy-4-methyl-2-oxopentanoate transport</v>
      </c>
      <c r="C254" s="2">
        <v>0.76665225799830405</v>
      </c>
      <c r="D254">
        <f>VLOOKUP(Table14[[#This Row],[model.rxns]],Table2[[model.rxns]:[OKYL029 - avg]],5,FALSE)</f>
        <v>1.5694209539065598E-2</v>
      </c>
      <c r="E254">
        <f>VLOOKUP(Table14[[#This Row],[model.rxns]],Table2[[model.rxns]:[JFYL07 - avg]],7,FALSE)</f>
        <v>1.2032001180623199E-2</v>
      </c>
      <c r="F254">
        <f>VLOOKUP(Table14[[#This Row],[model.rxns]],Table2[[model.rxns]:[JFYL18 - stddev]],8,FALSE)</f>
        <v>9.1966779561838995E-4</v>
      </c>
      <c r="G254" t="b">
        <f>ABS(Table14[[#This Row],[JFYL07 flux]])&gt;Table14[[#This Row],[JFYL07 stddev]]</f>
        <v>1</v>
      </c>
    </row>
    <row r="255" spans="1:7" x14ac:dyDescent="0.25">
      <c r="A255" s="5">
        <v>692</v>
      </c>
      <c r="B255" t="str">
        <f>VLOOKUP(Table14[[#This Row],[model.rxns]],Table2[],2,FALSE)</f>
        <v>L-threonine deaminase</v>
      </c>
      <c r="C255" s="2">
        <v>0.76631647930737101</v>
      </c>
      <c r="D255">
        <f>VLOOKUP(Table14[[#This Row],[model.rxns]],Table2[[model.rxns]:[OKYL029 - avg]],5,FALSE)</f>
        <v>6.8252347305223296E-3</v>
      </c>
      <c r="E255">
        <f>VLOOKUP(Table14[[#This Row],[model.rxns]],Table2[[model.rxns]:[JFYL07 - avg]],7,FALSE)</f>
        <v>5.2302898491402598E-3</v>
      </c>
      <c r="F255">
        <f>VLOOKUP(Table14[[#This Row],[model.rxns]],Table2[[model.rxns]:[JFYL18 - stddev]],8,FALSE)</f>
        <v>6.9504879344809995E-4</v>
      </c>
      <c r="G255" t="b">
        <f>ABS(Table14[[#This Row],[JFYL07 flux]])&gt;Table14[[#This Row],[JFYL07 stddev]]</f>
        <v>1</v>
      </c>
    </row>
    <row r="256" spans="1:7" x14ac:dyDescent="0.25">
      <c r="A256" s="5">
        <v>970</v>
      </c>
      <c r="B256" t="str">
        <f>VLOOKUP(Table14[[#This Row],[model.rxns]],Table2[],2,FALSE)</f>
        <v>ribonucleoside-triphosphate reductase (ATP)</v>
      </c>
      <c r="C256" s="2">
        <v>0.76572750369043896</v>
      </c>
      <c r="D256">
        <f>VLOOKUP(Table14[[#This Row],[model.rxns]],Table2[[model.rxns]:[OKYL029 - avg]],5,FALSE)</f>
        <v>7.3661697047962098E-4</v>
      </c>
      <c r="E256">
        <f>VLOOKUP(Table14[[#This Row],[model.rxns]],Table2[[model.rxns]:[JFYL07 - avg]],7,FALSE)</f>
        <v>5.6404787398137396E-4</v>
      </c>
      <c r="F256">
        <f>VLOOKUP(Table14[[#This Row],[model.rxns]],Table2[[model.rxns]:[JFYL18 - stddev]],8,FALSE)</f>
        <v>7.2325613255994403E-5</v>
      </c>
      <c r="G256" t="b">
        <f>ABS(Table14[[#This Row],[JFYL07 flux]])&gt;Table14[[#This Row],[JFYL07 stddev]]</f>
        <v>1</v>
      </c>
    </row>
    <row r="257" spans="1:7" x14ac:dyDescent="0.25">
      <c r="A257" s="5">
        <v>973</v>
      </c>
      <c r="B257" t="str">
        <f>VLOOKUP(Table14[[#This Row],[model.rxns]],Table2[],2,FALSE)</f>
        <v>ribonucleoside-triphosphate reductase (UTP)</v>
      </c>
      <c r="C257" s="2">
        <v>0.76524484633760903</v>
      </c>
      <c r="D257">
        <f>VLOOKUP(Table14[[#This Row],[model.rxns]],Table2[[model.rxns]:[OKYL029 - avg]],5,FALSE)</f>
        <v>7.9386557941666096E-4</v>
      </c>
      <c r="E257">
        <f>VLOOKUP(Table14[[#This Row],[model.rxns]],Table2[[model.rxns]:[JFYL07 - avg]],7,FALSE)</f>
        <v>6.0750154333342001E-4</v>
      </c>
      <c r="F257">
        <f>VLOOKUP(Table14[[#This Row],[model.rxns]],Table2[[model.rxns]:[JFYL18 - stddev]],8,FALSE)</f>
        <v>1.4214094607594899E-4</v>
      </c>
      <c r="G257" t="b">
        <f>ABS(Table14[[#This Row],[JFYL07 flux]])&gt;Table14[[#This Row],[JFYL07 stddev]]</f>
        <v>1</v>
      </c>
    </row>
    <row r="258" spans="1:7" hidden="1" x14ac:dyDescent="0.25">
      <c r="A258" s="5">
        <v>1585</v>
      </c>
      <c r="B258" t="str">
        <f>VLOOKUP(Table14[[#This Row],[model.rxns]],Table2[],2,FALSE)</f>
        <v>2-oxobutanoate transporter</v>
      </c>
      <c r="C258" s="2">
        <v>0.76424020417906402</v>
      </c>
      <c r="D258">
        <f>VLOOKUP(Table14[[#This Row],[model.rxns]],Table2[[model.rxns]:[OKYL029 - avg]],5,FALSE)</f>
        <v>7.2175679946168501E-3</v>
      </c>
      <c r="E258">
        <f>VLOOKUP(Table14[[#This Row],[model.rxns]],Table2[[model.rxns]:[JFYL07 - avg]],7,FALSE)</f>
        <v>5.5159556378822604E-3</v>
      </c>
      <c r="F258">
        <f>VLOOKUP(Table14[[#This Row],[model.rxns]],Table2[[model.rxns]:[JFYL18 - stddev]],8,FALSE)</f>
        <v>3.7830274426381498E-4</v>
      </c>
      <c r="G258" t="b">
        <f>ABS(Table14[[#This Row],[JFYL07 flux]])&gt;Table14[[#This Row],[JFYL07 stddev]]</f>
        <v>1</v>
      </c>
    </row>
    <row r="259" spans="1:7" hidden="1" x14ac:dyDescent="0.25">
      <c r="A259" s="5">
        <v>3525</v>
      </c>
      <c r="B259" t="str">
        <f>VLOOKUP(Table14[[#This Row],[model.rxns]],Table2[],2,FALSE)</f>
        <v>H+ transport, cytoplasm-ER membrane</v>
      </c>
      <c r="C259" s="2">
        <v>0.76412773250014598</v>
      </c>
      <c r="D259">
        <f>VLOOKUP(Table14[[#This Row],[model.rxns]],Table2[[model.rxns]:[OKYL029 - avg]],5,FALSE)</f>
        <v>6.0191006725221199E-3</v>
      </c>
      <c r="E259">
        <f>VLOOKUP(Table14[[#This Row],[model.rxns]],Table2[[model.rxns]:[JFYL07 - avg]],7,FALSE)</f>
        <v>4.5993617485844303E-3</v>
      </c>
      <c r="F259">
        <f>VLOOKUP(Table14[[#This Row],[model.rxns]],Table2[[model.rxns]:[JFYL18 - stddev]],8,FALSE)</f>
        <v>6.3657160210965902E-3</v>
      </c>
      <c r="G259" t="b">
        <f>ABS(Table14[[#This Row],[JFYL07 flux]])&gt;Table14[[#This Row],[JFYL07 stddev]]</f>
        <v>0</v>
      </c>
    </row>
    <row r="260" spans="1:7" x14ac:dyDescent="0.25">
      <c r="A260" s="5">
        <v>514</v>
      </c>
      <c r="B260" t="str">
        <f>VLOOKUP(Table14[[#This Row],[model.rxns]],Table2[],2,FALSE)</f>
        <v>GMP synthase</v>
      </c>
      <c r="C260" s="2">
        <v>0.76410142831120098</v>
      </c>
      <c r="D260">
        <f>VLOOKUP(Table14[[#This Row],[model.rxns]],Table2[[model.rxns]:[OKYL029 - avg]],5,FALSE)</f>
        <v>4.8460209981120404E-3</v>
      </c>
      <c r="E260">
        <f>VLOOKUP(Table14[[#This Row],[model.rxns]],Table2[[model.rxns]:[JFYL07 - avg]],7,FALSE)</f>
        <v>3.7028515662834798E-3</v>
      </c>
      <c r="F260">
        <f>VLOOKUP(Table14[[#This Row],[model.rxns]],Table2[[model.rxns]:[JFYL18 - stddev]],8,FALSE)</f>
        <v>2.88340213557454E-4</v>
      </c>
      <c r="G260" t="b">
        <f>ABS(Table14[[#This Row],[JFYL07 flux]])&gt;Table14[[#This Row],[JFYL07 stddev]]</f>
        <v>1</v>
      </c>
    </row>
    <row r="261" spans="1:7" x14ac:dyDescent="0.25">
      <c r="A261" s="5">
        <v>813</v>
      </c>
      <c r="B261" t="str">
        <f>VLOOKUP(Table14[[#This Row],[model.rxns]],Table2[],2,FALSE)</f>
        <v>O-acetylhomoserine (thiol)-lyase</v>
      </c>
      <c r="C261" s="2">
        <v>0.76372566391622099</v>
      </c>
      <c r="D261">
        <f>VLOOKUP(Table14[[#This Row],[model.rxns]],Table2[[model.rxns]:[OKYL029 - avg]],5,FALSE)</f>
        <v>3.8193687431867401E-3</v>
      </c>
      <c r="E261">
        <f>VLOOKUP(Table14[[#This Row],[model.rxns]],Table2[[model.rxns]:[JFYL07 - avg]],7,FALSE)</f>
        <v>2.9169499291311599E-3</v>
      </c>
      <c r="F261">
        <f>VLOOKUP(Table14[[#This Row],[model.rxns]],Table2[[model.rxns]:[JFYL18 - stddev]],8,FALSE)</f>
        <v>1.6067008449052801E-4</v>
      </c>
      <c r="G261" t="b">
        <f>ABS(Table14[[#This Row],[JFYL07 flux]])&gt;Table14[[#This Row],[JFYL07 stddev]]</f>
        <v>1</v>
      </c>
    </row>
    <row r="262" spans="1:7" x14ac:dyDescent="0.25">
      <c r="A262" s="5">
        <v>888</v>
      </c>
      <c r="B262" t="str">
        <f>VLOOKUP(Table14[[#This Row],[model.rxns]],Table2[],2,FALSE)</f>
        <v>phosphoglucomutase</v>
      </c>
      <c r="C262" s="2">
        <v>0.76281467490547294</v>
      </c>
      <c r="D262">
        <f>VLOOKUP(Table14[[#This Row],[model.rxns]],Table2[[model.rxns]:[OKYL029 - avg]],5,FALSE)</f>
        <v>7.6309252003450095E-2</v>
      </c>
      <c r="E262">
        <f>VLOOKUP(Table14[[#This Row],[model.rxns]],Table2[[model.rxns]:[JFYL07 - avg]],7,FALSE)</f>
        <v>5.8209817259291599E-2</v>
      </c>
      <c r="F262">
        <f>VLOOKUP(Table14[[#This Row],[model.rxns]],Table2[[model.rxns]:[JFYL18 - stddev]],8,FALSE)</f>
        <v>1.06540247248478E-3</v>
      </c>
      <c r="G262" t="b">
        <f>ABS(Table14[[#This Row],[JFYL07 flux]])&gt;Table14[[#This Row],[JFYL07 stddev]]</f>
        <v>1</v>
      </c>
    </row>
    <row r="263" spans="1:7" x14ac:dyDescent="0.25">
      <c r="A263" s="5">
        <v>1026</v>
      </c>
      <c r="B263" t="str">
        <f>VLOOKUP(Table14[[#This Row],[model.rxns]],Table2[],2,FALSE)</f>
        <v>sulfate adenylyltransferase (ADP)</v>
      </c>
      <c r="C263" s="2">
        <v>0.76275209909565</v>
      </c>
      <c r="D263">
        <f>VLOOKUP(Table14[[#This Row],[model.rxns]],Table2[[model.rxns]:[OKYL029 - avg]],5,FALSE)</f>
        <v>3.8159003711899699E-3</v>
      </c>
      <c r="E263">
        <f>VLOOKUP(Table14[[#This Row],[model.rxns]],Table2[[model.rxns]:[JFYL07 - avg]],7,FALSE)</f>
        <v>2.9105860180650201E-3</v>
      </c>
      <c r="F263">
        <f>VLOOKUP(Table14[[#This Row],[model.rxns]],Table2[[model.rxns]:[JFYL18 - stddev]],8,FALSE)</f>
        <v>2.3251177674447901E-4</v>
      </c>
      <c r="G263" t="b">
        <f>ABS(Table14[[#This Row],[JFYL07 flux]])&gt;Table14[[#This Row],[JFYL07 stddev]]</f>
        <v>1</v>
      </c>
    </row>
    <row r="264" spans="1:7" x14ac:dyDescent="0.25">
      <c r="A264" s="5">
        <v>939</v>
      </c>
      <c r="B264" t="str">
        <f>VLOOKUP(Table14[[#This Row],[model.rxns]],Table2[],2,FALSE)</f>
        <v>prephenate dehydrogenase (NADP)</v>
      </c>
      <c r="C264" s="2">
        <v>0.76237694903084496</v>
      </c>
      <c r="D264">
        <f>VLOOKUP(Table14[[#This Row],[model.rxns]],Table2[[model.rxns]:[OKYL029 - avg]],5,FALSE)</f>
        <v>3.3135203625685099E-3</v>
      </c>
      <c r="E264">
        <f>VLOOKUP(Table14[[#This Row],[model.rxns]],Table2[[model.rxns]:[JFYL07 - avg]],7,FALSE)</f>
        <v>2.5261515445665602E-3</v>
      </c>
      <c r="F264">
        <f>VLOOKUP(Table14[[#This Row],[model.rxns]],Table2[[model.rxns]:[JFYL18 - stddev]],8,FALSE)</f>
        <v>2.9096040755388499E-5</v>
      </c>
      <c r="G264" t="b">
        <f>ABS(Table14[[#This Row],[JFYL07 flux]])&gt;Table14[[#This Row],[JFYL07 stddev]]</f>
        <v>1</v>
      </c>
    </row>
    <row r="265" spans="1:7" x14ac:dyDescent="0.25">
      <c r="A265" s="5">
        <v>2111</v>
      </c>
      <c r="B265" t="str">
        <f>VLOOKUP(Table14[[#This Row],[model.rxns]],Table2[],2,FALSE)</f>
        <v>growth</v>
      </c>
      <c r="C265" s="2">
        <v>0.76237694903084197</v>
      </c>
      <c r="D265">
        <f>VLOOKUP(Table14[[#This Row],[model.rxns]],Table2[[model.rxns]:[OKYL029 - avg]],5,FALSE)</f>
        <v>8.0265499795759102E-2</v>
      </c>
      <c r="E265">
        <f>VLOOKUP(Table14[[#This Row],[model.rxns]],Table2[[model.rxns]:[JFYL07 - avg]],7,FALSE)</f>
        <v>6.1192566846726498E-2</v>
      </c>
      <c r="F265">
        <f>VLOOKUP(Table14[[#This Row],[model.rxns]],Table2[[model.rxns]:[JFYL18 - stddev]],8,FALSE)</f>
        <v>7.0481180067313897E-4</v>
      </c>
      <c r="G265" t="b">
        <f>ABS(Table14[[#This Row],[JFYL07 flux]])&gt;Table14[[#This Row],[JFYL07 stddev]]</f>
        <v>1</v>
      </c>
    </row>
    <row r="266" spans="1:7" x14ac:dyDescent="0.25">
      <c r="A266" s="5" t="s">
        <v>1888</v>
      </c>
      <c r="B266" t="str">
        <f>VLOOKUP(Table14[[#This Row],[model.rxns]],Table2[],2,FALSE)</f>
        <v>biomass pseudoreaction</v>
      </c>
      <c r="C266" s="2">
        <v>0.76237694903084197</v>
      </c>
      <c r="D266">
        <f>VLOOKUP(Table14[[#This Row],[model.rxns]],Table2[[model.rxns]:[OKYL029 - avg]],5,FALSE)</f>
        <v>8.0265499795759102E-2</v>
      </c>
      <c r="E266">
        <f>VLOOKUP(Table14[[#This Row],[model.rxns]],Table2[[model.rxns]:[JFYL07 - avg]],7,FALSE)</f>
        <v>6.1192566846726498E-2</v>
      </c>
      <c r="F266">
        <f>VLOOKUP(Table14[[#This Row],[model.rxns]],Table2[[model.rxns]:[JFYL18 - stddev]],8,FALSE)</f>
        <v>7.0481180067313897E-4</v>
      </c>
      <c r="G266" t="b">
        <f>ABS(Table14[[#This Row],[JFYL07 flux]])&gt;Table14[[#This Row],[JFYL07 stddev]]</f>
        <v>1</v>
      </c>
    </row>
    <row r="267" spans="1:7" x14ac:dyDescent="0.25">
      <c r="A267" s="5" t="s">
        <v>1890</v>
      </c>
      <c r="B267" t="str">
        <f>VLOOKUP(Table14[[#This Row],[model.rxns]],Table2[],2,FALSE)</f>
        <v>DNA pseudoreaction</v>
      </c>
      <c r="C267" s="2">
        <v>0.76237694903084197</v>
      </c>
      <c r="D267">
        <f>VLOOKUP(Table14[[#This Row],[model.rxns]],Table2[[model.rxns]:[OKYL029 - avg]],5,FALSE)</f>
        <v>8.0265499795759102E-2</v>
      </c>
      <c r="E267">
        <f>VLOOKUP(Table14[[#This Row],[model.rxns]],Table2[[model.rxns]:[JFYL07 - avg]],7,FALSE)</f>
        <v>6.1192566846726498E-2</v>
      </c>
      <c r="F267">
        <f>VLOOKUP(Table14[[#This Row],[model.rxns]],Table2[[model.rxns]:[JFYL18 - stddev]],8,FALSE)</f>
        <v>7.0481180067313897E-4</v>
      </c>
      <c r="G267" t="b">
        <f>ABS(Table14[[#This Row],[JFYL07 flux]])&gt;Table14[[#This Row],[JFYL07 stddev]]</f>
        <v>1</v>
      </c>
    </row>
    <row r="268" spans="1:7" x14ac:dyDescent="0.25">
      <c r="A268" s="5" t="s">
        <v>1891</v>
      </c>
      <c r="B268" t="str">
        <f>VLOOKUP(Table14[[#This Row],[model.rxns]],Table2[],2,FALSE)</f>
        <v>RNA pseudoreaction</v>
      </c>
      <c r="C268" s="2">
        <v>0.76237694903084197</v>
      </c>
      <c r="D268">
        <f>VLOOKUP(Table14[[#This Row],[model.rxns]],Table2[[model.rxns]:[OKYL029 - avg]],5,FALSE)</f>
        <v>8.0265499795759102E-2</v>
      </c>
      <c r="E268">
        <f>VLOOKUP(Table14[[#This Row],[model.rxns]],Table2[[model.rxns]:[JFYL07 - avg]],7,FALSE)</f>
        <v>6.1192566846726498E-2</v>
      </c>
      <c r="F268">
        <f>VLOOKUP(Table14[[#This Row],[model.rxns]],Table2[[model.rxns]:[JFYL18 - stddev]],8,FALSE)</f>
        <v>7.0481180067313897E-4</v>
      </c>
      <c r="G268" t="b">
        <f>ABS(Table14[[#This Row],[JFYL07 flux]])&gt;Table14[[#This Row],[JFYL07 stddev]]</f>
        <v>1</v>
      </c>
    </row>
    <row r="269" spans="1:7" x14ac:dyDescent="0.25">
      <c r="A269" s="5" t="s">
        <v>1892</v>
      </c>
      <c r="B269" t="str">
        <f>VLOOKUP(Table14[[#This Row],[model.rxns]],Table2[],2,FALSE)</f>
        <v>ion pseudoreaction</v>
      </c>
      <c r="C269" s="2">
        <v>0.76237694903084197</v>
      </c>
      <c r="D269">
        <f>VLOOKUP(Table14[[#This Row],[model.rxns]],Table2[[model.rxns]:[OKYL029 - avg]],5,FALSE)</f>
        <v>8.0265499795759102E-2</v>
      </c>
      <c r="E269">
        <f>VLOOKUP(Table14[[#This Row],[model.rxns]],Table2[[model.rxns]:[JFYL07 - avg]],7,FALSE)</f>
        <v>6.1192566846726498E-2</v>
      </c>
      <c r="F269">
        <f>VLOOKUP(Table14[[#This Row],[model.rxns]],Table2[[model.rxns]:[JFYL18 - stddev]],8,FALSE)</f>
        <v>7.0481180067313897E-4</v>
      </c>
      <c r="G269" t="b">
        <f>ABS(Table14[[#This Row],[JFYL07 flux]])&gt;Table14[[#This Row],[JFYL07 stddev]]</f>
        <v>1</v>
      </c>
    </row>
    <row r="270" spans="1:7" x14ac:dyDescent="0.25">
      <c r="A270" s="5">
        <v>278</v>
      </c>
      <c r="B270" t="str">
        <f>VLOOKUP(Table14[[#This Row],[model.rxns]],Table2[],2,FALSE)</f>
        <v>chorismate mutase</v>
      </c>
      <c r="C270" s="2">
        <v>0.76237694903084097</v>
      </c>
      <c r="D270">
        <f>VLOOKUP(Table14[[#This Row],[model.rxns]],Table2[[model.rxns]:[OKYL029 - avg]],5,FALSE)</f>
        <v>9.9411229462041707E-3</v>
      </c>
      <c r="E270">
        <f>VLOOKUP(Table14[[#This Row],[model.rxns]],Table2[[model.rxns]:[JFYL07 - avg]],7,FALSE)</f>
        <v>7.5788829816676199E-3</v>
      </c>
      <c r="F270">
        <f>VLOOKUP(Table14[[#This Row],[model.rxns]],Table2[[model.rxns]:[JFYL18 - stddev]],8,FALSE)</f>
        <v>8.72930559487702E-5</v>
      </c>
      <c r="G270" t="b">
        <f>ABS(Table14[[#This Row],[JFYL07 flux]])&gt;Table14[[#This Row],[JFYL07 stddev]]</f>
        <v>1</v>
      </c>
    </row>
    <row r="271" spans="1:7" x14ac:dyDescent="0.25">
      <c r="A271" s="5">
        <v>5</v>
      </c>
      <c r="B271" t="str">
        <f>VLOOKUP(Table14[[#This Row],[model.rxns]],Table2[],2,FALSE)</f>
        <v>1,3-beta-glucan synthase</v>
      </c>
      <c r="C271" s="2">
        <v>0.76237694903083997</v>
      </c>
      <c r="D271">
        <f>VLOOKUP(Table14[[#This Row],[model.rxns]],Table2[[model.rxns]:[OKYL029 - avg]],5,FALSE)</f>
        <v>7.5722472507319005E-2</v>
      </c>
      <c r="E271">
        <f>VLOOKUP(Table14[[#This Row],[model.rxns]],Table2[[model.rxns]:[JFYL07 - avg]],7,FALSE)</f>
        <v>5.7729067563201598E-2</v>
      </c>
      <c r="F271">
        <f>VLOOKUP(Table14[[#This Row],[model.rxns]],Table2[[model.rxns]:[JFYL18 - stddev]],8,FALSE)</f>
        <v>6.6491945275503901E-4</v>
      </c>
      <c r="G271" t="b">
        <f>ABS(Table14[[#This Row],[JFYL07 flux]])&gt;Table14[[#This Row],[JFYL07 stddev]]</f>
        <v>1</v>
      </c>
    </row>
    <row r="272" spans="1:7" hidden="1" x14ac:dyDescent="0.25">
      <c r="A272" s="5">
        <v>1543</v>
      </c>
      <c r="B272" t="str">
        <f>VLOOKUP(Table14[[#This Row],[model.rxns]],Table2[],2,FALSE)</f>
        <v>(1-3)-beta-D-glucan transport</v>
      </c>
      <c r="C272" s="2">
        <v>0.76237694903083997</v>
      </c>
      <c r="D272">
        <f>VLOOKUP(Table14[[#This Row],[model.rxns]],Table2[[model.rxns]:[OKYL029 - avg]],5,FALSE)</f>
        <v>7.5722472507319005E-2</v>
      </c>
      <c r="E272">
        <f>VLOOKUP(Table14[[#This Row],[model.rxns]],Table2[[model.rxns]:[JFYL07 - avg]],7,FALSE)</f>
        <v>5.7729067563201598E-2</v>
      </c>
      <c r="F272">
        <f>VLOOKUP(Table14[[#This Row],[model.rxns]],Table2[[model.rxns]:[JFYL18 - stddev]],8,FALSE)</f>
        <v>6.6491945275503901E-4</v>
      </c>
      <c r="G272" t="b">
        <f>ABS(Table14[[#This Row],[JFYL07 flux]])&gt;Table14[[#This Row],[JFYL07 stddev]]</f>
        <v>1</v>
      </c>
    </row>
    <row r="273" spans="1:7" x14ac:dyDescent="0.25">
      <c r="A273" s="5">
        <v>203</v>
      </c>
      <c r="B273" t="str">
        <f>VLOOKUP(Table14[[#This Row],[model.rxns]],Table2[],2,FALSE)</f>
        <v>anthranilate synthase</v>
      </c>
      <c r="C273" s="2">
        <v>0.76237694903083797</v>
      </c>
      <c r="D273">
        <f>VLOOKUP(Table14[[#This Row],[model.rxns]],Table2[[model.rxns]:[OKYL029 - avg]],5,FALSE)</f>
        <v>1.7289188656006399E-4</v>
      </c>
      <c r="E273">
        <f>VLOOKUP(Table14[[#This Row],[model.rxns]],Table2[[model.rxns]:[JFYL07 - avg]],7,FALSE)</f>
        <v>1.31808788987847E-4</v>
      </c>
      <c r="F273">
        <f>VLOOKUP(Table14[[#This Row],[model.rxns]],Table2[[model.rxns]:[JFYL18 - stddev]],8,FALSE)</f>
        <v>1.5181646186498601E-6</v>
      </c>
      <c r="G273" t="b">
        <f>ABS(Table14[[#This Row],[JFYL07 flux]])&gt;Table14[[#This Row],[JFYL07 stddev]]</f>
        <v>1</v>
      </c>
    </row>
    <row r="274" spans="1:7" x14ac:dyDescent="0.25">
      <c r="A274" s="5">
        <v>938</v>
      </c>
      <c r="B274" t="str">
        <f>VLOOKUP(Table14[[#This Row],[model.rxns]],Table2[],2,FALSE)</f>
        <v>prephenate dehydratase</v>
      </c>
      <c r="C274" s="2">
        <v>0.76237694903083597</v>
      </c>
      <c r="D274">
        <f>VLOOKUP(Table14[[#This Row],[model.rxns]],Table2[[model.rxns]:[OKYL029 - avg]],5,FALSE)</f>
        <v>6.6276025836355997E-3</v>
      </c>
      <c r="E274">
        <f>VLOOKUP(Table14[[#This Row],[model.rxns]],Table2[[model.rxns]:[JFYL07 - avg]],7,FALSE)</f>
        <v>5.0527314371009999E-3</v>
      </c>
      <c r="F274">
        <f>VLOOKUP(Table14[[#This Row],[model.rxns]],Table2[[model.rxns]:[JFYL18 - stddev]],8,FALSE)</f>
        <v>5.8197015193381802E-5</v>
      </c>
      <c r="G274" t="b">
        <f>ABS(Table14[[#This Row],[JFYL07 flux]])&gt;Table14[[#This Row],[JFYL07 stddev]]</f>
        <v>1</v>
      </c>
    </row>
    <row r="275" spans="1:7" x14ac:dyDescent="0.25">
      <c r="A275" s="5">
        <v>7</v>
      </c>
      <c r="B275" t="str">
        <f>VLOOKUP(Table14[[#This Row],[model.rxns]],Table2[],2,FALSE)</f>
        <v>1-(5-phosphoribosyl)-5-[(5-phosphoribosylamino)methylideneamino)imidazole-4-carboxamide isomerase</v>
      </c>
      <c r="C275" s="2">
        <v>0.76237694903083597</v>
      </c>
      <c r="D275">
        <f>VLOOKUP(Table14[[#This Row],[model.rxns]],Table2[[model.rxns]:[OKYL029 - avg]],5,FALSE)</f>
        <v>4.3247853944953299E-3</v>
      </c>
      <c r="E275">
        <f>VLOOKUP(Table14[[#This Row],[model.rxns]],Table2[[model.rxns]:[JFYL07 - avg]],7,FALSE)</f>
        <v>3.2971166942684701E-3</v>
      </c>
      <c r="F275">
        <f>VLOOKUP(Table14[[#This Row],[model.rxns]],Table2[[model.rxns]:[JFYL18 - stddev]],8,FALSE)</f>
        <v>3.7975964632069502E-5</v>
      </c>
      <c r="G275" t="b">
        <f>ABS(Table14[[#This Row],[JFYL07 flux]])&gt;Table14[[#This Row],[JFYL07 stddev]]</f>
        <v>1</v>
      </c>
    </row>
    <row r="276" spans="1:7" x14ac:dyDescent="0.25">
      <c r="A276" s="5">
        <v>225</v>
      </c>
      <c r="B276" t="str">
        <f>VLOOKUP(Table14[[#This Row],[model.rxns]],Table2[],2,FALSE)</f>
        <v>ATP phosphoribosyltransferase</v>
      </c>
      <c r="C276" s="2">
        <v>0.76237694903083597</v>
      </c>
      <c r="D276">
        <f>VLOOKUP(Table14[[#This Row],[model.rxns]],Table2[[model.rxns]:[OKYL029 - avg]],5,FALSE)</f>
        <v>4.3247853944953299E-3</v>
      </c>
      <c r="E276">
        <f>VLOOKUP(Table14[[#This Row],[model.rxns]],Table2[[model.rxns]:[JFYL07 - avg]],7,FALSE)</f>
        <v>3.2971166942684701E-3</v>
      </c>
      <c r="F276">
        <f>VLOOKUP(Table14[[#This Row],[model.rxns]],Table2[[model.rxns]:[JFYL18 - stddev]],8,FALSE)</f>
        <v>3.7975964632069502E-5</v>
      </c>
      <c r="G276" t="b">
        <f>ABS(Table14[[#This Row],[JFYL07 flux]])&gt;Table14[[#This Row],[JFYL07 stddev]]</f>
        <v>1</v>
      </c>
    </row>
    <row r="277" spans="1:7" x14ac:dyDescent="0.25">
      <c r="A277" s="5">
        <v>536</v>
      </c>
      <c r="B277" t="str">
        <f>VLOOKUP(Table14[[#This Row],[model.rxns]],Table2[],2,FALSE)</f>
        <v>histidinol dehydrogenase</v>
      </c>
      <c r="C277" s="2">
        <v>0.76237694903083597</v>
      </c>
      <c r="D277">
        <f>VLOOKUP(Table14[[#This Row],[model.rxns]],Table2[[model.rxns]:[OKYL029 - avg]],5,FALSE)</f>
        <v>4.3247853944953299E-3</v>
      </c>
      <c r="E277">
        <f>VLOOKUP(Table14[[#This Row],[model.rxns]],Table2[[model.rxns]:[JFYL07 - avg]],7,FALSE)</f>
        <v>3.2971166942684701E-3</v>
      </c>
      <c r="F277">
        <f>VLOOKUP(Table14[[#This Row],[model.rxns]],Table2[[model.rxns]:[JFYL18 - stddev]],8,FALSE)</f>
        <v>3.7975964632069502E-5</v>
      </c>
      <c r="G277" t="b">
        <f>ABS(Table14[[#This Row],[JFYL07 flux]])&gt;Table14[[#This Row],[JFYL07 stddev]]</f>
        <v>1</v>
      </c>
    </row>
    <row r="278" spans="1:7" x14ac:dyDescent="0.25">
      <c r="A278" s="5">
        <v>537</v>
      </c>
      <c r="B278" t="str">
        <f>VLOOKUP(Table14[[#This Row],[model.rxns]],Table2[],2,FALSE)</f>
        <v>histidinol-phosphatase</v>
      </c>
      <c r="C278" s="2">
        <v>0.76237694903083597</v>
      </c>
      <c r="D278">
        <f>VLOOKUP(Table14[[#This Row],[model.rxns]],Table2[[model.rxns]:[OKYL029 - avg]],5,FALSE)</f>
        <v>4.3247853944953299E-3</v>
      </c>
      <c r="E278">
        <f>VLOOKUP(Table14[[#This Row],[model.rxns]],Table2[[model.rxns]:[JFYL07 - avg]],7,FALSE)</f>
        <v>3.2971166942684701E-3</v>
      </c>
      <c r="F278">
        <f>VLOOKUP(Table14[[#This Row],[model.rxns]],Table2[[model.rxns]:[JFYL18 - stddev]],8,FALSE)</f>
        <v>3.7975964632069502E-5</v>
      </c>
      <c r="G278" t="b">
        <f>ABS(Table14[[#This Row],[JFYL07 flux]])&gt;Table14[[#This Row],[JFYL07 stddev]]</f>
        <v>1</v>
      </c>
    </row>
    <row r="279" spans="1:7" x14ac:dyDescent="0.25">
      <c r="A279" s="5">
        <v>538</v>
      </c>
      <c r="B279" t="str">
        <f>VLOOKUP(Table14[[#This Row],[model.rxns]],Table2[],2,FALSE)</f>
        <v>histidinol-phosphate transaminase</v>
      </c>
      <c r="C279" s="2">
        <v>0.76237694903083597</v>
      </c>
      <c r="D279">
        <f>VLOOKUP(Table14[[#This Row],[model.rxns]],Table2[[model.rxns]:[OKYL029 - avg]],5,FALSE)</f>
        <v>4.3247853944953299E-3</v>
      </c>
      <c r="E279">
        <f>VLOOKUP(Table14[[#This Row],[model.rxns]],Table2[[model.rxns]:[JFYL07 - avg]],7,FALSE)</f>
        <v>3.2971166942684701E-3</v>
      </c>
      <c r="F279">
        <f>VLOOKUP(Table14[[#This Row],[model.rxns]],Table2[[model.rxns]:[JFYL18 - stddev]],8,FALSE)</f>
        <v>3.7975964632069502E-5</v>
      </c>
      <c r="G279" t="b">
        <f>ABS(Table14[[#This Row],[JFYL07 flux]])&gt;Table14[[#This Row],[JFYL07 stddev]]</f>
        <v>1</v>
      </c>
    </row>
    <row r="280" spans="1:7" x14ac:dyDescent="0.25">
      <c r="A280" s="5">
        <v>563</v>
      </c>
      <c r="B280" t="str">
        <f>VLOOKUP(Table14[[#This Row],[model.rxns]],Table2[],2,FALSE)</f>
        <v>Imidazole-glycerol-3-phosphate synthase</v>
      </c>
      <c r="C280" s="2">
        <v>0.76237694903083597</v>
      </c>
      <c r="D280">
        <f>VLOOKUP(Table14[[#This Row],[model.rxns]],Table2[[model.rxns]:[OKYL029 - avg]],5,FALSE)</f>
        <v>4.3247853944953299E-3</v>
      </c>
      <c r="E280">
        <f>VLOOKUP(Table14[[#This Row],[model.rxns]],Table2[[model.rxns]:[JFYL07 - avg]],7,FALSE)</f>
        <v>3.2971166942684701E-3</v>
      </c>
      <c r="F280">
        <f>VLOOKUP(Table14[[#This Row],[model.rxns]],Table2[[model.rxns]:[JFYL18 - stddev]],8,FALSE)</f>
        <v>3.7975964632069502E-5</v>
      </c>
      <c r="G280" t="b">
        <f>ABS(Table14[[#This Row],[JFYL07 flux]])&gt;Table14[[#This Row],[JFYL07 stddev]]</f>
        <v>1</v>
      </c>
    </row>
    <row r="281" spans="1:7" x14ac:dyDescent="0.25">
      <c r="A281" s="5">
        <v>564</v>
      </c>
      <c r="B281" t="str">
        <f>VLOOKUP(Table14[[#This Row],[model.rxns]],Table2[],2,FALSE)</f>
        <v>imidazoleglycerol-phosphate dehydratase</v>
      </c>
      <c r="C281" s="2">
        <v>0.76237694903083597</v>
      </c>
      <c r="D281">
        <f>VLOOKUP(Table14[[#This Row],[model.rxns]],Table2[[model.rxns]:[OKYL029 - avg]],5,FALSE)</f>
        <v>4.3247853944953299E-3</v>
      </c>
      <c r="E281">
        <f>VLOOKUP(Table14[[#This Row],[model.rxns]],Table2[[model.rxns]:[JFYL07 - avg]],7,FALSE)</f>
        <v>3.2971166942684701E-3</v>
      </c>
      <c r="F281">
        <f>VLOOKUP(Table14[[#This Row],[model.rxns]],Table2[[model.rxns]:[JFYL18 - stddev]],8,FALSE)</f>
        <v>3.7975964632069502E-5</v>
      </c>
      <c r="G281" t="b">
        <f>ABS(Table14[[#This Row],[JFYL07 flux]])&gt;Table14[[#This Row],[JFYL07 stddev]]</f>
        <v>1</v>
      </c>
    </row>
    <row r="282" spans="1:7" x14ac:dyDescent="0.25">
      <c r="A282" s="5">
        <v>909</v>
      </c>
      <c r="B282" t="str">
        <f>VLOOKUP(Table14[[#This Row],[model.rxns]],Table2[],2,FALSE)</f>
        <v>phosphoribosyl-AMP cyclohydrolase</v>
      </c>
      <c r="C282" s="2">
        <v>0.76237694903083597</v>
      </c>
      <c r="D282">
        <f>VLOOKUP(Table14[[#This Row],[model.rxns]],Table2[[model.rxns]:[OKYL029 - avg]],5,FALSE)</f>
        <v>4.3247853944953299E-3</v>
      </c>
      <c r="E282">
        <f>VLOOKUP(Table14[[#This Row],[model.rxns]],Table2[[model.rxns]:[JFYL07 - avg]],7,FALSE)</f>
        <v>3.2971166942684701E-3</v>
      </c>
      <c r="F282">
        <f>VLOOKUP(Table14[[#This Row],[model.rxns]],Table2[[model.rxns]:[JFYL18 - stddev]],8,FALSE)</f>
        <v>3.7975964632069502E-5</v>
      </c>
      <c r="G282" t="b">
        <f>ABS(Table14[[#This Row],[JFYL07 flux]])&gt;Table14[[#This Row],[JFYL07 stddev]]</f>
        <v>1</v>
      </c>
    </row>
    <row r="283" spans="1:7" x14ac:dyDescent="0.25">
      <c r="A283" s="5">
        <v>910</v>
      </c>
      <c r="B283" t="str">
        <f>VLOOKUP(Table14[[#This Row],[model.rxns]],Table2[],2,FALSE)</f>
        <v>phosphoribosyl-ATP pyrophosphatase</v>
      </c>
      <c r="C283" s="2">
        <v>0.76237694903083597</v>
      </c>
      <c r="D283">
        <f>VLOOKUP(Table14[[#This Row],[model.rxns]],Table2[[model.rxns]:[OKYL029 - avg]],5,FALSE)</f>
        <v>4.3247853944953299E-3</v>
      </c>
      <c r="E283">
        <f>VLOOKUP(Table14[[#This Row],[model.rxns]],Table2[[model.rxns]:[JFYL07 - avg]],7,FALSE)</f>
        <v>3.2971166942684701E-3</v>
      </c>
      <c r="F283">
        <f>VLOOKUP(Table14[[#This Row],[model.rxns]],Table2[[model.rxns]:[JFYL18 - stddev]],8,FALSE)</f>
        <v>3.7975964632069502E-5</v>
      </c>
      <c r="G283" t="b">
        <f>ABS(Table14[[#This Row],[JFYL07 flux]])&gt;Table14[[#This Row],[JFYL07 stddev]]</f>
        <v>1</v>
      </c>
    </row>
    <row r="284" spans="1:7" x14ac:dyDescent="0.25">
      <c r="A284" s="5">
        <v>272</v>
      </c>
      <c r="B284" t="str">
        <f>VLOOKUP(Table14[[#This Row],[model.rxns]],Table2[],2,FALSE)</f>
        <v>chitin synthase</v>
      </c>
      <c r="C284" s="2">
        <v>0.76237694903083497</v>
      </c>
      <c r="D284">
        <f>VLOOKUP(Table14[[#This Row],[model.rxns]],Table2[[model.rxns]:[OKYL029 - avg]],5,FALSE)</f>
        <v>6.9699349402645702E-2</v>
      </c>
      <c r="E284">
        <f>VLOOKUP(Table14[[#This Row],[model.rxns]],Table2[[model.rxns]:[JFYL07 - avg]],7,FALSE)</f>
        <v>5.3137177347023203E-2</v>
      </c>
      <c r="F284">
        <f>VLOOKUP(Table14[[#This Row],[model.rxns]],Table2[[model.rxns]:[JFYL18 - stddev]],8,FALSE)</f>
        <v>6.1203037523252404E-4</v>
      </c>
      <c r="G284" t="b">
        <f>ABS(Table14[[#This Row],[JFYL07 flux]])&gt;Table14[[#This Row],[JFYL07 stddev]]</f>
        <v>1</v>
      </c>
    </row>
    <row r="285" spans="1:7" x14ac:dyDescent="0.25">
      <c r="A285" s="5">
        <v>882</v>
      </c>
      <c r="B285" t="str">
        <f>VLOOKUP(Table14[[#This Row],[model.rxns]],Table2[],2,FALSE)</f>
        <v>phosphoacetylglucosamine mutase</v>
      </c>
      <c r="C285" s="2">
        <v>0.76237694903083497</v>
      </c>
      <c r="D285">
        <f>VLOOKUP(Table14[[#This Row],[model.rxns]],Table2[[model.rxns]:[OKYL029 - avg]],5,FALSE)</f>
        <v>6.9699349402645702E-2</v>
      </c>
      <c r="E285">
        <f>VLOOKUP(Table14[[#This Row],[model.rxns]],Table2[[model.rxns]:[JFYL07 - avg]],7,FALSE)</f>
        <v>5.3137177347023203E-2</v>
      </c>
      <c r="F285">
        <f>VLOOKUP(Table14[[#This Row],[model.rxns]],Table2[[model.rxns]:[JFYL18 - stddev]],8,FALSE)</f>
        <v>6.1203037523252502E-4</v>
      </c>
      <c r="G285" t="b">
        <f>ABS(Table14[[#This Row],[JFYL07 flux]])&gt;Table14[[#This Row],[JFYL07 stddev]]</f>
        <v>1</v>
      </c>
    </row>
    <row r="286" spans="1:7" x14ac:dyDescent="0.25">
      <c r="A286" s="5">
        <v>1069</v>
      </c>
      <c r="B286" t="str">
        <f>VLOOKUP(Table14[[#This Row],[model.rxns]],Table2[],2,FALSE)</f>
        <v>UDP-N-acetylglucosamine diphosphorylase</v>
      </c>
      <c r="C286" s="2">
        <v>0.76237694903083497</v>
      </c>
      <c r="D286">
        <f>VLOOKUP(Table14[[#This Row],[model.rxns]],Table2[[model.rxns]:[OKYL029 - avg]],5,FALSE)</f>
        <v>6.9699349402645702E-2</v>
      </c>
      <c r="E286">
        <f>VLOOKUP(Table14[[#This Row],[model.rxns]],Table2[[model.rxns]:[JFYL07 - avg]],7,FALSE)</f>
        <v>5.3137177347023203E-2</v>
      </c>
      <c r="F286">
        <f>VLOOKUP(Table14[[#This Row],[model.rxns]],Table2[[model.rxns]:[JFYL18 - stddev]],8,FALSE)</f>
        <v>6.1203037523252502E-4</v>
      </c>
      <c r="G286" t="b">
        <f>ABS(Table14[[#This Row],[JFYL07 flux]])&gt;Table14[[#This Row],[JFYL07 stddev]]</f>
        <v>1</v>
      </c>
    </row>
    <row r="287" spans="1:7" x14ac:dyDescent="0.25">
      <c r="A287" s="5">
        <v>700</v>
      </c>
      <c r="B287" t="str">
        <f>VLOOKUP(Table14[[#This Row],[model.rxns]],Table2[],2,FALSE)</f>
        <v>leucine transaminase</v>
      </c>
      <c r="C287" s="2">
        <v>0.76237694903083397</v>
      </c>
      <c r="D287">
        <f>VLOOKUP(Table14[[#This Row],[model.rxns]],Table2[[model.rxns]:[OKYL029 - avg]],5,FALSE)</f>
        <v>-1.56156529852649E-2</v>
      </c>
      <c r="E287">
        <f>VLOOKUP(Table14[[#This Row],[model.rxns]],Table2[[model.rxns]:[JFYL07 - avg]],7,FALSE)</f>
        <v>-1.1905013880030501E-2</v>
      </c>
      <c r="F287">
        <f>VLOOKUP(Table14[[#This Row],[model.rxns]],Table2[[model.rxns]:[JFYL18 - stddev]],8,FALSE)</f>
        <v>1.37121135820959E-4</v>
      </c>
      <c r="G287" t="b">
        <f>ABS(Table14[[#This Row],[JFYL07 flux]])&gt;Table14[[#This Row],[JFYL07 stddev]]</f>
        <v>1</v>
      </c>
    </row>
    <row r="288" spans="1:7" hidden="1" x14ac:dyDescent="0.25">
      <c r="A288" s="5" t="s">
        <v>1800</v>
      </c>
      <c r="B288" t="str">
        <f>VLOOKUP(Table14[[#This Row],[model.rxns]],Table2[],2,FALSE)</f>
        <v>Leucine transport</v>
      </c>
      <c r="C288" s="2">
        <v>0.76237694903083397</v>
      </c>
      <c r="D288">
        <f>VLOOKUP(Table14[[#This Row],[model.rxns]],Table2[[model.rxns]:[OKYL029 - avg]],5,FALSE)</f>
        <v>1.56156529852649E-2</v>
      </c>
      <c r="E288">
        <f>VLOOKUP(Table14[[#This Row],[model.rxns]],Table2[[model.rxns]:[JFYL07 - avg]],7,FALSE)</f>
        <v>1.1905013880030501E-2</v>
      </c>
      <c r="F288">
        <f>VLOOKUP(Table14[[#This Row],[model.rxns]],Table2[[model.rxns]:[JFYL18 - stddev]],8,FALSE)</f>
        <v>1.37121135820959E-4</v>
      </c>
      <c r="G288" t="b">
        <f>ABS(Table14[[#This Row],[JFYL07 flux]])&gt;Table14[[#This Row],[JFYL07 stddev]]</f>
        <v>1</v>
      </c>
    </row>
    <row r="289" spans="1:7" x14ac:dyDescent="0.25">
      <c r="A289" s="5">
        <v>1088</v>
      </c>
      <c r="B289" t="str">
        <f>VLOOKUP(Table14[[#This Row],[model.rxns]],Table2[],2,FALSE)</f>
        <v>valine transaminase, mitochondiral</v>
      </c>
      <c r="C289" s="2">
        <v>0.76237694903083297</v>
      </c>
      <c r="D289">
        <f>VLOOKUP(Table14[[#This Row],[model.rxns]],Table2[[model.rxns]:[OKYL029 - avg]],5,FALSE)</f>
        <v>-1.3867470399713399E-2</v>
      </c>
      <c r="E289">
        <f>VLOOKUP(Table14[[#This Row],[model.rxns]],Table2[[model.rxns]:[JFYL07 - avg]],7,FALSE)</f>
        <v>-1.0572239774108899E-2</v>
      </c>
      <c r="F289">
        <f>VLOOKUP(Table14[[#This Row],[model.rxns]],Table2[[model.rxns]:[JFYL18 - stddev]],8,FALSE)</f>
        <v>1.2177033480229799E-4</v>
      </c>
      <c r="G289" t="b">
        <f>ABS(Table14[[#This Row],[JFYL07 flux]])&gt;Table14[[#This Row],[JFYL07 stddev]]</f>
        <v>1</v>
      </c>
    </row>
    <row r="290" spans="1:7" hidden="1" x14ac:dyDescent="0.25">
      <c r="A290" s="5">
        <v>2093</v>
      </c>
      <c r="B290" t="str">
        <f>VLOOKUP(Table14[[#This Row],[model.rxns]],Table2[],2,FALSE)</f>
        <v>valine transport</v>
      </c>
      <c r="C290" s="2">
        <v>0.76237694903083297</v>
      </c>
      <c r="D290">
        <f>VLOOKUP(Table14[[#This Row],[model.rxns]],Table2[[model.rxns]:[OKYL029 - avg]],5,FALSE)</f>
        <v>-1.3867470399713399E-2</v>
      </c>
      <c r="E290">
        <f>VLOOKUP(Table14[[#This Row],[model.rxns]],Table2[[model.rxns]:[JFYL07 - avg]],7,FALSE)</f>
        <v>-1.0572239774108899E-2</v>
      </c>
      <c r="F290">
        <f>VLOOKUP(Table14[[#This Row],[model.rxns]],Table2[[model.rxns]:[JFYL18 - stddev]],8,FALSE)</f>
        <v>1.21770334802299E-4</v>
      </c>
      <c r="G290" t="b">
        <f>ABS(Table14[[#This Row],[JFYL07 flux]])&gt;Table14[[#This Row],[JFYL07 stddev]]</f>
        <v>1</v>
      </c>
    </row>
    <row r="291" spans="1:7" x14ac:dyDescent="0.25">
      <c r="A291" s="5">
        <v>1266</v>
      </c>
      <c r="B291" t="str">
        <f>VLOOKUP(Table14[[#This Row],[model.rxns]],Table2[],2,FALSE)</f>
        <v>sulfate uniport</v>
      </c>
      <c r="C291" s="2">
        <v>0.76237694903083297</v>
      </c>
      <c r="D291">
        <f>VLOOKUP(Table14[[#This Row],[model.rxns]],Table2[[model.rxns]:[OKYL029 - avg]],5,FALSE)</f>
        <v>5.4471378781394001E-3</v>
      </c>
      <c r="E291">
        <f>VLOOKUP(Table14[[#This Row],[model.rxns]],Table2[[model.rxns]:[JFYL07 - avg]],7,FALSE)</f>
        <v>4.1527723564861998E-3</v>
      </c>
      <c r="F291">
        <f>VLOOKUP(Table14[[#This Row],[model.rxns]],Table2[[model.rxns]:[JFYL18 - stddev]],8,FALSE)</f>
        <v>4.78313480408816E-5</v>
      </c>
      <c r="G291" t="b">
        <f>ABS(Table14[[#This Row],[JFYL07 flux]])&gt;Table14[[#This Row],[JFYL07 stddev]]</f>
        <v>1</v>
      </c>
    </row>
    <row r="292" spans="1:7" hidden="1" x14ac:dyDescent="0.25">
      <c r="A292" s="5">
        <v>2060</v>
      </c>
      <c r="B292" t="str">
        <f>VLOOKUP(Table14[[#This Row],[model.rxns]],Table2[],2,FALSE)</f>
        <v>sulphate exchange</v>
      </c>
      <c r="C292" s="2">
        <v>0.76237694903083297</v>
      </c>
      <c r="D292">
        <f>VLOOKUP(Table14[[#This Row],[model.rxns]],Table2[[model.rxns]:[OKYL029 - avg]],5,FALSE)</f>
        <v>-5.4471378781394001E-3</v>
      </c>
      <c r="E292">
        <f>VLOOKUP(Table14[[#This Row],[model.rxns]],Table2[[model.rxns]:[JFYL07 - avg]],7,FALSE)</f>
        <v>-4.1527723564861998E-3</v>
      </c>
      <c r="F292">
        <f>VLOOKUP(Table14[[#This Row],[model.rxns]],Table2[[model.rxns]:[JFYL18 - stddev]],8,FALSE)</f>
        <v>4.78313480408816E-5</v>
      </c>
      <c r="G292" t="b">
        <f>ABS(Table14[[#This Row],[JFYL07 flux]])&gt;Table14[[#This Row],[JFYL07 stddev]]</f>
        <v>1</v>
      </c>
    </row>
    <row r="293" spans="1:7" x14ac:dyDescent="0.25">
      <c r="A293" s="5">
        <v>344</v>
      </c>
      <c r="B293" t="str">
        <f>VLOOKUP(Table14[[#This Row],[model.rxns]],Table2[],2,FALSE)</f>
        <v>dihydrofolate reductase</v>
      </c>
      <c r="C293" s="2">
        <v>0.76237694903083197</v>
      </c>
      <c r="D293">
        <f>VLOOKUP(Table14[[#This Row],[model.rxns]],Table2[[model.rxns]:[OKYL029 - avg]],5,FALSE)</f>
        <v>8.3098871938550197E-4</v>
      </c>
      <c r="E293">
        <f>VLOOKUP(Table14[[#This Row],[model.rxns]],Table2[[model.rxns]:[JFYL07 - avg]],7,FALSE)</f>
        <v>6.3352664456415805E-4</v>
      </c>
      <c r="F293">
        <f>VLOOKUP(Table14[[#This Row],[model.rxns]],Table2[[model.rxns]:[JFYL18 - stddev]],8,FALSE)</f>
        <v>7.2969165723689997E-6</v>
      </c>
      <c r="G293" t="b">
        <f>ABS(Table14[[#This Row],[JFYL07 flux]])&gt;Table14[[#This Row],[JFYL07 stddev]]</f>
        <v>1</v>
      </c>
    </row>
    <row r="294" spans="1:7" x14ac:dyDescent="0.25">
      <c r="A294" s="5">
        <v>1045</v>
      </c>
      <c r="B294" t="str">
        <f>VLOOKUP(Table14[[#This Row],[model.rxns]],Table2[],2,FALSE)</f>
        <v>thymidylate synthase</v>
      </c>
      <c r="C294" s="2">
        <v>0.76237694903083197</v>
      </c>
      <c r="D294">
        <f>VLOOKUP(Table14[[#This Row],[model.rxns]],Table2[[model.rxns]:[OKYL029 - avg]],5,FALSE)</f>
        <v>8.3098871938550197E-4</v>
      </c>
      <c r="E294">
        <f>VLOOKUP(Table14[[#This Row],[model.rxns]],Table2[[model.rxns]:[JFYL07 - avg]],7,FALSE)</f>
        <v>6.3352664456415696E-4</v>
      </c>
      <c r="F294">
        <f>VLOOKUP(Table14[[#This Row],[model.rxns]],Table2[[model.rxns]:[JFYL18 - stddev]],8,FALSE)</f>
        <v>7.2969165723689904E-6</v>
      </c>
      <c r="G294" t="b">
        <f>ABS(Table14[[#This Row],[JFYL07 flux]])&gt;Table14[[#This Row],[JFYL07 stddev]]</f>
        <v>1</v>
      </c>
    </row>
    <row r="295" spans="1:7" x14ac:dyDescent="0.25">
      <c r="A295" s="5">
        <v>279</v>
      </c>
      <c r="B295" t="str">
        <f>VLOOKUP(Table14[[#This Row],[model.rxns]],Table2[],2,FALSE)</f>
        <v>chorismate synthase</v>
      </c>
      <c r="C295" s="2">
        <v>0.76237694903083097</v>
      </c>
      <c r="D295">
        <f>VLOOKUP(Table14[[#This Row],[model.rxns]],Table2[[model.rxns]:[OKYL029 - avg]],5,FALSE)</f>
        <v>1.0114014832764201E-2</v>
      </c>
      <c r="E295">
        <f>VLOOKUP(Table14[[#This Row],[model.rxns]],Table2[[model.rxns]:[JFYL07 - avg]],7,FALSE)</f>
        <v>7.7106917706553698E-3</v>
      </c>
      <c r="F295">
        <f>VLOOKUP(Table14[[#This Row],[model.rxns]],Table2[[model.rxns]:[JFYL18 - stddev]],8,FALSE)</f>
        <v>8.8811220567420299E-5</v>
      </c>
      <c r="G295" t="b">
        <f>ABS(Table14[[#This Row],[JFYL07 flux]])&gt;Table14[[#This Row],[JFYL07 stddev]]</f>
        <v>1</v>
      </c>
    </row>
    <row r="296" spans="1:7" x14ac:dyDescent="0.25">
      <c r="A296" s="5">
        <v>39</v>
      </c>
      <c r="B296" t="str">
        <f>VLOOKUP(Table14[[#This Row],[model.rxns]],Table2[],2,FALSE)</f>
        <v>3-dehydroquinate dehydratase</v>
      </c>
      <c r="C296" s="2">
        <v>0.76237694903083097</v>
      </c>
      <c r="D296">
        <f>VLOOKUP(Table14[[#This Row],[model.rxns]],Table2[[model.rxns]:[OKYL029 - avg]],5,FALSE)</f>
        <v>1.0114014832764201E-2</v>
      </c>
      <c r="E296">
        <f>VLOOKUP(Table14[[#This Row],[model.rxns]],Table2[[model.rxns]:[JFYL07 - avg]],7,FALSE)</f>
        <v>7.7106917706553698E-3</v>
      </c>
      <c r="F296">
        <f>VLOOKUP(Table14[[#This Row],[model.rxns]],Table2[[model.rxns]:[JFYL18 - stddev]],8,FALSE)</f>
        <v>8.8811220567420394E-5</v>
      </c>
      <c r="G296" t="b">
        <f>ABS(Table14[[#This Row],[JFYL07 flux]])&gt;Table14[[#This Row],[JFYL07 stddev]]</f>
        <v>1</v>
      </c>
    </row>
    <row r="297" spans="1:7" x14ac:dyDescent="0.25">
      <c r="A297" s="5">
        <v>40</v>
      </c>
      <c r="B297" t="str">
        <f>VLOOKUP(Table14[[#This Row],[model.rxns]],Table2[],2,FALSE)</f>
        <v>3-dehydroquinate synthase</v>
      </c>
      <c r="C297" s="2">
        <v>0.76237694903083097</v>
      </c>
      <c r="D297">
        <f>VLOOKUP(Table14[[#This Row],[model.rxns]],Table2[[model.rxns]:[OKYL029 - avg]],5,FALSE)</f>
        <v>1.0114014832764201E-2</v>
      </c>
      <c r="E297">
        <f>VLOOKUP(Table14[[#This Row],[model.rxns]],Table2[[model.rxns]:[JFYL07 - avg]],7,FALSE)</f>
        <v>7.7106917706553698E-3</v>
      </c>
      <c r="F297">
        <f>VLOOKUP(Table14[[#This Row],[model.rxns]],Table2[[model.rxns]:[JFYL18 - stddev]],8,FALSE)</f>
        <v>8.8811220567420394E-5</v>
      </c>
      <c r="G297" t="b">
        <f>ABS(Table14[[#This Row],[JFYL07 flux]])&gt;Table14[[#This Row],[JFYL07 stddev]]</f>
        <v>1</v>
      </c>
    </row>
    <row r="298" spans="1:7" x14ac:dyDescent="0.25">
      <c r="A298" s="5">
        <v>42</v>
      </c>
      <c r="B298" t="str">
        <f>VLOOKUP(Table14[[#This Row],[model.rxns]],Table2[],2,FALSE)</f>
        <v>3-deoxy-D-arabino-heptulosonate 7-phosphate synthetase</v>
      </c>
      <c r="C298" s="2">
        <v>0.76237694903083097</v>
      </c>
      <c r="D298">
        <f>VLOOKUP(Table14[[#This Row],[model.rxns]],Table2[[model.rxns]:[OKYL029 - avg]],5,FALSE)</f>
        <v>1.0114014832764201E-2</v>
      </c>
      <c r="E298">
        <f>VLOOKUP(Table14[[#This Row],[model.rxns]],Table2[[model.rxns]:[JFYL07 - avg]],7,FALSE)</f>
        <v>7.7106917706553698E-3</v>
      </c>
      <c r="F298">
        <f>VLOOKUP(Table14[[#This Row],[model.rxns]],Table2[[model.rxns]:[JFYL18 - stddev]],8,FALSE)</f>
        <v>8.8811220567420394E-5</v>
      </c>
      <c r="G298" t="b">
        <f>ABS(Table14[[#This Row],[JFYL07 flux]])&gt;Table14[[#This Row],[JFYL07 stddev]]</f>
        <v>1</v>
      </c>
    </row>
    <row r="299" spans="1:7" x14ac:dyDescent="0.25">
      <c r="A299" s="5">
        <v>65</v>
      </c>
      <c r="B299" t="str">
        <f>VLOOKUP(Table14[[#This Row],[model.rxns]],Table2[],2,FALSE)</f>
        <v>3-phosphoshikimate 1-carboxyvinyltransferase</v>
      </c>
      <c r="C299" s="2">
        <v>0.76237694903083097</v>
      </c>
      <c r="D299">
        <f>VLOOKUP(Table14[[#This Row],[model.rxns]],Table2[[model.rxns]:[OKYL029 - avg]],5,FALSE)</f>
        <v>1.0114014832764201E-2</v>
      </c>
      <c r="E299">
        <f>VLOOKUP(Table14[[#This Row],[model.rxns]],Table2[[model.rxns]:[JFYL07 - avg]],7,FALSE)</f>
        <v>7.7106917706553698E-3</v>
      </c>
      <c r="F299">
        <f>VLOOKUP(Table14[[#This Row],[model.rxns]],Table2[[model.rxns]:[JFYL18 - stddev]],8,FALSE)</f>
        <v>8.8811220567420394E-5</v>
      </c>
      <c r="G299" t="b">
        <f>ABS(Table14[[#This Row],[JFYL07 flux]])&gt;Table14[[#This Row],[JFYL07 stddev]]</f>
        <v>1</v>
      </c>
    </row>
    <row r="300" spans="1:7" x14ac:dyDescent="0.25">
      <c r="A300" s="5">
        <v>996</v>
      </c>
      <c r="B300" t="str">
        <f>VLOOKUP(Table14[[#This Row],[model.rxns]],Table2[],2,FALSE)</f>
        <v>shikimate dehydrogenase</v>
      </c>
      <c r="C300" s="2">
        <v>0.76237694903083097</v>
      </c>
      <c r="D300">
        <f>VLOOKUP(Table14[[#This Row],[model.rxns]],Table2[[model.rxns]:[OKYL029 - avg]],5,FALSE)</f>
        <v>1.0114014832764201E-2</v>
      </c>
      <c r="E300">
        <f>VLOOKUP(Table14[[#This Row],[model.rxns]],Table2[[model.rxns]:[JFYL07 - avg]],7,FALSE)</f>
        <v>7.7106917706553698E-3</v>
      </c>
      <c r="F300">
        <f>VLOOKUP(Table14[[#This Row],[model.rxns]],Table2[[model.rxns]:[JFYL18 - stddev]],8,FALSE)</f>
        <v>8.8811220567420394E-5</v>
      </c>
      <c r="G300" t="b">
        <f>ABS(Table14[[#This Row],[JFYL07 flux]])&gt;Table14[[#This Row],[JFYL07 stddev]]</f>
        <v>1</v>
      </c>
    </row>
    <row r="301" spans="1:7" x14ac:dyDescent="0.25">
      <c r="A301" s="5">
        <v>997</v>
      </c>
      <c r="B301" t="str">
        <f>VLOOKUP(Table14[[#This Row],[model.rxns]],Table2[],2,FALSE)</f>
        <v>shikimate kinase</v>
      </c>
      <c r="C301" s="2">
        <v>0.76237694903083097</v>
      </c>
      <c r="D301">
        <f>VLOOKUP(Table14[[#This Row],[model.rxns]],Table2[[model.rxns]:[OKYL029 - avg]],5,FALSE)</f>
        <v>1.0114014832764201E-2</v>
      </c>
      <c r="E301">
        <f>VLOOKUP(Table14[[#This Row],[model.rxns]],Table2[[model.rxns]:[JFYL07 - avg]],7,FALSE)</f>
        <v>7.7106917706553698E-3</v>
      </c>
      <c r="F301">
        <f>VLOOKUP(Table14[[#This Row],[model.rxns]],Table2[[model.rxns]:[JFYL18 - stddev]],8,FALSE)</f>
        <v>8.8811220567420394E-5</v>
      </c>
      <c r="G301" t="b">
        <f>ABS(Table14[[#This Row],[JFYL07 flux]])&gt;Table14[[#This Row],[JFYL07 stddev]]</f>
        <v>1</v>
      </c>
    </row>
    <row r="302" spans="1:7" x14ac:dyDescent="0.25">
      <c r="A302" s="5">
        <v>361</v>
      </c>
      <c r="B302" t="str">
        <f>VLOOKUP(Table14[[#This Row],[model.rxns]],Table2[],2,FALSE)</f>
        <v>dolichyl-phosphate D-mannosyltransferase</v>
      </c>
      <c r="C302" s="2">
        <v>0.76237694903083097</v>
      </c>
      <c r="D302">
        <f>VLOOKUP(Table14[[#This Row],[model.rxns]],Table2[[model.rxns]:[OKYL029 - avg]],5,FALSE)</f>
        <v>1.8930618126829699E-2</v>
      </c>
      <c r="E302">
        <f>VLOOKUP(Table14[[#This Row],[model.rxns]],Table2[[model.rxns]:[JFYL07 - avg]],7,FALSE)</f>
        <v>1.44322668908002E-2</v>
      </c>
      <c r="F302">
        <f>VLOOKUP(Table14[[#This Row],[model.rxns]],Table2[[model.rxns]:[JFYL18 - stddev]],8,FALSE)</f>
        <v>1.6622986318875799E-4</v>
      </c>
      <c r="G302" t="b">
        <f>ABS(Table14[[#This Row],[JFYL07 flux]])&gt;Table14[[#This Row],[JFYL07 stddev]]</f>
        <v>1</v>
      </c>
    </row>
    <row r="303" spans="1:7" x14ac:dyDescent="0.25">
      <c r="A303" s="5">
        <v>362</v>
      </c>
      <c r="B303" t="str">
        <f>VLOOKUP(Table14[[#This Row],[model.rxns]],Table2[],2,FALSE)</f>
        <v>dolichyl-phosphate-mannose--protein mannosyltransferase</v>
      </c>
      <c r="C303" s="2">
        <v>0.76237694903083097</v>
      </c>
      <c r="D303">
        <f>VLOOKUP(Table14[[#This Row],[model.rxns]],Table2[[model.rxns]:[OKYL029 - avg]],5,FALSE)</f>
        <v>1.8930618126829699E-2</v>
      </c>
      <c r="E303">
        <f>VLOOKUP(Table14[[#This Row],[model.rxns]],Table2[[model.rxns]:[JFYL07 - avg]],7,FALSE)</f>
        <v>1.44322668908002E-2</v>
      </c>
      <c r="F303">
        <f>VLOOKUP(Table14[[#This Row],[model.rxns]],Table2[[model.rxns]:[JFYL18 - stddev]],8,FALSE)</f>
        <v>1.6622986318875899E-4</v>
      </c>
      <c r="G303" t="b">
        <f>ABS(Table14[[#This Row],[JFYL07 flux]])&gt;Table14[[#This Row],[JFYL07 stddev]]</f>
        <v>1</v>
      </c>
    </row>
    <row r="304" spans="1:7" x14ac:dyDescent="0.25">
      <c r="A304" s="5">
        <v>722</v>
      </c>
      <c r="B304" t="str">
        <f>VLOOKUP(Table14[[#This Row],[model.rxns]],Table2[],2,FALSE)</f>
        <v>mannose-1-phosphate guanylyltransferase</v>
      </c>
      <c r="C304" s="2">
        <v>0.76237694903083097</v>
      </c>
      <c r="D304">
        <f>VLOOKUP(Table14[[#This Row],[model.rxns]],Table2[[model.rxns]:[OKYL029 - avg]],5,FALSE)</f>
        <v>1.8930618126829699E-2</v>
      </c>
      <c r="E304">
        <f>VLOOKUP(Table14[[#This Row],[model.rxns]],Table2[[model.rxns]:[JFYL07 - avg]],7,FALSE)</f>
        <v>1.44322668908002E-2</v>
      </c>
      <c r="F304">
        <f>VLOOKUP(Table14[[#This Row],[model.rxns]],Table2[[model.rxns]:[JFYL18 - stddev]],8,FALSE)</f>
        <v>1.6622986318875799E-4</v>
      </c>
      <c r="G304" t="b">
        <f>ABS(Table14[[#This Row],[JFYL07 flux]])&gt;Table14[[#This Row],[JFYL07 stddev]]</f>
        <v>1</v>
      </c>
    </row>
    <row r="305" spans="1:7" x14ac:dyDescent="0.25">
      <c r="A305" s="5">
        <v>723</v>
      </c>
      <c r="B305" t="str">
        <f>VLOOKUP(Table14[[#This Row],[model.rxns]],Table2[],2,FALSE)</f>
        <v>mannose-6-phosphate isomerase</v>
      </c>
      <c r="C305" s="2">
        <v>0.76237694903083097</v>
      </c>
      <c r="D305">
        <f>VLOOKUP(Table14[[#This Row],[model.rxns]],Table2[[model.rxns]:[OKYL029 - avg]],5,FALSE)</f>
        <v>-1.8930618126829699E-2</v>
      </c>
      <c r="E305">
        <f>VLOOKUP(Table14[[#This Row],[model.rxns]],Table2[[model.rxns]:[JFYL07 - avg]],7,FALSE)</f>
        <v>-1.44322668908002E-2</v>
      </c>
      <c r="F305">
        <f>VLOOKUP(Table14[[#This Row],[model.rxns]],Table2[[model.rxns]:[JFYL18 - stddev]],8,FALSE)</f>
        <v>1.6622986318875799E-4</v>
      </c>
      <c r="G305" t="b">
        <f>ABS(Table14[[#This Row],[JFYL07 flux]])&gt;Table14[[#This Row],[JFYL07 stddev]]</f>
        <v>1</v>
      </c>
    </row>
    <row r="306" spans="1:7" x14ac:dyDescent="0.25">
      <c r="A306" s="5">
        <v>902</v>
      </c>
      <c r="B306" t="str">
        <f>VLOOKUP(Table14[[#This Row],[model.rxns]],Table2[],2,FALSE)</f>
        <v>phosphomannomutase</v>
      </c>
      <c r="C306" s="2">
        <v>0.76237694903083097</v>
      </c>
      <c r="D306">
        <f>VLOOKUP(Table14[[#This Row],[model.rxns]],Table2[[model.rxns]:[OKYL029 - avg]],5,FALSE)</f>
        <v>-1.8930618126829699E-2</v>
      </c>
      <c r="E306">
        <f>VLOOKUP(Table14[[#This Row],[model.rxns]],Table2[[model.rxns]:[JFYL07 - avg]],7,FALSE)</f>
        <v>-1.44322668908002E-2</v>
      </c>
      <c r="F306">
        <f>VLOOKUP(Table14[[#This Row],[model.rxns]],Table2[[model.rxns]:[JFYL18 - stddev]],8,FALSE)</f>
        <v>1.6622986318875799E-4</v>
      </c>
      <c r="G306" t="b">
        <f>ABS(Table14[[#This Row],[JFYL07 flux]])&gt;Table14[[#This Row],[JFYL07 stddev]]</f>
        <v>1</v>
      </c>
    </row>
    <row r="307" spans="1:7" hidden="1" x14ac:dyDescent="0.25">
      <c r="A307" s="5">
        <v>1748</v>
      </c>
      <c r="B307" t="str">
        <f>VLOOKUP(Table14[[#This Row],[model.rxns]],Table2[],2,FALSE)</f>
        <v>dolichol phosphate transport</v>
      </c>
      <c r="C307" s="2">
        <v>0.76237694903083097</v>
      </c>
      <c r="D307">
        <f>VLOOKUP(Table14[[#This Row],[model.rxns]],Table2[[model.rxns]:[OKYL029 - avg]],5,FALSE)</f>
        <v>-1.8930618126829699E-2</v>
      </c>
      <c r="E307">
        <f>VLOOKUP(Table14[[#This Row],[model.rxns]],Table2[[model.rxns]:[JFYL07 - avg]],7,FALSE)</f>
        <v>-1.44322668908002E-2</v>
      </c>
      <c r="F307">
        <f>VLOOKUP(Table14[[#This Row],[model.rxns]],Table2[[model.rxns]:[JFYL18 - stddev]],8,FALSE)</f>
        <v>1.6622986318875799E-4</v>
      </c>
      <c r="G307" t="b">
        <f>ABS(Table14[[#This Row],[JFYL07 flux]])&gt;Table14[[#This Row],[JFYL07 stddev]]</f>
        <v>1</v>
      </c>
    </row>
    <row r="308" spans="1:7" hidden="1" x14ac:dyDescent="0.25">
      <c r="A308" s="5">
        <v>1932</v>
      </c>
      <c r="B308" t="str">
        <f>VLOOKUP(Table14[[#This Row],[model.rxns]],Table2[],2,FALSE)</f>
        <v>mannan transport</v>
      </c>
      <c r="C308" s="2">
        <v>0.76237694903083097</v>
      </c>
      <c r="D308">
        <f>VLOOKUP(Table14[[#This Row],[model.rxns]],Table2[[model.rxns]:[OKYL029 - avg]],5,FALSE)</f>
        <v>-1.8930618126829699E-2</v>
      </c>
      <c r="E308">
        <f>VLOOKUP(Table14[[#This Row],[model.rxns]],Table2[[model.rxns]:[JFYL07 - avg]],7,FALSE)</f>
        <v>-1.44322668908002E-2</v>
      </c>
      <c r="F308">
        <f>VLOOKUP(Table14[[#This Row],[model.rxns]],Table2[[model.rxns]:[JFYL18 - stddev]],8,FALSE)</f>
        <v>1.6622986318875899E-4</v>
      </c>
      <c r="G308" t="b">
        <f>ABS(Table14[[#This Row],[JFYL07 flux]])&gt;Table14[[#This Row],[JFYL07 stddev]]</f>
        <v>1</v>
      </c>
    </row>
    <row r="309" spans="1:7" x14ac:dyDescent="0.25">
      <c r="A309" s="5">
        <v>16</v>
      </c>
      <c r="B309" t="str">
        <f>VLOOKUP(Table14[[#This Row],[model.rxns]],Table2[],2,FALSE)</f>
        <v>2-aceto-2-hydroxybutanoate synthase</v>
      </c>
      <c r="C309" s="2">
        <v>0.76237694903082998</v>
      </c>
      <c r="D309">
        <f>VLOOKUP(Table14[[#This Row],[model.rxns]],Table2[[model.rxns]:[OKYL029 - avg]],5,FALSE)</f>
        <v>7.2693252545027601E-3</v>
      </c>
      <c r="E309">
        <f>VLOOKUP(Table14[[#This Row],[model.rxns]],Table2[[model.rxns]:[JFYL07 - avg]],7,FALSE)</f>
        <v>5.5419660090405701E-3</v>
      </c>
      <c r="F309">
        <f>VLOOKUP(Table14[[#This Row],[model.rxns]],Table2[[model.rxns]:[JFYL18 - stddev]],8,FALSE)</f>
        <v>6.3831985539763398E-5</v>
      </c>
      <c r="G309" t="b">
        <f>ABS(Table14[[#This Row],[JFYL07 flux]])&gt;Table14[[#This Row],[JFYL07 stddev]]</f>
        <v>1</v>
      </c>
    </row>
    <row r="310" spans="1:7" x14ac:dyDescent="0.25">
      <c r="A310" s="5">
        <v>353</v>
      </c>
      <c r="B310" t="str">
        <f>VLOOKUP(Table14[[#This Row],[model.rxns]],Table2[],2,FALSE)</f>
        <v>dihydroxy-acid dehydratase (2,3-dihydroxy-3-methylpentanoate)</v>
      </c>
      <c r="C310" s="2">
        <v>0.76237694903082998</v>
      </c>
      <c r="D310">
        <f>VLOOKUP(Table14[[#This Row],[model.rxns]],Table2[[model.rxns]:[OKYL029 - avg]],5,FALSE)</f>
        <v>7.2693252545027601E-3</v>
      </c>
      <c r="E310">
        <f>VLOOKUP(Table14[[#This Row],[model.rxns]],Table2[[model.rxns]:[JFYL07 - avg]],7,FALSE)</f>
        <v>5.5419660090405701E-3</v>
      </c>
      <c r="F310">
        <f>VLOOKUP(Table14[[#This Row],[model.rxns]],Table2[[model.rxns]:[JFYL18 - stddev]],8,FALSE)</f>
        <v>6.3831985539763398E-5</v>
      </c>
      <c r="G310" t="b">
        <f>ABS(Table14[[#This Row],[JFYL07 flux]])&gt;Table14[[#This Row],[JFYL07 stddev]]</f>
        <v>1</v>
      </c>
    </row>
    <row r="311" spans="1:7" x14ac:dyDescent="0.25">
      <c r="A311" s="5">
        <v>664</v>
      </c>
      <c r="B311" t="str">
        <f>VLOOKUP(Table14[[#This Row],[model.rxns]],Table2[],2,FALSE)</f>
        <v>isoleucine transaminase</v>
      </c>
      <c r="C311" s="2">
        <v>0.76237694903082998</v>
      </c>
      <c r="D311">
        <f>VLOOKUP(Table14[[#This Row],[model.rxns]],Table2[[model.rxns]:[OKYL029 - avg]],5,FALSE)</f>
        <v>-7.2693252545027601E-3</v>
      </c>
      <c r="E311">
        <f>VLOOKUP(Table14[[#This Row],[model.rxns]],Table2[[model.rxns]:[JFYL07 - avg]],7,FALSE)</f>
        <v>-5.5419660090405701E-3</v>
      </c>
      <c r="F311">
        <f>VLOOKUP(Table14[[#This Row],[model.rxns]],Table2[[model.rxns]:[JFYL18 - stddev]],8,FALSE)</f>
        <v>6.3831985539763398E-5</v>
      </c>
      <c r="G311" t="b">
        <f>ABS(Table14[[#This Row],[JFYL07 flux]])&gt;Table14[[#This Row],[JFYL07 stddev]]</f>
        <v>1</v>
      </c>
    </row>
    <row r="312" spans="1:7" x14ac:dyDescent="0.25">
      <c r="A312" s="5">
        <v>669</v>
      </c>
      <c r="B312" t="str">
        <f>VLOOKUP(Table14[[#This Row],[model.rxns]],Table2[],2,FALSE)</f>
        <v>ketol-acid reductoisomerase (2-aceto-2-hydroxybutanoate)</v>
      </c>
      <c r="C312" s="2">
        <v>0.76237694903082998</v>
      </c>
      <c r="D312">
        <f>VLOOKUP(Table14[[#This Row],[model.rxns]],Table2[[model.rxns]:[OKYL029 - avg]],5,FALSE)</f>
        <v>7.2693252545027601E-3</v>
      </c>
      <c r="E312">
        <f>VLOOKUP(Table14[[#This Row],[model.rxns]],Table2[[model.rxns]:[JFYL07 - avg]],7,FALSE)</f>
        <v>5.5419660090405701E-3</v>
      </c>
      <c r="F312">
        <f>VLOOKUP(Table14[[#This Row],[model.rxns]],Table2[[model.rxns]:[JFYL18 - stddev]],8,FALSE)</f>
        <v>6.3831985539763398E-5</v>
      </c>
      <c r="G312" t="b">
        <f>ABS(Table14[[#This Row],[JFYL07 flux]])&gt;Table14[[#This Row],[JFYL07 stddev]]</f>
        <v>1</v>
      </c>
    </row>
    <row r="313" spans="1:7" hidden="1" x14ac:dyDescent="0.25">
      <c r="A313" s="5">
        <v>1898</v>
      </c>
      <c r="B313" t="str">
        <f>VLOOKUP(Table14[[#This Row],[model.rxns]],Table2[],2,FALSE)</f>
        <v>L-isoleucine transport</v>
      </c>
      <c r="C313" s="2">
        <v>0.76237694903082998</v>
      </c>
      <c r="D313">
        <f>VLOOKUP(Table14[[#This Row],[model.rxns]],Table2[[model.rxns]:[OKYL029 - avg]],5,FALSE)</f>
        <v>7.2693252545027601E-3</v>
      </c>
      <c r="E313">
        <f>VLOOKUP(Table14[[#This Row],[model.rxns]],Table2[[model.rxns]:[JFYL07 - avg]],7,FALSE)</f>
        <v>5.5419660090405701E-3</v>
      </c>
      <c r="F313">
        <f>VLOOKUP(Table14[[#This Row],[model.rxns]],Table2[[model.rxns]:[JFYL18 - stddev]],8,FALSE)</f>
        <v>6.3831985539763398E-5</v>
      </c>
      <c r="G313" t="b">
        <f>ABS(Table14[[#This Row],[JFYL07 flux]])&gt;Table14[[#This Row],[JFYL07 stddev]]</f>
        <v>1</v>
      </c>
    </row>
    <row r="314" spans="1:7" x14ac:dyDescent="0.25">
      <c r="A314" s="5">
        <v>214</v>
      </c>
      <c r="B314" t="str">
        <f>VLOOKUP(Table14[[#This Row],[model.rxns]],Table2[],2,FALSE)</f>
        <v>aspartate carbamoyltransferase</v>
      </c>
      <c r="C314" s="2">
        <v>0.76237694903082798</v>
      </c>
      <c r="D314">
        <f>VLOOKUP(Table14[[#This Row],[model.rxns]],Table2[[model.rxns]:[OKYL029 - avg]],5,FALSE)</f>
        <v>1.10254295829451E-2</v>
      </c>
      <c r="E314">
        <f>VLOOKUP(Table14[[#This Row],[model.rxns]],Table2[[model.rxns]:[JFYL07 - avg]],7,FALSE)</f>
        <v>8.4055333671999594E-3</v>
      </c>
      <c r="F314">
        <f>VLOOKUP(Table14[[#This Row],[model.rxns]],Table2[[model.rxns]:[JFYL18 - stddev]],8,FALSE)</f>
        <v>9.6814358564065102E-5</v>
      </c>
      <c r="G314" t="b">
        <f>ABS(Table14[[#This Row],[JFYL07 flux]])&gt;Table14[[#This Row],[JFYL07 stddev]]</f>
        <v>1</v>
      </c>
    </row>
    <row r="315" spans="1:7" x14ac:dyDescent="0.25">
      <c r="A315" s="5">
        <v>349</v>
      </c>
      <c r="B315" t="str">
        <f>VLOOKUP(Table14[[#This Row],[model.rxns]],Table2[],2,FALSE)</f>
        <v>dihydroorotase</v>
      </c>
      <c r="C315" s="2">
        <v>0.76237694903082798</v>
      </c>
      <c r="D315">
        <f>VLOOKUP(Table14[[#This Row],[model.rxns]],Table2[[model.rxns]:[OKYL029 - avg]],5,FALSE)</f>
        <v>-1.10254295829451E-2</v>
      </c>
      <c r="E315">
        <f>VLOOKUP(Table14[[#This Row],[model.rxns]],Table2[[model.rxns]:[JFYL07 - avg]],7,FALSE)</f>
        <v>-8.4055333671999594E-3</v>
      </c>
      <c r="F315">
        <f>VLOOKUP(Table14[[#This Row],[model.rxns]],Table2[[model.rxns]:[JFYL18 - stddev]],8,FALSE)</f>
        <v>9.6814358564065102E-5</v>
      </c>
      <c r="G315" t="b">
        <f>ABS(Table14[[#This Row],[JFYL07 flux]])&gt;Table14[[#This Row],[JFYL07 stddev]]</f>
        <v>1</v>
      </c>
    </row>
    <row r="316" spans="1:7" x14ac:dyDescent="0.25">
      <c r="A316" s="5">
        <v>453</v>
      </c>
      <c r="B316" t="str">
        <f>VLOOKUP(Table14[[#This Row],[model.rxns]],Table2[],2,FALSE)</f>
        <v>dihydoorotic acid dehydrogenase</v>
      </c>
      <c r="C316" s="2">
        <v>0.76237694903082798</v>
      </c>
      <c r="D316">
        <f>VLOOKUP(Table14[[#This Row],[model.rxns]],Table2[[model.rxns]:[OKYL029 - avg]],5,FALSE)</f>
        <v>1.10254295829451E-2</v>
      </c>
      <c r="E316">
        <f>VLOOKUP(Table14[[#This Row],[model.rxns]],Table2[[model.rxns]:[JFYL07 - avg]],7,FALSE)</f>
        <v>8.4055333671999594E-3</v>
      </c>
      <c r="F316">
        <f>VLOOKUP(Table14[[#This Row],[model.rxns]],Table2[[model.rxns]:[JFYL18 - stddev]],8,FALSE)</f>
        <v>9.6814358564065102E-5</v>
      </c>
      <c r="G316" t="b">
        <f>ABS(Table14[[#This Row],[JFYL07 flux]])&gt;Table14[[#This Row],[JFYL07 stddev]]</f>
        <v>1</v>
      </c>
    </row>
    <row r="317" spans="1:7" x14ac:dyDescent="0.25">
      <c r="A317" s="5">
        <v>820</v>
      </c>
      <c r="B317" t="str">
        <f>VLOOKUP(Table14[[#This Row],[model.rxns]],Table2[],2,FALSE)</f>
        <v>orotate phosphoribosyltransferase</v>
      </c>
      <c r="C317" s="2">
        <v>0.76237694903082798</v>
      </c>
      <c r="D317">
        <f>VLOOKUP(Table14[[#This Row],[model.rxns]],Table2[[model.rxns]:[OKYL029 - avg]],5,FALSE)</f>
        <v>-1.10254295829451E-2</v>
      </c>
      <c r="E317">
        <f>VLOOKUP(Table14[[#This Row],[model.rxns]],Table2[[model.rxns]:[JFYL07 - avg]],7,FALSE)</f>
        <v>-8.4055333671999594E-3</v>
      </c>
      <c r="F317">
        <f>VLOOKUP(Table14[[#This Row],[model.rxns]],Table2[[model.rxns]:[JFYL18 - stddev]],8,FALSE)</f>
        <v>9.6814358564065102E-5</v>
      </c>
      <c r="G317" t="b">
        <f>ABS(Table14[[#This Row],[JFYL07 flux]])&gt;Table14[[#This Row],[JFYL07 stddev]]</f>
        <v>1</v>
      </c>
    </row>
    <row r="318" spans="1:7" x14ac:dyDescent="0.25">
      <c r="A318" s="5">
        <v>821</v>
      </c>
      <c r="B318" t="str">
        <f>VLOOKUP(Table14[[#This Row],[model.rxns]],Table2[],2,FALSE)</f>
        <v>orotidine-5-phosphate decarboxylase</v>
      </c>
      <c r="C318" s="2">
        <v>0.76237694903082798</v>
      </c>
      <c r="D318">
        <f>VLOOKUP(Table14[[#This Row],[model.rxns]],Table2[[model.rxns]:[OKYL029 - avg]],5,FALSE)</f>
        <v>1.10254295829451E-2</v>
      </c>
      <c r="E318">
        <f>VLOOKUP(Table14[[#This Row],[model.rxns]],Table2[[model.rxns]:[JFYL07 - avg]],7,FALSE)</f>
        <v>8.4055333671999594E-3</v>
      </c>
      <c r="F318">
        <f>VLOOKUP(Table14[[#This Row],[model.rxns]],Table2[[model.rxns]:[JFYL18 - stddev]],8,FALSE)</f>
        <v>9.6814358564065102E-5</v>
      </c>
      <c r="G318" t="b">
        <f>ABS(Table14[[#This Row],[JFYL07 flux]])&gt;Table14[[#This Row],[JFYL07 stddev]]</f>
        <v>1</v>
      </c>
    </row>
    <row r="319" spans="1:7" x14ac:dyDescent="0.25">
      <c r="A319" s="5">
        <v>32</v>
      </c>
      <c r="B319" t="str">
        <f>VLOOKUP(Table14[[#This Row],[model.rxns]],Table2[],2,FALSE)</f>
        <v>3,5-bisphosphate nucleotidase</v>
      </c>
      <c r="C319" s="2">
        <v>0.76237694903082698</v>
      </c>
      <c r="D319">
        <f>VLOOKUP(Table14[[#This Row],[model.rxns]],Table2[[model.rxns]:[OKYL029 - avg]],5,FALSE)</f>
        <v>3.8418278822242402E-3</v>
      </c>
      <c r="E319">
        <f>VLOOKUP(Table14[[#This Row],[model.rxns]],Table2[[model.rxns]:[JFYL07 - avg]],7,FALSE)</f>
        <v>2.9289210195516798E-3</v>
      </c>
      <c r="F319">
        <f>VLOOKUP(Table14[[#This Row],[model.rxns]],Table2[[model.rxns]:[JFYL18 - stddev]],8,FALSE)</f>
        <v>3.3735112027418803E-5</v>
      </c>
      <c r="G319" t="b">
        <f>ABS(Table14[[#This Row],[JFYL07 flux]])&gt;Table14[[#This Row],[JFYL07 stddev]]</f>
        <v>1</v>
      </c>
    </row>
    <row r="320" spans="1:7" x14ac:dyDescent="0.25">
      <c r="A320" s="5">
        <v>883</v>
      </c>
      <c r="B320" t="str">
        <f>VLOOKUP(Table14[[#This Row],[model.rxns]],Table2[],2,FALSE)</f>
        <v>phosphoadenylyl-sulfate reductase (thioredoxin)</v>
      </c>
      <c r="C320" s="2">
        <v>0.76237694903082698</v>
      </c>
      <c r="D320">
        <f>VLOOKUP(Table14[[#This Row],[model.rxns]],Table2[[model.rxns]:[OKYL029 - avg]],5,FALSE)</f>
        <v>3.8418278822242402E-3</v>
      </c>
      <c r="E320">
        <f>VLOOKUP(Table14[[#This Row],[model.rxns]],Table2[[model.rxns]:[JFYL07 - avg]],7,FALSE)</f>
        <v>2.9289210195516798E-3</v>
      </c>
      <c r="F320">
        <f>VLOOKUP(Table14[[#This Row],[model.rxns]],Table2[[model.rxns]:[JFYL18 - stddev]],8,FALSE)</f>
        <v>3.3735112027418803E-5</v>
      </c>
      <c r="G320" t="b">
        <f>ABS(Table14[[#This Row],[JFYL07 flux]])&gt;Table14[[#This Row],[JFYL07 stddev]]</f>
        <v>1</v>
      </c>
    </row>
    <row r="321" spans="1:7" x14ac:dyDescent="0.25">
      <c r="A321" s="5">
        <v>1027</v>
      </c>
      <c r="B321" t="str">
        <f>VLOOKUP(Table14[[#This Row],[model.rxns]],Table2[],2,FALSE)</f>
        <v>sulfite reductase (NADPH2)</v>
      </c>
      <c r="C321" s="2">
        <v>0.76237694903082698</v>
      </c>
      <c r="D321">
        <f>VLOOKUP(Table14[[#This Row],[model.rxns]],Table2[[model.rxns]:[OKYL029 - avg]],5,FALSE)</f>
        <v>3.8418278822242402E-3</v>
      </c>
      <c r="E321">
        <f>VLOOKUP(Table14[[#This Row],[model.rxns]],Table2[[model.rxns]:[JFYL07 - avg]],7,FALSE)</f>
        <v>2.9289210195516798E-3</v>
      </c>
      <c r="F321">
        <f>VLOOKUP(Table14[[#This Row],[model.rxns]],Table2[[model.rxns]:[JFYL18 - stddev]],8,FALSE)</f>
        <v>3.3735112027418803E-5</v>
      </c>
      <c r="G321" t="b">
        <f>ABS(Table14[[#This Row],[JFYL07 flux]])&gt;Table14[[#This Row],[JFYL07 stddev]]</f>
        <v>1</v>
      </c>
    </row>
    <row r="322" spans="1:7" x14ac:dyDescent="0.25">
      <c r="A322" s="5">
        <v>154</v>
      </c>
      <c r="B322" t="str">
        <f>VLOOKUP(Table14[[#This Row],[model.rxns]],Table2[],2,FALSE)</f>
        <v>adenylyl-sulfate kinase</v>
      </c>
      <c r="C322" s="2">
        <v>0.76228792739267803</v>
      </c>
      <c r="D322">
        <f>VLOOKUP(Table14[[#This Row],[model.rxns]],Table2[[model.rxns]:[OKYL029 - avg]],5,FALSE)</f>
        <v>3.8593050708451101E-3</v>
      </c>
      <c r="E322">
        <f>VLOOKUP(Table14[[#This Row],[model.rxns]],Table2[[model.rxns]:[JFYL07 - avg]],7,FALSE)</f>
        <v>2.94190166363057E-3</v>
      </c>
      <c r="F322">
        <f>VLOOKUP(Table14[[#This Row],[model.rxns]],Table2[[model.rxns]:[JFYL18 - stddev]],8,FALSE)</f>
        <v>2.54770581679498E-4</v>
      </c>
      <c r="G322" t="b">
        <f>ABS(Table14[[#This Row],[JFYL07 flux]])&gt;Table14[[#This Row],[JFYL07 stddev]]</f>
        <v>1</v>
      </c>
    </row>
    <row r="323" spans="1:7" x14ac:dyDescent="0.25">
      <c r="A323" s="5">
        <v>27</v>
      </c>
      <c r="B323" t="str">
        <f>VLOOKUP(Table14[[#This Row],[model.rxns]],Table2[],2,FALSE)</f>
        <v>homoaconitase</v>
      </c>
      <c r="C323" s="2">
        <v>0.76207221353649202</v>
      </c>
      <c r="D323">
        <f>VLOOKUP(Table14[[#This Row],[model.rxns]],Table2[[model.rxns]:[OKYL029 - avg]],5,FALSE)</f>
        <v>2.2111892306587101E-2</v>
      </c>
      <c r="E323">
        <f>VLOOKUP(Table14[[#This Row],[model.rxns]],Table2[[model.rxns]:[JFYL07 - avg]],7,FALSE)</f>
        <v>1.6850858715561402E-2</v>
      </c>
      <c r="F323">
        <f>VLOOKUP(Table14[[#This Row],[model.rxns]],Table2[[model.rxns]:[JFYL18 - stddev]],8,FALSE)</f>
        <v>2.87154866217195E-4</v>
      </c>
      <c r="G323" t="b">
        <f>ABS(Table14[[#This Row],[JFYL07 flux]])&gt;Table14[[#This Row],[JFYL07 stddev]]</f>
        <v>1</v>
      </c>
    </row>
    <row r="324" spans="1:7" x14ac:dyDescent="0.25">
      <c r="A324" s="5">
        <v>542</v>
      </c>
      <c r="B324" t="str">
        <f>VLOOKUP(Table14[[#This Row],[model.rxns]],Table2[],2,FALSE)</f>
        <v>homoacontinate hydratase</v>
      </c>
      <c r="C324" s="2">
        <v>0.76207221353649202</v>
      </c>
      <c r="D324">
        <f>VLOOKUP(Table14[[#This Row],[model.rxns]],Table2[[model.rxns]:[OKYL029 - avg]],5,FALSE)</f>
        <v>2.2111892306587101E-2</v>
      </c>
      <c r="E324">
        <f>VLOOKUP(Table14[[#This Row],[model.rxns]],Table2[[model.rxns]:[JFYL07 - avg]],7,FALSE)</f>
        <v>1.6850858715561402E-2</v>
      </c>
      <c r="F324">
        <f>VLOOKUP(Table14[[#This Row],[model.rxns]],Table2[[model.rxns]:[JFYL18 - stddev]],8,FALSE)</f>
        <v>2.87154866217195E-4</v>
      </c>
      <c r="G324" t="b">
        <f>ABS(Table14[[#This Row],[JFYL07 flux]])&gt;Table14[[#This Row],[JFYL07 stddev]]</f>
        <v>1</v>
      </c>
    </row>
    <row r="325" spans="1:7" x14ac:dyDescent="0.25">
      <c r="A325" s="5">
        <v>545</v>
      </c>
      <c r="B325" t="str">
        <f>VLOOKUP(Table14[[#This Row],[model.rxns]],Table2[],2,FALSE)</f>
        <v>homoisocitrate dehydrogenase</v>
      </c>
      <c r="C325" s="2">
        <v>0.76207221353649202</v>
      </c>
      <c r="D325">
        <f>VLOOKUP(Table14[[#This Row],[model.rxns]],Table2[[model.rxns]:[OKYL029 - avg]],5,FALSE)</f>
        <v>2.2111892306587101E-2</v>
      </c>
      <c r="E325">
        <f>VLOOKUP(Table14[[#This Row],[model.rxns]],Table2[[model.rxns]:[JFYL07 - avg]],7,FALSE)</f>
        <v>1.6850858715561402E-2</v>
      </c>
      <c r="F325">
        <f>VLOOKUP(Table14[[#This Row],[model.rxns]],Table2[[model.rxns]:[JFYL18 - stddev]],8,FALSE)</f>
        <v>2.87154866217195E-4</v>
      </c>
      <c r="G325" t="b">
        <f>ABS(Table14[[#This Row],[JFYL07 flux]])&gt;Table14[[#This Row],[JFYL07 stddev]]</f>
        <v>1</v>
      </c>
    </row>
    <row r="326" spans="1:7" x14ac:dyDescent="0.25">
      <c r="A326" s="5">
        <v>1838</v>
      </c>
      <c r="B326" t="str">
        <f>VLOOKUP(Table14[[#This Row],[model.rxns]],Table2[],2,FALSE)</f>
        <v>homocitrate synthase</v>
      </c>
      <c r="C326" s="2">
        <v>0.76207221353649202</v>
      </c>
      <c r="D326">
        <f>VLOOKUP(Table14[[#This Row],[model.rxns]],Table2[[model.rxns]:[OKYL029 - avg]],5,FALSE)</f>
        <v>2.2111892306587101E-2</v>
      </c>
      <c r="E326">
        <f>VLOOKUP(Table14[[#This Row],[model.rxns]],Table2[[model.rxns]:[JFYL07 - avg]],7,FALSE)</f>
        <v>1.6850858715561402E-2</v>
      </c>
      <c r="F326">
        <f>VLOOKUP(Table14[[#This Row],[model.rxns]],Table2[[model.rxns]:[JFYL18 - stddev]],8,FALSE)</f>
        <v>2.87154866217195E-4</v>
      </c>
      <c r="G326" t="b">
        <f>ABS(Table14[[#This Row],[JFYL07 flux]])&gt;Table14[[#This Row],[JFYL07 stddev]]</f>
        <v>1</v>
      </c>
    </row>
    <row r="327" spans="1:7" x14ac:dyDescent="0.25">
      <c r="A327" s="5">
        <v>477</v>
      </c>
      <c r="B327" t="str">
        <f>VLOOKUP(Table14[[#This Row],[model.rxns]],Table2[],2,FALSE)</f>
        <v>glutamine-fructose-6-phosphate transaminase</v>
      </c>
      <c r="C327" s="2">
        <v>0.76197938332749104</v>
      </c>
      <c r="D327">
        <f>VLOOKUP(Table14[[#This Row],[model.rxns]],Table2[[model.rxns]:[OKYL029 - avg]],5,FALSE)</f>
        <v>6.9898759210258801E-2</v>
      </c>
      <c r="E327">
        <f>VLOOKUP(Table14[[#This Row],[model.rxns]],Table2[[model.rxns]:[JFYL07 - avg]],7,FALSE)</f>
        <v>5.3261413438389797E-2</v>
      </c>
      <c r="F327">
        <f>VLOOKUP(Table14[[#This Row],[model.rxns]],Table2[[model.rxns]:[JFYL18 - stddev]],8,FALSE)</f>
        <v>3.3687314775224801E-3</v>
      </c>
      <c r="G327" t="b">
        <f>ABS(Table14[[#This Row],[JFYL07 flux]])&gt;Table14[[#This Row],[JFYL07 stddev]]</f>
        <v>1</v>
      </c>
    </row>
    <row r="328" spans="1:7" x14ac:dyDescent="0.25">
      <c r="A328" s="5">
        <v>18</v>
      </c>
      <c r="B328" t="str">
        <f>VLOOKUP(Table14[[#This Row],[model.rxns]],Table2[],2,FALSE)</f>
        <v>2-aminoadipate transaminase</v>
      </c>
      <c r="C328" s="2">
        <v>0.76196637466254502</v>
      </c>
      <c r="D328">
        <f>VLOOKUP(Table14[[#This Row],[model.rxns]],Table2[[model.rxns]:[OKYL029 - avg]],5,FALSE)</f>
        <v>2.21078860080136E-2</v>
      </c>
      <c r="E328">
        <f>VLOOKUP(Table14[[#This Row],[model.rxns]],Table2[[model.rxns]:[JFYL07 - avg]],7,FALSE)</f>
        <v>1.6845465752978898E-2</v>
      </c>
      <c r="F328">
        <f>VLOOKUP(Table14[[#This Row],[model.rxns]],Table2[[model.rxns]:[JFYL18 - stddev]],8,FALSE)</f>
        <v>2.8010951754693799E-4</v>
      </c>
      <c r="G328" t="b">
        <f>ABS(Table14[[#This Row],[JFYL07 flux]])&gt;Table14[[#This Row],[JFYL07 stddev]]</f>
        <v>1</v>
      </c>
    </row>
    <row r="329" spans="1:7" x14ac:dyDescent="0.25">
      <c r="A329" s="5">
        <v>678</v>
      </c>
      <c r="B329" t="str">
        <f>VLOOKUP(Table14[[#This Row],[model.rxns]],Table2[],2,FALSE)</f>
        <v>L-aminoadipate-semialdehyde dehydrogenase (NADPH)</v>
      </c>
      <c r="C329" s="2">
        <v>0.76196637466254502</v>
      </c>
      <c r="D329">
        <f>VLOOKUP(Table14[[#This Row],[model.rxns]],Table2[[model.rxns]:[OKYL029 - avg]],5,FALSE)</f>
        <v>2.21078860080136E-2</v>
      </c>
      <c r="E329">
        <f>VLOOKUP(Table14[[#This Row],[model.rxns]],Table2[[model.rxns]:[JFYL07 - avg]],7,FALSE)</f>
        <v>1.6845465752978898E-2</v>
      </c>
      <c r="F329">
        <f>VLOOKUP(Table14[[#This Row],[model.rxns]],Table2[[model.rxns]:[JFYL18 - stddev]],8,FALSE)</f>
        <v>2.8010951754693799E-4</v>
      </c>
      <c r="G329" t="b">
        <f>ABS(Table14[[#This Row],[JFYL07 flux]])&gt;Table14[[#This Row],[JFYL07 stddev]]</f>
        <v>1</v>
      </c>
    </row>
    <row r="330" spans="1:7" x14ac:dyDescent="0.25">
      <c r="A330" s="5">
        <v>988</v>
      </c>
      <c r="B330" t="str">
        <f>VLOOKUP(Table14[[#This Row],[model.rxns]],Table2[],2,FALSE)</f>
        <v>saccharopine dehydrogenase (NAD, L-lysine forming)</v>
      </c>
      <c r="C330" s="2">
        <v>0.76196637466254502</v>
      </c>
      <c r="D330">
        <f>VLOOKUP(Table14[[#This Row],[model.rxns]],Table2[[model.rxns]:[OKYL029 - avg]],5,FALSE)</f>
        <v>2.21078860080136E-2</v>
      </c>
      <c r="E330">
        <f>VLOOKUP(Table14[[#This Row],[model.rxns]],Table2[[model.rxns]:[JFYL07 - avg]],7,FALSE)</f>
        <v>1.6845465752978898E-2</v>
      </c>
      <c r="F330">
        <f>VLOOKUP(Table14[[#This Row],[model.rxns]],Table2[[model.rxns]:[JFYL18 - stddev]],8,FALSE)</f>
        <v>2.8010951754693799E-4</v>
      </c>
      <c r="G330" t="b">
        <f>ABS(Table14[[#This Row],[JFYL07 flux]])&gt;Table14[[#This Row],[JFYL07 stddev]]</f>
        <v>1</v>
      </c>
    </row>
    <row r="331" spans="1:7" x14ac:dyDescent="0.25">
      <c r="A331" s="5">
        <v>989</v>
      </c>
      <c r="B331" t="str">
        <f>VLOOKUP(Table14[[#This Row],[model.rxns]],Table2[],2,FALSE)</f>
        <v>saccharopine dehydrogenase (NADP, L-glutamate forming)</v>
      </c>
      <c r="C331" s="2">
        <v>0.76196637466254502</v>
      </c>
      <c r="D331">
        <f>VLOOKUP(Table14[[#This Row],[model.rxns]],Table2[[model.rxns]:[OKYL029 - avg]],5,FALSE)</f>
        <v>2.21078860080136E-2</v>
      </c>
      <c r="E331">
        <f>VLOOKUP(Table14[[#This Row],[model.rxns]],Table2[[model.rxns]:[JFYL07 - avg]],7,FALSE)</f>
        <v>1.6845465752978898E-2</v>
      </c>
      <c r="F331">
        <f>VLOOKUP(Table14[[#This Row],[model.rxns]],Table2[[model.rxns]:[JFYL18 - stddev]],8,FALSE)</f>
        <v>2.8010951754693799E-4</v>
      </c>
      <c r="G331" t="b">
        <f>ABS(Table14[[#This Row],[JFYL07 flux]])&gt;Table14[[#This Row],[JFYL07 stddev]]</f>
        <v>1</v>
      </c>
    </row>
    <row r="332" spans="1:7" hidden="1" x14ac:dyDescent="0.25">
      <c r="A332" s="5">
        <v>1099</v>
      </c>
      <c r="B332" t="str">
        <f>VLOOKUP(Table14[[#This Row],[model.rxns]],Table2[],2,FALSE)</f>
        <v>2-oxoadipate and 2-oxoglutarate transport</v>
      </c>
      <c r="C332" s="2">
        <v>0.76196637466254502</v>
      </c>
      <c r="D332">
        <f>VLOOKUP(Table14[[#This Row],[model.rxns]],Table2[[model.rxns]:[OKYL029 - avg]],5,FALSE)</f>
        <v>2.21078860080136E-2</v>
      </c>
      <c r="E332">
        <f>VLOOKUP(Table14[[#This Row],[model.rxns]],Table2[[model.rxns]:[JFYL07 - avg]],7,FALSE)</f>
        <v>1.6845465752978898E-2</v>
      </c>
      <c r="F332">
        <f>VLOOKUP(Table14[[#This Row],[model.rxns]],Table2[[model.rxns]:[JFYL18 - stddev]],8,FALSE)</f>
        <v>2.8010951754693799E-4</v>
      </c>
      <c r="G332" t="b">
        <f>ABS(Table14[[#This Row],[JFYL07 flux]])&gt;Table14[[#This Row],[JFYL07 stddev]]</f>
        <v>1</v>
      </c>
    </row>
    <row r="333" spans="1:7" x14ac:dyDescent="0.25">
      <c r="A333" s="5">
        <v>811</v>
      </c>
      <c r="B333" t="str">
        <f>VLOOKUP(Table14[[#This Row],[model.rxns]],Table2[],2,FALSE)</f>
        <v>nucleoside-diphosphate kinase (ATP:UDP)</v>
      </c>
      <c r="C333" s="2">
        <v>0.76186818436032899</v>
      </c>
      <c r="D333">
        <f>VLOOKUP(Table14[[#This Row],[model.rxns]],Table2[[model.rxns]:[OKYL029 - avg]],5,FALSE)</f>
        <v>0.15304788369821901</v>
      </c>
      <c r="E333">
        <f>VLOOKUP(Table14[[#This Row],[model.rxns]],Table2[[model.rxns]:[JFYL07 - avg]],7,FALSE)</f>
        <v>0.11660231327335301</v>
      </c>
      <c r="F333">
        <f>VLOOKUP(Table14[[#This Row],[model.rxns]],Table2[[model.rxns]:[JFYL18 - stddev]],8,FALSE)</f>
        <v>5.2782711788503297E-3</v>
      </c>
      <c r="G333" t="b">
        <f>ABS(Table14[[#This Row],[JFYL07 flux]])&gt;Table14[[#This Row],[JFYL07 stddev]]</f>
        <v>1</v>
      </c>
    </row>
    <row r="334" spans="1:7" x14ac:dyDescent="0.25">
      <c r="A334" s="5">
        <v>760</v>
      </c>
      <c r="B334" t="str">
        <f>VLOOKUP(Table14[[#This Row],[model.rxns]],Table2[],2,FALSE)</f>
        <v>N-acetylglucosamine-6-phosphate synthase</v>
      </c>
      <c r="C334" s="2">
        <v>0.76183320697958501</v>
      </c>
      <c r="D334">
        <f>VLOOKUP(Table14[[#This Row],[model.rxns]],Table2[[model.rxns]:[OKYL029 - avg]],5,FALSE)</f>
        <v>6.9850199201453397E-2</v>
      </c>
      <c r="E334">
        <f>VLOOKUP(Table14[[#This Row],[model.rxns]],Table2[[model.rxns]:[JFYL07 - avg]],7,FALSE)</f>
        <v>5.3214201265806102E-2</v>
      </c>
      <c r="F334">
        <f>VLOOKUP(Table14[[#This Row],[model.rxns]],Table2[[model.rxns]:[JFYL18 - stddev]],8,FALSE)</f>
        <v>1.8884336808129699E-3</v>
      </c>
      <c r="G334" t="b">
        <f>ABS(Table14[[#This Row],[JFYL07 flux]])&gt;Table14[[#This Row],[JFYL07 stddev]]</f>
        <v>1</v>
      </c>
    </row>
    <row r="335" spans="1:7" x14ac:dyDescent="0.25">
      <c r="A335" s="5">
        <v>570</v>
      </c>
      <c r="B335" t="str">
        <f>VLOOKUP(Table14[[#This Row],[model.rxns]],Table2[],2,FALSE)</f>
        <v>inosine monophosphate cyclohydrolase</v>
      </c>
      <c r="C335" s="2">
        <v>0.76155076017392997</v>
      </c>
      <c r="D335">
        <f>VLOOKUP(Table14[[#This Row],[model.rxns]],Table2[[model.rxns]:[OKYL029 - avg]],5,FALSE)</f>
        <v>1.4433760876215901E-2</v>
      </c>
      <c r="E335">
        <f>VLOOKUP(Table14[[#This Row],[model.rxns]],Table2[[model.rxns]:[JFYL07 - avg]],7,FALSE)</f>
        <v>1.09920415674509E-2</v>
      </c>
      <c r="F335">
        <f>VLOOKUP(Table14[[#This Row],[model.rxns]],Table2[[model.rxns]:[JFYL18 - stddev]],8,FALSE)</f>
        <v>1.3988768430462799E-4</v>
      </c>
      <c r="G335" t="b">
        <f>ABS(Table14[[#This Row],[JFYL07 flux]])&gt;Table14[[#This Row],[JFYL07 stddev]]</f>
        <v>1</v>
      </c>
    </row>
    <row r="336" spans="1:7" x14ac:dyDescent="0.25">
      <c r="A336" s="5">
        <v>912</v>
      </c>
      <c r="B336" t="str">
        <f>VLOOKUP(Table14[[#This Row],[model.rxns]],Table2[],2,FALSE)</f>
        <v>phosphoribosylaminoimidazolecarboxamide formyltransferase</v>
      </c>
      <c r="C336" s="2">
        <v>0.76155076017392997</v>
      </c>
      <c r="D336">
        <f>VLOOKUP(Table14[[#This Row],[model.rxns]],Table2[[model.rxns]:[OKYL029 - avg]],5,FALSE)</f>
        <v>1.4433760876215901E-2</v>
      </c>
      <c r="E336">
        <f>VLOOKUP(Table14[[#This Row],[model.rxns]],Table2[[model.rxns]:[JFYL07 - avg]],7,FALSE)</f>
        <v>1.09920415674509E-2</v>
      </c>
      <c r="F336">
        <f>VLOOKUP(Table14[[#This Row],[model.rxns]],Table2[[model.rxns]:[JFYL18 - stddev]],8,FALSE)</f>
        <v>1.3988768430462799E-4</v>
      </c>
      <c r="G336" t="b">
        <f>ABS(Table14[[#This Row],[JFYL07 flux]])&gt;Table14[[#This Row],[JFYL07 stddev]]</f>
        <v>1</v>
      </c>
    </row>
    <row r="337" spans="1:7" x14ac:dyDescent="0.25">
      <c r="A337" s="5">
        <v>79</v>
      </c>
      <c r="B337" t="str">
        <f>VLOOKUP(Table14[[#This Row],[model.rxns]],Table2[],2,FALSE)</f>
        <v>5-phosphoribosylformyl glycinamidine synthetase</v>
      </c>
      <c r="C337" s="2">
        <v>0.76119730303993105</v>
      </c>
      <c r="D337">
        <f>VLOOKUP(Table14[[#This Row],[model.rxns]],Table2[[model.rxns]:[OKYL029 - avg]],5,FALSE)</f>
        <v>1.01089754817206E-2</v>
      </c>
      <c r="E337">
        <f>VLOOKUP(Table14[[#This Row],[model.rxns]],Table2[[model.rxns]:[JFYL07 - avg]],7,FALSE)</f>
        <v>7.6949248731824904E-3</v>
      </c>
      <c r="F337">
        <f>VLOOKUP(Table14[[#This Row],[model.rxns]],Table2[[model.rxns]:[JFYL18 - stddev]],8,FALSE)</f>
        <v>1.0764025964101501E-4</v>
      </c>
      <c r="G337" t="b">
        <f>ABS(Table14[[#This Row],[JFYL07 flux]])&gt;Table14[[#This Row],[JFYL07 stddev]]</f>
        <v>1</v>
      </c>
    </row>
    <row r="338" spans="1:7" x14ac:dyDescent="0.25">
      <c r="A338" s="5">
        <v>855</v>
      </c>
      <c r="B338" t="str">
        <f>VLOOKUP(Table14[[#This Row],[model.rxns]],Table2[],2,FALSE)</f>
        <v>phopshoribosylaminoimidazole synthetase</v>
      </c>
      <c r="C338" s="2">
        <v>0.76119730303993105</v>
      </c>
      <c r="D338">
        <f>VLOOKUP(Table14[[#This Row],[model.rxns]],Table2[[model.rxns]:[OKYL029 - avg]],5,FALSE)</f>
        <v>1.01089754817206E-2</v>
      </c>
      <c r="E338">
        <f>VLOOKUP(Table14[[#This Row],[model.rxns]],Table2[[model.rxns]:[JFYL07 - avg]],7,FALSE)</f>
        <v>7.6949248731824904E-3</v>
      </c>
      <c r="F338">
        <f>VLOOKUP(Table14[[#This Row],[model.rxns]],Table2[[model.rxns]:[JFYL18 - stddev]],8,FALSE)</f>
        <v>1.0764025964101501E-4</v>
      </c>
      <c r="G338" t="b">
        <f>ABS(Table14[[#This Row],[JFYL07 flux]])&gt;Table14[[#This Row],[JFYL07 stddev]]</f>
        <v>1</v>
      </c>
    </row>
    <row r="339" spans="1:7" x14ac:dyDescent="0.25">
      <c r="A339" s="5">
        <v>914</v>
      </c>
      <c r="B339" t="str">
        <f>VLOOKUP(Table14[[#This Row],[model.rxns]],Table2[],2,FALSE)</f>
        <v>phosphoribosylglycinamidine synthetase</v>
      </c>
      <c r="C339" s="2">
        <v>0.76119730303993105</v>
      </c>
      <c r="D339">
        <f>VLOOKUP(Table14[[#This Row],[model.rxns]],Table2[[model.rxns]:[OKYL029 - avg]],5,FALSE)</f>
        <v>1.01089754817206E-2</v>
      </c>
      <c r="E339">
        <f>VLOOKUP(Table14[[#This Row],[model.rxns]],Table2[[model.rxns]:[JFYL07 - avg]],7,FALSE)</f>
        <v>7.6949248731824904E-3</v>
      </c>
      <c r="F339">
        <f>VLOOKUP(Table14[[#This Row],[model.rxns]],Table2[[model.rxns]:[JFYL18 - stddev]],8,FALSE)</f>
        <v>1.07640259641016E-4</v>
      </c>
      <c r="G339" t="b">
        <f>ABS(Table14[[#This Row],[JFYL07 flux]])&gt;Table14[[#This Row],[JFYL07 stddev]]</f>
        <v>1</v>
      </c>
    </row>
    <row r="340" spans="1:7" x14ac:dyDescent="0.25">
      <c r="A340" s="5">
        <v>915</v>
      </c>
      <c r="B340" t="str">
        <f>VLOOKUP(Table14[[#This Row],[model.rxns]],Table2[],2,FALSE)</f>
        <v>phosphoribosylpyrophosphate amidotransferase</v>
      </c>
      <c r="C340" s="2">
        <v>0.76119730303993105</v>
      </c>
      <c r="D340">
        <f>VLOOKUP(Table14[[#This Row],[model.rxns]],Table2[[model.rxns]:[OKYL029 - avg]],5,FALSE)</f>
        <v>1.01089754817206E-2</v>
      </c>
      <c r="E340">
        <f>VLOOKUP(Table14[[#This Row],[model.rxns]],Table2[[model.rxns]:[JFYL07 - avg]],7,FALSE)</f>
        <v>7.6949248731824904E-3</v>
      </c>
      <c r="F340">
        <f>VLOOKUP(Table14[[#This Row],[model.rxns]],Table2[[model.rxns]:[JFYL18 - stddev]],8,FALSE)</f>
        <v>1.07640259641016E-4</v>
      </c>
      <c r="G340" t="b">
        <f>ABS(Table14[[#This Row],[JFYL07 flux]])&gt;Table14[[#This Row],[JFYL07 stddev]]</f>
        <v>1</v>
      </c>
    </row>
    <row r="341" spans="1:7" x14ac:dyDescent="0.25">
      <c r="A341" s="5">
        <v>151</v>
      </c>
      <c r="B341" t="str">
        <f>VLOOKUP(Table14[[#This Row],[model.rxns]],Table2[],2,FALSE)</f>
        <v>adenylosuccinate lyase (AICAR)</v>
      </c>
      <c r="C341" s="2">
        <v>0.76119730303993105</v>
      </c>
      <c r="D341">
        <f>VLOOKUP(Table14[[#This Row],[model.rxns]],Table2[[model.rxns]:[OKYL029 - avg]],5,FALSE)</f>
        <v>1.01089754817206E-2</v>
      </c>
      <c r="E341">
        <f>VLOOKUP(Table14[[#This Row],[model.rxns]],Table2[[model.rxns]:[JFYL07 - avg]],7,FALSE)</f>
        <v>7.6949248731824904E-3</v>
      </c>
      <c r="F341">
        <f>VLOOKUP(Table14[[#This Row],[model.rxns]],Table2[[model.rxns]:[JFYL18 - stddev]],8,FALSE)</f>
        <v>1.0764025964101501E-4</v>
      </c>
      <c r="G341" t="b">
        <f>ABS(Table14[[#This Row],[JFYL07 flux]])&gt;Table14[[#This Row],[JFYL07 stddev]]</f>
        <v>1</v>
      </c>
    </row>
    <row r="342" spans="1:7" x14ac:dyDescent="0.25">
      <c r="A342" s="5">
        <v>908</v>
      </c>
      <c r="B342" t="str">
        <f>VLOOKUP(Table14[[#This Row],[model.rxns]],Table2[],2,FALSE)</f>
        <v>phosphoribosyl amino imidazolesuccinocarbozamide synthetase</v>
      </c>
      <c r="C342" s="2">
        <v>0.76119730303993105</v>
      </c>
      <c r="D342">
        <f>VLOOKUP(Table14[[#This Row],[model.rxns]],Table2[[model.rxns]:[OKYL029 - avg]],5,FALSE)</f>
        <v>1.01089754817206E-2</v>
      </c>
      <c r="E342">
        <f>VLOOKUP(Table14[[#This Row],[model.rxns]],Table2[[model.rxns]:[JFYL07 - avg]],7,FALSE)</f>
        <v>7.6949248731824904E-3</v>
      </c>
      <c r="F342">
        <f>VLOOKUP(Table14[[#This Row],[model.rxns]],Table2[[model.rxns]:[JFYL18 - stddev]],8,FALSE)</f>
        <v>1.0764025964101501E-4</v>
      </c>
      <c r="G342" t="b">
        <f>ABS(Table14[[#This Row],[JFYL07 flux]])&gt;Table14[[#This Row],[JFYL07 stddev]]</f>
        <v>1</v>
      </c>
    </row>
    <row r="343" spans="1:7" x14ac:dyDescent="0.25">
      <c r="A343" s="5">
        <v>911</v>
      </c>
      <c r="B343" t="str">
        <f>VLOOKUP(Table14[[#This Row],[model.rxns]],Table2[],2,FALSE)</f>
        <v>phosphoribosylaminoimidazole-carboxylase</v>
      </c>
      <c r="C343" s="2">
        <v>0.76119730303993105</v>
      </c>
      <c r="D343">
        <f>VLOOKUP(Table14[[#This Row],[model.rxns]],Table2[[model.rxns]:[OKYL029 - avg]],5,FALSE)</f>
        <v>1.01089754817206E-2</v>
      </c>
      <c r="E343">
        <f>VLOOKUP(Table14[[#This Row],[model.rxns]],Table2[[model.rxns]:[JFYL07 - avg]],7,FALSE)</f>
        <v>7.6949248731824904E-3</v>
      </c>
      <c r="F343">
        <f>VLOOKUP(Table14[[#This Row],[model.rxns]],Table2[[model.rxns]:[JFYL18 - stddev]],8,FALSE)</f>
        <v>1.0764025964101501E-4</v>
      </c>
      <c r="G343" t="b">
        <f>ABS(Table14[[#This Row],[JFYL07 flux]])&gt;Table14[[#This Row],[JFYL07 stddev]]</f>
        <v>1</v>
      </c>
    </row>
    <row r="344" spans="1:7" x14ac:dyDescent="0.25">
      <c r="A344" s="5">
        <v>250</v>
      </c>
      <c r="B344" t="str">
        <f>VLOOKUP(Table14[[#This Row],[model.rxns]],Table2[],2,FALSE)</f>
        <v>carbamoyl-phosphate synthase (glutamine-hydrolysing)</v>
      </c>
      <c r="C344" s="2">
        <v>0.76029298620258101</v>
      </c>
      <c r="D344">
        <f>VLOOKUP(Table14[[#This Row],[model.rxns]],Table2[[model.rxns]:[OKYL029 - avg]],5,FALSE)</f>
        <v>2.1203420139712499E-2</v>
      </c>
      <c r="E344">
        <f>VLOOKUP(Table14[[#This Row],[model.rxns]],Table2[[model.rxns]:[JFYL07 - avg]],7,FALSE)</f>
        <v>1.612081161573E-2</v>
      </c>
      <c r="F344">
        <f>VLOOKUP(Table14[[#This Row],[model.rxns]],Table2[[model.rxns]:[JFYL18 - stddev]],8,FALSE)</f>
        <v>3.0682870930874199E-4</v>
      </c>
      <c r="G344" t="b">
        <f>ABS(Table14[[#This Row],[JFYL07 flux]])&gt;Table14[[#This Row],[JFYL07 stddev]]</f>
        <v>1</v>
      </c>
    </row>
    <row r="345" spans="1:7" x14ac:dyDescent="0.25">
      <c r="A345" s="5">
        <v>978</v>
      </c>
      <c r="B345" t="str">
        <f>VLOOKUP(Table14[[#This Row],[model.rxns]],Table2[],2,FALSE)</f>
        <v>ribonucleotide reductase</v>
      </c>
      <c r="C345" s="2">
        <v>0.760029578054216</v>
      </c>
      <c r="D345">
        <f>VLOOKUP(Table14[[#This Row],[model.rxns]],Table2[[model.rxns]:[OKYL029 - avg]],5,FALSE)</f>
        <v>7.56379817626289E-4</v>
      </c>
      <c r="E345">
        <f>VLOOKUP(Table14[[#This Row],[model.rxns]],Table2[[model.rxns]:[JFYL07 - avg]],7,FALSE)</f>
        <v>5.7487103363923302E-4</v>
      </c>
      <c r="F345">
        <f>VLOOKUP(Table14[[#This Row],[model.rxns]],Table2[[model.rxns]:[JFYL18 - stddev]],8,FALSE)</f>
        <v>1.36924228342129E-4</v>
      </c>
      <c r="G345" t="b">
        <f>ABS(Table14[[#This Row],[JFYL07 flux]])&gt;Table14[[#This Row],[JFYL07 stddev]]</f>
        <v>1</v>
      </c>
    </row>
    <row r="346" spans="1:7" x14ac:dyDescent="0.25">
      <c r="A346" s="5">
        <v>565</v>
      </c>
      <c r="B346" t="str">
        <f>VLOOKUP(Table14[[#This Row],[model.rxns]],Table2[],2,FALSE)</f>
        <v>IMP dehydrogenase</v>
      </c>
      <c r="C346" s="2">
        <v>0.75992016570246101</v>
      </c>
      <c r="D346">
        <f>VLOOKUP(Table14[[#This Row],[model.rxns]],Table2[[model.rxns]:[OKYL029 - avg]],5,FALSE)</f>
        <v>4.8539129445921902E-3</v>
      </c>
      <c r="E346">
        <f>VLOOKUP(Table14[[#This Row],[model.rxns]],Table2[[model.rxns]:[JFYL07 - avg]],7,FALSE)</f>
        <v>3.6885863291598099E-3</v>
      </c>
      <c r="F346">
        <f>VLOOKUP(Table14[[#This Row],[model.rxns]],Table2[[model.rxns]:[JFYL18 - stddev]],8,FALSE)</f>
        <v>7.59541094757465E-5</v>
      </c>
      <c r="G346" t="b">
        <f>ABS(Table14[[#This Row],[JFYL07 flux]])&gt;Table14[[#This Row],[JFYL07 stddev]]</f>
        <v>1</v>
      </c>
    </row>
    <row r="347" spans="1:7" x14ac:dyDescent="0.25">
      <c r="A347" s="5">
        <v>976</v>
      </c>
      <c r="B347" t="str">
        <f>VLOOKUP(Table14[[#This Row],[model.rxns]],Table2[],2,FALSE)</f>
        <v>ribonucleotide reductase</v>
      </c>
      <c r="C347" s="2">
        <v>0.759698251829104</v>
      </c>
      <c r="D347">
        <f>VLOOKUP(Table14[[#This Row],[model.rxns]],Table2[[model.rxns]:[OKYL029 - avg]],5,FALSE)</f>
        <v>8.2367304833180104E-4</v>
      </c>
      <c r="E347">
        <f>VLOOKUP(Table14[[#This Row],[model.rxns]],Table2[[model.rxns]:[JFYL07 - avg]],7,FALSE)</f>
        <v>6.2574297489641803E-4</v>
      </c>
      <c r="F347">
        <f>VLOOKUP(Table14[[#This Row],[model.rxns]],Table2[[model.rxns]:[JFYL18 - stddev]],8,FALSE)</f>
        <v>1.3783151148194999E-4</v>
      </c>
      <c r="G347" t="b">
        <f>ABS(Table14[[#This Row],[JFYL07 flux]])&gt;Table14[[#This Row],[JFYL07 stddev]]</f>
        <v>1</v>
      </c>
    </row>
    <row r="348" spans="1:7" x14ac:dyDescent="0.25">
      <c r="A348" s="5">
        <v>152</v>
      </c>
      <c r="B348" t="str">
        <f>VLOOKUP(Table14[[#This Row],[model.rxns]],Table2[],2,FALSE)</f>
        <v>adenylosuccinate lyase</v>
      </c>
      <c r="C348" s="2">
        <v>0.75949112594370005</v>
      </c>
      <c r="D348">
        <f>VLOOKUP(Table14[[#This Row],[model.rxns]],Table2[[model.rxns]:[OKYL029 - avg]],5,FALSE)</f>
        <v>9.7362577649016107E-3</v>
      </c>
      <c r="E348">
        <f>VLOOKUP(Table14[[#This Row],[model.rxns]],Table2[[model.rxns]:[JFYL07 - avg]],7,FALSE)</f>
        <v>7.3946013723432203E-3</v>
      </c>
      <c r="F348">
        <f>VLOOKUP(Table14[[#This Row],[model.rxns]],Table2[[model.rxns]:[JFYL18 - stddev]],8,FALSE)</f>
        <v>1.0877343939029E-3</v>
      </c>
      <c r="G348" t="b">
        <f>ABS(Table14[[#This Row],[JFYL07 flux]])&gt;Table14[[#This Row],[JFYL07 stddev]]</f>
        <v>1</v>
      </c>
    </row>
    <row r="349" spans="1:7" x14ac:dyDescent="0.25">
      <c r="A349" s="5">
        <v>153</v>
      </c>
      <c r="B349" t="str">
        <f>VLOOKUP(Table14[[#This Row],[model.rxns]],Table2[],2,FALSE)</f>
        <v>adenylosuccinate synthase</v>
      </c>
      <c r="C349" s="2">
        <v>0.75949112594370005</v>
      </c>
      <c r="D349">
        <f>VLOOKUP(Table14[[#This Row],[model.rxns]],Table2[[model.rxns]:[OKYL029 - avg]],5,FALSE)</f>
        <v>9.7362577649016107E-3</v>
      </c>
      <c r="E349">
        <f>VLOOKUP(Table14[[#This Row],[model.rxns]],Table2[[model.rxns]:[JFYL07 - avg]],7,FALSE)</f>
        <v>7.3946013723432203E-3</v>
      </c>
      <c r="F349">
        <f>VLOOKUP(Table14[[#This Row],[model.rxns]],Table2[[model.rxns]:[JFYL18 - stddev]],8,FALSE)</f>
        <v>1.0877343939029E-3</v>
      </c>
      <c r="G349" t="b">
        <f>ABS(Table14[[#This Row],[JFYL07 flux]])&gt;Table14[[#This Row],[JFYL07 stddev]]</f>
        <v>1</v>
      </c>
    </row>
    <row r="350" spans="1:7" x14ac:dyDescent="0.25">
      <c r="A350" s="5">
        <v>476</v>
      </c>
      <c r="B350" t="str">
        <f>VLOOKUP(Table14[[#This Row],[model.rxns]],Table2[],2,FALSE)</f>
        <v>glutamine synthetase</v>
      </c>
      <c r="C350" s="2">
        <v>0.75948852361100405</v>
      </c>
      <c r="D350">
        <f>VLOOKUP(Table14[[#This Row],[model.rxns]],Table2[[model.rxns]:[OKYL029 - avg]],5,FALSE)</f>
        <v>0.141566586242829</v>
      </c>
      <c r="E350">
        <f>VLOOKUP(Table14[[#This Row],[model.rxns]],Table2[[model.rxns]:[JFYL07 - avg]],7,FALSE)</f>
        <v>0.107518197578216</v>
      </c>
      <c r="F350">
        <f>VLOOKUP(Table14[[#This Row],[model.rxns]],Table2[[model.rxns]:[JFYL18 - stddev]],8,FALSE)</f>
        <v>7.3099754996031599E-3</v>
      </c>
      <c r="G350" t="b">
        <f>ABS(Table14[[#This Row],[JFYL07 flux]])&gt;Table14[[#This Row],[JFYL07 stddev]]</f>
        <v>1</v>
      </c>
    </row>
    <row r="351" spans="1:7" x14ac:dyDescent="0.25">
      <c r="A351" s="5">
        <v>549</v>
      </c>
      <c r="B351" t="str">
        <f>VLOOKUP(Table14[[#This Row],[model.rxns]],Table2[],2,FALSE)</f>
        <v>homoserine O-trans-acetylase</v>
      </c>
      <c r="C351" s="2">
        <v>0.75896805070988904</v>
      </c>
      <c r="D351">
        <f>VLOOKUP(Table14[[#This Row],[model.rxns]],Table2[[model.rxns]:[OKYL029 - avg]],5,FALSE)</f>
        <v>3.9426368510605504E-3</v>
      </c>
      <c r="E351">
        <f>VLOOKUP(Table14[[#This Row],[model.rxns]],Table2[[model.rxns]:[JFYL07 - avg]],7,FALSE)</f>
        <v>2.9923354055064002E-3</v>
      </c>
      <c r="F351">
        <f>VLOOKUP(Table14[[#This Row],[model.rxns]],Table2[[model.rxns]:[JFYL18 - stddev]],8,FALSE)</f>
        <v>5.9297348840872297E-4</v>
      </c>
      <c r="G351" t="b">
        <f>ABS(Table14[[#This Row],[JFYL07 flux]])&gt;Table14[[#This Row],[JFYL07 stddev]]</f>
        <v>1</v>
      </c>
    </row>
    <row r="352" spans="1:7" x14ac:dyDescent="0.25">
      <c r="A352" s="5">
        <v>207</v>
      </c>
      <c r="B352" t="str">
        <f>VLOOKUP(Table14[[#This Row],[model.rxns]],Table2[],2,FALSE)</f>
        <v>argininosuccinate lyase</v>
      </c>
      <c r="C352" s="2">
        <v>0.75803550862994395</v>
      </c>
      <c r="D352">
        <f>VLOOKUP(Table14[[#This Row],[model.rxns]],Table2[[model.rxns]:[OKYL029 - avg]],5,FALSE)</f>
        <v>1.01779905567676E-2</v>
      </c>
      <c r="E352">
        <f>VLOOKUP(Table14[[#This Row],[model.rxns]],Table2[[model.rxns]:[JFYL07 - avg]],7,FALSE)</f>
        <v>7.7152782485300601E-3</v>
      </c>
      <c r="F352">
        <f>VLOOKUP(Table14[[#This Row],[model.rxns]],Table2[[model.rxns]:[JFYL18 - stddev]],8,FALSE)</f>
        <v>2.6086221929825203E-4</v>
      </c>
      <c r="G352" t="b">
        <f>ABS(Table14[[#This Row],[JFYL07 flux]])&gt;Table14[[#This Row],[JFYL07 stddev]]</f>
        <v>1</v>
      </c>
    </row>
    <row r="353" spans="1:7" x14ac:dyDescent="0.25">
      <c r="A353" s="5">
        <v>208</v>
      </c>
      <c r="B353" t="str">
        <f>VLOOKUP(Table14[[#This Row],[model.rxns]],Table2[],2,FALSE)</f>
        <v>argininosuccinate synthase</v>
      </c>
      <c r="C353" s="2">
        <v>0.75803550862994395</v>
      </c>
      <c r="D353">
        <f>VLOOKUP(Table14[[#This Row],[model.rxns]],Table2[[model.rxns]:[OKYL029 - avg]],5,FALSE)</f>
        <v>1.01779905567676E-2</v>
      </c>
      <c r="E353">
        <f>VLOOKUP(Table14[[#This Row],[model.rxns]],Table2[[model.rxns]:[JFYL07 - avg]],7,FALSE)</f>
        <v>7.7152782485300601E-3</v>
      </c>
      <c r="F353">
        <f>VLOOKUP(Table14[[#This Row],[model.rxns]],Table2[[model.rxns]:[JFYL18 - stddev]],8,FALSE)</f>
        <v>2.6086221929825203E-4</v>
      </c>
      <c r="G353" t="b">
        <f>ABS(Table14[[#This Row],[JFYL07 flux]])&gt;Table14[[#This Row],[JFYL07 stddev]]</f>
        <v>1</v>
      </c>
    </row>
    <row r="354" spans="1:7" x14ac:dyDescent="0.25">
      <c r="A354" s="5">
        <v>816</v>
      </c>
      <c r="B354" t="str">
        <f>VLOOKUP(Table14[[#This Row],[model.rxns]],Table2[],2,FALSE)</f>
        <v>ornithine carbamoyltransferase</v>
      </c>
      <c r="C354" s="2">
        <v>0.75803550862994395</v>
      </c>
      <c r="D354">
        <f>VLOOKUP(Table14[[#This Row],[model.rxns]],Table2[[model.rxns]:[OKYL029 - avg]],5,FALSE)</f>
        <v>1.01779905567676E-2</v>
      </c>
      <c r="E354">
        <f>VLOOKUP(Table14[[#This Row],[model.rxns]],Table2[[model.rxns]:[JFYL07 - avg]],7,FALSE)</f>
        <v>7.7152782485300601E-3</v>
      </c>
      <c r="F354">
        <f>VLOOKUP(Table14[[#This Row],[model.rxns]],Table2[[model.rxns]:[JFYL18 - stddev]],8,FALSE)</f>
        <v>2.6086221929825203E-4</v>
      </c>
      <c r="G354" t="b">
        <f>ABS(Table14[[#This Row],[JFYL07 flux]])&gt;Table14[[#This Row],[JFYL07 stddev]]</f>
        <v>1</v>
      </c>
    </row>
    <row r="355" spans="1:7" x14ac:dyDescent="0.25">
      <c r="A355" s="5">
        <v>800</v>
      </c>
      <c r="B355" t="str">
        <f>VLOOKUP(Table14[[#This Row],[model.rxns]],Table2[],2,FALSE)</f>
        <v>nucleoside diphosphate kinase</v>
      </c>
      <c r="C355" s="2">
        <v>0.75792938939194598</v>
      </c>
      <c r="D355">
        <f>VLOOKUP(Table14[[#This Row],[model.rxns]],Table2[[model.rxns]:[OKYL029 - avg]],5,FALSE)</f>
        <v>2.9346542291276499E-2</v>
      </c>
      <c r="E355">
        <f>VLOOKUP(Table14[[#This Row],[model.rxns]],Table2[[model.rxns]:[JFYL07 - avg]],7,FALSE)</f>
        <v>2.2242606879592099E-2</v>
      </c>
      <c r="F355">
        <f>VLOOKUP(Table14[[#This Row],[model.rxns]],Table2[[model.rxns]:[JFYL18 - stddev]],8,FALSE)</f>
        <v>6.4797473079395403E-3</v>
      </c>
      <c r="G355" t="b">
        <f>ABS(Table14[[#This Row],[JFYL07 flux]])&gt;Table14[[#This Row],[JFYL07 stddev]]</f>
        <v>1</v>
      </c>
    </row>
    <row r="356" spans="1:7" x14ac:dyDescent="0.25">
      <c r="A356" s="5">
        <v>1084</v>
      </c>
      <c r="B356" t="str">
        <f>VLOOKUP(Table14[[#This Row],[model.rxns]],Table2[],2,FALSE)</f>
        <v>UTP-glucose-1-phosphate uridylyltransferase</v>
      </c>
      <c r="C356" s="2">
        <v>0.75792300314995897</v>
      </c>
      <c r="D356">
        <f>VLOOKUP(Table14[[#This Row],[model.rxns]],Table2[[model.rxns]:[OKYL029 - avg]],5,FALSE)</f>
        <v>7.6409078125684496E-2</v>
      </c>
      <c r="E356">
        <f>VLOOKUP(Table14[[#This Row],[model.rxns]],Table2[[model.rxns]:[JFYL07 - avg]],7,FALSE)</f>
        <v>5.7912197960938702E-2</v>
      </c>
      <c r="F356">
        <f>VLOOKUP(Table14[[#This Row],[model.rxns]],Table2[[model.rxns]:[JFYL18 - stddev]],8,FALSE)</f>
        <v>6.8367872280030197E-3</v>
      </c>
      <c r="G356" t="b">
        <f>ABS(Table14[[#This Row],[JFYL07 flux]])&gt;Table14[[#This Row],[JFYL07 stddev]]</f>
        <v>1</v>
      </c>
    </row>
    <row r="357" spans="1:7" x14ac:dyDescent="0.25">
      <c r="A357" s="5">
        <v>2131</v>
      </c>
      <c r="B357" t="str">
        <f>VLOOKUP(Table14[[#This Row],[model.rxns]],Table2[],2,FALSE)</f>
        <v>isocitrate dehydrogenase</v>
      </c>
      <c r="C357" s="2">
        <v>0.75656293710302402</v>
      </c>
      <c r="D357">
        <f>VLOOKUP(Table14[[#This Row],[model.rxns]],Table2[[model.rxns]:[OKYL029 - avg]],5,FALSE)</f>
        <v>4.7156048346190499E-2</v>
      </c>
      <c r="E357">
        <f>VLOOKUP(Table14[[#This Row],[model.rxns]],Table2[[model.rxns]:[JFYL07 - avg]],7,FALSE)</f>
        <v>3.5676518438966097E-2</v>
      </c>
      <c r="F357">
        <f>VLOOKUP(Table14[[#This Row],[model.rxns]],Table2[[model.rxns]:[JFYL18 - stddev]],8,FALSE)</f>
        <v>5.5811790717105198E-3</v>
      </c>
      <c r="G357" t="b">
        <f>ABS(Table14[[#This Row],[JFYL07 flux]])&gt;Table14[[#This Row],[JFYL07 stddev]]</f>
        <v>1</v>
      </c>
    </row>
    <row r="358" spans="1:7" x14ac:dyDescent="0.25">
      <c r="A358" s="5">
        <v>1729</v>
      </c>
      <c r="B358" t="str">
        <f>VLOOKUP(Table14[[#This Row],[model.rxns]],Table2[],2,FALSE)</f>
        <v>deoxyadenylate kinase</v>
      </c>
      <c r="C358" s="2">
        <v>0.75640841466685105</v>
      </c>
      <c r="D358">
        <f>VLOOKUP(Table14[[#This Row],[model.rxns]],Table2[[model.rxns]:[OKYL029 - avg]],5,FALSE)</f>
        <v>-8.2532973377892399E-4</v>
      </c>
      <c r="E358">
        <f>VLOOKUP(Table14[[#This Row],[model.rxns]],Table2[[model.rxns]:[JFYL07 - avg]],7,FALSE)</f>
        <v>-6.2428635550513005E-4</v>
      </c>
      <c r="F358">
        <f>VLOOKUP(Table14[[#This Row],[model.rxns]],Table2[[model.rxns]:[JFYL18 - stddev]],8,FALSE)</f>
        <v>9.8642532016200295E-5</v>
      </c>
      <c r="G358" t="b">
        <f>ABS(Table14[[#This Row],[JFYL07 flux]])&gt;Table14[[#This Row],[JFYL07 stddev]]</f>
        <v>1</v>
      </c>
    </row>
    <row r="359" spans="1:7" x14ac:dyDescent="0.25">
      <c r="A359" s="5">
        <v>1704</v>
      </c>
      <c r="B359" t="str">
        <f>VLOOKUP(Table14[[#This Row],[model.rxns]],Table2[],2,FALSE)</f>
        <v>cytidylate kinase (dCMP)</v>
      </c>
      <c r="C359" s="2">
        <v>0.75395267590741</v>
      </c>
      <c r="D359">
        <f>VLOOKUP(Table14[[#This Row],[model.rxns]],Table2[[model.rxns]:[OKYL029 - avg]],5,FALSE)</f>
        <v>-8.1617591258109699E-4</v>
      </c>
      <c r="E359">
        <f>VLOOKUP(Table14[[#This Row],[model.rxns]],Table2[[model.rxns]:[JFYL07 - avg]],7,FALSE)</f>
        <v>-6.1535801330169101E-4</v>
      </c>
      <c r="F359">
        <f>VLOOKUP(Table14[[#This Row],[model.rxns]],Table2[[model.rxns]:[JFYL18 - stddev]],8,FALSE)</f>
        <v>2.1508696144369299E-4</v>
      </c>
      <c r="G359" t="b">
        <f>ABS(Table14[[#This Row],[JFYL07 flux]])&gt;Table14[[#This Row],[JFYL07 stddev]]</f>
        <v>1</v>
      </c>
    </row>
    <row r="360" spans="1:7" x14ac:dyDescent="0.25">
      <c r="A360" s="5">
        <v>679</v>
      </c>
      <c r="B360" t="str">
        <f>VLOOKUP(Table14[[#This Row],[model.rxns]],Table2[],2,FALSE)</f>
        <v>L-asparaginase</v>
      </c>
      <c r="C360" s="2">
        <v>0.75348179913861402</v>
      </c>
      <c r="D360">
        <f>VLOOKUP(Table14[[#This Row],[model.rxns]],Table2[[model.rxns]:[OKYL029 - avg]],5,FALSE)</f>
        <v>-1.5185913608616E-2</v>
      </c>
      <c r="E360">
        <f>VLOOKUP(Table14[[#This Row],[model.rxns]],Table2[[model.rxns]:[JFYL07 - avg]],7,FALSE)</f>
        <v>-1.14423095073836E-2</v>
      </c>
      <c r="F360">
        <f>VLOOKUP(Table14[[#This Row],[model.rxns]],Table2[[model.rxns]:[JFYL18 - stddev]],8,FALSE)</f>
        <v>2.6589008200773399E-3</v>
      </c>
      <c r="G360" t="b">
        <f>ABS(Table14[[#This Row],[JFYL07 flux]])&gt;Table14[[#This Row],[JFYL07 stddev]]</f>
        <v>1</v>
      </c>
    </row>
    <row r="361" spans="1:7" x14ac:dyDescent="0.25">
      <c r="A361" s="5">
        <v>112</v>
      </c>
      <c r="B361" t="str">
        <f>VLOOKUP(Table14[[#This Row],[model.rxns]],Table2[],2,FALSE)</f>
        <v>acetyl-CoA synthetase</v>
      </c>
      <c r="C361" s="2">
        <v>0.74863240983771395</v>
      </c>
      <c r="D361">
        <f>VLOOKUP(Table14[[#This Row],[model.rxns]],Table2[[model.rxns]:[OKYL029 - avg]],5,FALSE)</f>
        <v>4.1159457889056502E-3</v>
      </c>
      <c r="E361">
        <f>VLOOKUP(Table14[[#This Row],[model.rxns]],Table2[[model.rxns]:[JFYL07 - avg]],7,FALSE)</f>
        <v>3.08133041470983E-3</v>
      </c>
      <c r="F361">
        <f>VLOOKUP(Table14[[#This Row],[model.rxns]],Table2[[model.rxns]:[JFYL18 - stddev]],8,FALSE)</f>
        <v>1.9751296141672799E-3</v>
      </c>
      <c r="G361" t="b">
        <f>ABS(Table14[[#This Row],[JFYL07 flux]])&gt;Table14[[#This Row],[JFYL07 stddev]]</f>
        <v>1</v>
      </c>
    </row>
    <row r="362" spans="1:7" x14ac:dyDescent="0.25">
      <c r="A362" s="5">
        <v>115</v>
      </c>
      <c r="B362" t="str">
        <f>VLOOKUP(Table14[[#This Row],[model.rxns]],Table2[],2,FALSE)</f>
        <v>acetylglutamate kinase</v>
      </c>
      <c r="C362" s="2">
        <v>0.74794886979355901</v>
      </c>
      <c r="D362">
        <f>VLOOKUP(Table14[[#This Row],[model.rxns]],Table2[[model.rxns]:[OKYL029 - avg]],5,FALSE)</f>
        <v>1.03186631625002E-2</v>
      </c>
      <c r="E362">
        <f>VLOOKUP(Table14[[#This Row],[model.rxns]],Table2[[model.rxns]:[JFYL07 - avg]],7,FALSE)</f>
        <v>7.7178324501724696E-3</v>
      </c>
      <c r="F362">
        <f>VLOOKUP(Table14[[#This Row],[model.rxns]],Table2[[model.rxns]:[JFYL18 - stddev]],8,FALSE)</f>
        <v>3.61715471215333E-4</v>
      </c>
      <c r="G362" t="b">
        <f>ABS(Table14[[#This Row],[JFYL07 flux]])&gt;Table14[[#This Row],[JFYL07 stddev]]</f>
        <v>1</v>
      </c>
    </row>
    <row r="363" spans="1:7" x14ac:dyDescent="0.25">
      <c r="A363" s="5">
        <v>118</v>
      </c>
      <c r="B363" t="str">
        <f>VLOOKUP(Table14[[#This Row],[model.rxns]],Table2[],2,FALSE)</f>
        <v>acteylornithine transaminase</v>
      </c>
      <c r="C363" s="2">
        <v>0.74794886979355901</v>
      </c>
      <c r="D363">
        <f>VLOOKUP(Table14[[#This Row],[model.rxns]],Table2[[model.rxns]:[OKYL029 - avg]],5,FALSE)</f>
        <v>1.03186631625002E-2</v>
      </c>
      <c r="E363">
        <f>VLOOKUP(Table14[[#This Row],[model.rxns]],Table2[[model.rxns]:[JFYL07 - avg]],7,FALSE)</f>
        <v>7.7178324501724696E-3</v>
      </c>
      <c r="F363">
        <f>VLOOKUP(Table14[[#This Row],[model.rxns]],Table2[[model.rxns]:[JFYL18 - stddev]],8,FALSE)</f>
        <v>3.61715471215333E-4</v>
      </c>
      <c r="G363" t="b">
        <f>ABS(Table14[[#This Row],[JFYL07 flux]])&gt;Table14[[#This Row],[JFYL07 stddev]]</f>
        <v>1</v>
      </c>
    </row>
    <row r="364" spans="1:7" x14ac:dyDescent="0.25">
      <c r="A364" s="5">
        <v>759</v>
      </c>
      <c r="B364" t="str">
        <f>VLOOKUP(Table14[[#This Row],[model.rxns]],Table2[],2,FALSE)</f>
        <v>N-acetyl-g-glutamyl-phosphate reductase</v>
      </c>
      <c r="C364" s="2">
        <v>0.74794886979355901</v>
      </c>
      <c r="D364">
        <f>VLOOKUP(Table14[[#This Row],[model.rxns]],Table2[[model.rxns]:[OKYL029 - avg]],5,FALSE)</f>
        <v>1.03186631625002E-2</v>
      </c>
      <c r="E364">
        <f>VLOOKUP(Table14[[#This Row],[model.rxns]],Table2[[model.rxns]:[JFYL07 - avg]],7,FALSE)</f>
        <v>7.7178324501724696E-3</v>
      </c>
      <c r="F364">
        <f>VLOOKUP(Table14[[#This Row],[model.rxns]],Table2[[model.rxns]:[JFYL18 - stddev]],8,FALSE)</f>
        <v>3.61715471215333E-4</v>
      </c>
      <c r="G364" t="b">
        <f>ABS(Table14[[#This Row],[JFYL07 flux]])&gt;Table14[[#This Row],[JFYL07 stddev]]</f>
        <v>1</v>
      </c>
    </row>
    <row r="365" spans="1:7" x14ac:dyDescent="0.25">
      <c r="A365" s="5">
        <v>818</v>
      </c>
      <c r="B365" t="str">
        <f>VLOOKUP(Table14[[#This Row],[model.rxns]],Table2[],2,FALSE)</f>
        <v>ornithine transacetylase</v>
      </c>
      <c r="C365" s="2">
        <v>0.74794886979355901</v>
      </c>
      <c r="D365">
        <f>VLOOKUP(Table14[[#This Row],[model.rxns]],Table2[[model.rxns]:[OKYL029 - avg]],5,FALSE)</f>
        <v>1.03186631625002E-2</v>
      </c>
      <c r="E365">
        <f>VLOOKUP(Table14[[#This Row],[model.rxns]],Table2[[model.rxns]:[JFYL07 - avg]],7,FALSE)</f>
        <v>7.7178324501724696E-3</v>
      </c>
      <c r="F365">
        <f>VLOOKUP(Table14[[#This Row],[model.rxns]],Table2[[model.rxns]:[JFYL18 - stddev]],8,FALSE)</f>
        <v>3.61715471215333E-4</v>
      </c>
      <c r="G365" t="b">
        <f>ABS(Table14[[#This Row],[JFYL07 flux]])&gt;Table14[[#This Row],[JFYL07 stddev]]</f>
        <v>1</v>
      </c>
    </row>
    <row r="366" spans="1:7" hidden="1" x14ac:dyDescent="0.25">
      <c r="A366" s="5">
        <v>1237</v>
      </c>
      <c r="B366" t="str">
        <f>VLOOKUP(Table14[[#This Row],[model.rxns]],Table2[],2,FALSE)</f>
        <v>ornithine transport</v>
      </c>
      <c r="C366" s="2">
        <v>0.74794886979355901</v>
      </c>
      <c r="D366">
        <f>VLOOKUP(Table14[[#This Row],[model.rxns]],Table2[[model.rxns]:[OKYL029 - avg]],5,FALSE)</f>
        <v>1.03186631625002E-2</v>
      </c>
      <c r="E366">
        <f>VLOOKUP(Table14[[#This Row],[model.rxns]],Table2[[model.rxns]:[JFYL07 - avg]],7,FALSE)</f>
        <v>7.7178324501724696E-3</v>
      </c>
      <c r="F366">
        <f>VLOOKUP(Table14[[#This Row],[model.rxns]],Table2[[model.rxns]:[JFYL18 - stddev]],8,FALSE)</f>
        <v>3.61715471215333E-4</v>
      </c>
      <c r="G366" t="b">
        <f>ABS(Table14[[#This Row],[JFYL07 flux]])&gt;Table14[[#This Row],[JFYL07 stddev]]</f>
        <v>1</v>
      </c>
    </row>
    <row r="367" spans="1:7" x14ac:dyDescent="0.25">
      <c r="A367" s="5">
        <v>109</v>
      </c>
      <c r="B367" t="str">
        <f>VLOOKUP(Table14[[#This Row],[model.rxns]],Table2[],2,FALSE)</f>
        <v>acetyl-CoA carboxylase</v>
      </c>
      <c r="C367" s="2">
        <v>0.74250686154644896</v>
      </c>
      <c r="D367">
        <f>VLOOKUP(Table14[[#This Row],[model.rxns]],Table2[[model.rxns]:[OKYL029 - avg]],5,FALSE)</f>
        <v>7.1782264346486796E-2</v>
      </c>
      <c r="E367">
        <f>VLOOKUP(Table14[[#This Row],[model.rxns]],Table2[[model.rxns]:[JFYL07 - avg]],7,FALSE)</f>
        <v>5.3298823814607398E-2</v>
      </c>
      <c r="F367">
        <f>VLOOKUP(Table14[[#This Row],[model.rxns]],Table2[[model.rxns]:[JFYL18 - stddev]],8,FALSE)</f>
        <v>5.6846931037127296E-3</v>
      </c>
      <c r="G367" t="b">
        <f>ABS(Table14[[#This Row],[JFYL07 flux]])&gt;Table14[[#This Row],[JFYL07 stddev]]</f>
        <v>1</v>
      </c>
    </row>
    <row r="368" spans="1:7" x14ac:dyDescent="0.25">
      <c r="A368" s="5">
        <v>216</v>
      </c>
      <c r="B368" t="str">
        <f>VLOOKUP(Table14[[#This Row],[model.rxns]],Table2[],2,FALSE)</f>
        <v>aspartate transaminase</v>
      </c>
      <c r="C368" s="2">
        <v>0.73599555322495402</v>
      </c>
      <c r="D368">
        <f>VLOOKUP(Table14[[#This Row],[model.rxns]],Table2[[model.rxns]:[OKYL029 - avg]],5,FALSE)</f>
        <v>0.96788193274812395</v>
      </c>
      <c r="E368">
        <f>VLOOKUP(Table14[[#This Row],[model.rxns]],Table2[[model.rxns]:[JFYL07 - avg]],7,FALSE)</f>
        <v>0.71235679854939404</v>
      </c>
      <c r="F368">
        <f>VLOOKUP(Table14[[#This Row],[model.rxns]],Table2[[model.rxns]:[JFYL18 - stddev]],8,FALSE)</f>
        <v>4.9241351855915202E-2</v>
      </c>
      <c r="G368" t="b">
        <f>ABS(Table14[[#This Row],[JFYL07 flux]])&gt;Table14[[#This Row],[JFYL07 stddev]]</f>
        <v>1</v>
      </c>
    </row>
    <row r="369" spans="1:7" hidden="1" x14ac:dyDescent="0.25">
      <c r="A369" s="5">
        <v>310</v>
      </c>
      <c r="B369" t="str">
        <f>VLOOKUP(Table14[[#This Row],[model.rxns]],Table2[],2,FALSE)</f>
        <v>cystathionine g-lyase</v>
      </c>
      <c r="C369" s="2">
        <v>0.72812023574228901</v>
      </c>
      <c r="D369">
        <f>VLOOKUP(Table14[[#This Row],[model.rxns]],Table2[[model.rxns]:[OKYL029 - avg]],5,FALSE)</f>
        <v>3.92333264094504E-4</v>
      </c>
      <c r="E369">
        <f>VLOOKUP(Table14[[#This Row],[model.rxns]],Table2[[model.rxns]:[JFYL07 - avg]],7,FALSE)</f>
        <v>2.8566578874203202E-4</v>
      </c>
      <c r="F369">
        <f>VLOOKUP(Table14[[#This Row],[model.rxns]],Table2[[model.rxns]:[JFYL18 - stddev]],8,FALSE)</f>
        <v>5.9123261866781795E-4</v>
      </c>
      <c r="G369" t="b">
        <f>ABS(Table14[[#This Row],[JFYL07 flux]])&gt;Table14[[#This Row],[JFYL07 stddev]]</f>
        <v>0</v>
      </c>
    </row>
    <row r="370" spans="1:7" x14ac:dyDescent="0.25">
      <c r="A370" s="5">
        <v>505</v>
      </c>
      <c r="B370" t="str">
        <f>VLOOKUP(Table14[[#This Row],[model.rxns]],Table2[],2,FALSE)</f>
        <v>glycine-cleavage complex (lipoamide)</v>
      </c>
      <c r="C370" s="2">
        <v>0.72094316882743903</v>
      </c>
      <c r="D370">
        <f>VLOOKUP(Table14[[#This Row],[model.rxns]],Table2[[model.rxns]:[OKYL029 - avg]],5,FALSE)</f>
        <v>0.414254826368679</v>
      </c>
      <c r="E370">
        <f>VLOOKUP(Table14[[#This Row],[model.rxns]],Table2[[model.rxns]:[JFYL07 - avg]],7,FALSE)</f>
        <v>0.29865418722429599</v>
      </c>
      <c r="F370">
        <f>VLOOKUP(Table14[[#This Row],[model.rxns]],Table2[[model.rxns]:[JFYL18 - stddev]],8,FALSE)</f>
        <v>4.8513569166112498E-3</v>
      </c>
      <c r="G370" t="b">
        <f>ABS(Table14[[#This Row],[JFYL07 flux]])&gt;Table14[[#This Row],[JFYL07 stddev]]</f>
        <v>1</v>
      </c>
    </row>
    <row r="371" spans="1:7" x14ac:dyDescent="0.25">
      <c r="A371" s="5">
        <v>831</v>
      </c>
      <c r="B371" t="str">
        <f>VLOOKUP(Table14[[#This Row],[model.rxns]],Table2[],2,FALSE)</f>
        <v>oxoglutarate dehydrogenase (dihydrolipoamide S-succinyltransferase)</v>
      </c>
      <c r="C371" s="2">
        <v>0.72094316882743903</v>
      </c>
      <c r="D371">
        <f>VLOOKUP(Table14[[#This Row],[model.rxns]],Table2[[model.rxns]:[OKYL029 - avg]],5,FALSE)</f>
        <v>0.414254826368679</v>
      </c>
      <c r="E371">
        <f>VLOOKUP(Table14[[#This Row],[model.rxns]],Table2[[model.rxns]:[JFYL07 - avg]],7,FALSE)</f>
        <v>0.29865418722429599</v>
      </c>
      <c r="F371">
        <f>VLOOKUP(Table14[[#This Row],[model.rxns]],Table2[[model.rxns]:[JFYL18 - stddev]],8,FALSE)</f>
        <v>4.8513569166112498E-3</v>
      </c>
      <c r="G371" t="b">
        <f>ABS(Table14[[#This Row],[JFYL07 flux]])&gt;Table14[[#This Row],[JFYL07 stddev]]</f>
        <v>1</v>
      </c>
    </row>
    <row r="372" spans="1:7" x14ac:dyDescent="0.25">
      <c r="A372" s="5">
        <v>832</v>
      </c>
      <c r="B372" t="str">
        <f>VLOOKUP(Table14[[#This Row],[model.rxns]],Table2[],2,FALSE)</f>
        <v>oxoglutarate dehydrogenase (lipoamide)</v>
      </c>
      <c r="C372" s="2">
        <v>0.72094316882743903</v>
      </c>
      <c r="D372">
        <f>VLOOKUP(Table14[[#This Row],[model.rxns]],Table2[[model.rxns]:[OKYL029 - avg]],5,FALSE)</f>
        <v>0.414254826368679</v>
      </c>
      <c r="E372">
        <f>VLOOKUP(Table14[[#This Row],[model.rxns]],Table2[[model.rxns]:[JFYL07 - avg]],7,FALSE)</f>
        <v>0.29865418722429599</v>
      </c>
      <c r="F372">
        <f>VLOOKUP(Table14[[#This Row],[model.rxns]],Table2[[model.rxns]:[JFYL18 - stddev]],8,FALSE)</f>
        <v>4.8513569166112498E-3</v>
      </c>
      <c r="G372" t="b">
        <f>ABS(Table14[[#This Row],[JFYL07 flux]])&gt;Table14[[#This Row],[JFYL07 stddev]]</f>
        <v>1</v>
      </c>
    </row>
    <row r="373" spans="1:7" x14ac:dyDescent="0.25">
      <c r="A373" s="5">
        <v>1022</v>
      </c>
      <c r="B373" t="str">
        <f>VLOOKUP(Table14[[#This Row],[model.rxns]],Table2[],2,FALSE)</f>
        <v>succinate-CoA ligase (ADP-forming)</v>
      </c>
      <c r="C373" s="2">
        <v>0.72078410484698996</v>
      </c>
      <c r="D373">
        <f>VLOOKUP(Table14[[#This Row],[model.rxns]],Table2[[model.rxns]:[OKYL029 - avg]],5,FALSE)</f>
        <v>0.41411728334256998</v>
      </c>
      <c r="E373">
        <f>VLOOKUP(Table14[[#This Row],[model.rxns]],Table2[[model.rxns]:[JFYL07 - avg]],7,FALSE)</f>
        <v>0.298489155375741</v>
      </c>
      <c r="F373">
        <f>VLOOKUP(Table14[[#This Row],[model.rxns]],Table2[[model.rxns]:[JFYL18 - stddev]],8,FALSE)</f>
        <v>5.4750002167349996E-3</v>
      </c>
      <c r="G373" t="b">
        <f>ABS(Table14[[#This Row],[JFYL07 flux]])&gt;Table14[[#This Row],[JFYL07 stddev]]</f>
        <v>1</v>
      </c>
    </row>
    <row r="374" spans="1:7" x14ac:dyDescent="0.25">
      <c r="A374" s="5" t="s">
        <v>1889</v>
      </c>
      <c r="B374" t="str">
        <f>VLOOKUP(Table14[[#This Row],[model.rxns]],Table2[],2,FALSE)</f>
        <v>carbohydrate pseudoreaction</v>
      </c>
      <c r="C374" s="2">
        <v>0.71891183849615103</v>
      </c>
      <c r="D374">
        <f>VLOOKUP(Table14[[#This Row],[model.rxns]],Table2[[model.rxns]:[OKYL029 - avg]],5,FALSE)</f>
        <v>4.9452125300965502E-2</v>
      </c>
      <c r="E374">
        <f>VLOOKUP(Table14[[#This Row],[model.rxns]],Table2[[model.rxns]:[JFYL07 - avg]],7,FALSE)</f>
        <v>3.5551718317659103E-2</v>
      </c>
      <c r="F374">
        <f>VLOOKUP(Table14[[#This Row],[model.rxns]],Table2[[model.rxns]:[JFYL18 - stddev]],8,FALSE)</f>
        <v>4.09482260602934E-4</v>
      </c>
      <c r="G374" t="b">
        <f>ABS(Table14[[#This Row],[JFYL07 flux]])&gt;Table14[[#This Row],[JFYL07 stddev]]</f>
        <v>1</v>
      </c>
    </row>
    <row r="375" spans="1:7" x14ac:dyDescent="0.25">
      <c r="A375" s="5">
        <v>502</v>
      </c>
      <c r="B375" t="str">
        <f>VLOOKUP(Table14[[#This Row],[model.rxns]],Table2[],2,FALSE)</f>
        <v>glycine hydroxymethyltransferase</v>
      </c>
      <c r="C375" s="2">
        <v>0.71678792115520995</v>
      </c>
      <c r="D375">
        <f>VLOOKUP(Table14[[#This Row],[model.rxns]],Table2[[model.rxns]:[OKYL029 - avg]],5,FALSE)</f>
        <v>2.8317072008810101E-2</v>
      </c>
      <c r="E375">
        <f>VLOOKUP(Table14[[#This Row],[model.rxns]],Table2[[model.rxns]:[JFYL07 - avg]],7,FALSE)</f>
        <v>2.0297335178397401E-2</v>
      </c>
      <c r="F375">
        <f>VLOOKUP(Table14[[#This Row],[model.rxns]],Table2[[model.rxns]:[JFYL18 - stddev]],8,FALSE)</f>
        <v>1.7831629019038899E-3</v>
      </c>
      <c r="G375" t="b">
        <f>ABS(Table14[[#This Row],[JFYL07 flux]])&gt;Table14[[#This Row],[JFYL07 stddev]]</f>
        <v>1</v>
      </c>
    </row>
    <row r="376" spans="1:7" hidden="1" x14ac:dyDescent="0.25">
      <c r="A376" s="5">
        <v>3579</v>
      </c>
      <c r="B376" t="str">
        <f>VLOOKUP(Table14[[#This Row],[model.rxns]],Table2[],2,FALSE)</f>
        <v>stearoyl-CoA transport, cytoplasm-lipid particle</v>
      </c>
      <c r="C376" s="2">
        <v>0.70351001140479497</v>
      </c>
      <c r="D376">
        <f>VLOOKUP(Table14[[#This Row],[model.rxns]],Table2[[model.rxns]:[OKYL029 - avg]],5,FALSE)</f>
        <v>3.4651439770448102E-4</v>
      </c>
      <c r="E376">
        <f>VLOOKUP(Table14[[#This Row],[model.rxns]],Table2[[model.rxns]:[JFYL07 - avg]],7,FALSE)</f>
        <v>2.43776347881005E-4</v>
      </c>
      <c r="F376">
        <f>VLOOKUP(Table14[[#This Row],[model.rxns]],Table2[[model.rxns]:[JFYL18 - stddev]],8,FALSE)</f>
        <v>1.1579524002366101E-4</v>
      </c>
      <c r="G376" t="b">
        <f>ABS(Table14[[#This Row],[JFYL07 flux]])&gt;Table14[[#This Row],[JFYL07 stddev]]</f>
        <v>1</v>
      </c>
    </row>
    <row r="377" spans="1:7" hidden="1" x14ac:dyDescent="0.25">
      <c r="A377" s="5">
        <v>2034</v>
      </c>
      <c r="B377" t="str">
        <f>VLOOKUP(Table14[[#This Row],[model.rxns]],Table2[],2,FALSE)</f>
        <v>pyruvate transport</v>
      </c>
      <c r="C377" s="2">
        <v>0.69030297902299198</v>
      </c>
      <c r="D377">
        <f>VLOOKUP(Table14[[#This Row],[model.rxns]],Table2[[model.rxns]:[OKYL029 - avg]],5,FALSE)</f>
        <v>5.9120342381237999E-2</v>
      </c>
      <c r="E377">
        <f>VLOOKUP(Table14[[#This Row],[model.rxns]],Table2[[model.rxns]:[JFYL07 - avg]],7,FALSE)</f>
        <v>4.0810948466627799E-2</v>
      </c>
      <c r="F377">
        <f>VLOOKUP(Table14[[#This Row],[model.rxns]],Table2[[model.rxns]:[JFYL18 - stddev]],8,FALSE)</f>
        <v>0.190033271134052</v>
      </c>
      <c r="G377" t="b">
        <f>ABS(Table14[[#This Row],[JFYL07 flux]])&gt;Table14[[#This Row],[JFYL07 stddev]]</f>
        <v>0</v>
      </c>
    </row>
    <row r="378" spans="1:7" x14ac:dyDescent="0.25">
      <c r="A378" s="5">
        <v>1825</v>
      </c>
      <c r="B378" t="str">
        <f>VLOOKUP(Table14[[#This Row],[model.rxns]],Table2[],2,FALSE)</f>
        <v>H+ diffusion</v>
      </c>
      <c r="C378" s="2">
        <v>0.68786032205700898</v>
      </c>
      <c r="D378">
        <f>VLOOKUP(Table14[[#This Row],[model.rxns]],Table2[[model.rxns]:[OKYL029 - avg]],5,FALSE)</f>
        <v>-1.6075242736893099E-2</v>
      </c>
      <c r="E378">
        <f>VLOOKUP(Table14[[#This Row],[model.rxns]],Table2[[model.rxns]:[JFYL07 - avg]],7,FALSE)</f>
        <v>-1.10575216461439E-2</v>
      </c>
      <c r="F378">
        <f>VLOOKUP(Table14[[#This Row],[model.rxns]],Table2[[model.rxns]:[JFYL18 - stddev]],8,FALSE)</f>
        <v>5.21872676044204E-3</v>
      </c>
      <c r="G378" t="b">
        <f>ABS(Table14[[#This Row],[JFYL07 flux]])&gt;Table14[[#This Row],[JFYL07 stddev]]</f>
        <v>1</v>
      </c>
    </row>
    <row r="379" spans="1:7" hidden="1" x14ac:dyDescent="0.25">
      <c r="A379" s="5">
        <v>1063</v>
      </c>
      <c r="B379" t="str">
        <f>VLOOKUP(Table14[[#This Row],[model.rxns]],Table2[],2,FALSE)</f>
        <v>tyrosine transaminase</v>
      </c>
      <c r="C379" s="2">
        <v>0.68573847507249097</v>
      </c>
      <c r="D379">
        <f>VLOOKUP(Table14[[#This Row],[model.rxns]],Table2[[model.rxns]:[OKYL029 - avg]],5,FALSE)</f>
        <v>4.8708485991048002E-3</v>
      </c>
      <c r="E379">
        <f>VLOOKUP(Table14[[#This Row],[model.rxns]],Table2[[model.rxns]:[JFYL07 - avg]],7,FALSE)</f>
        <v>3.3401282906591E-3</v>
      </c>
      <c r="F379">
        <f>VLOOKUP(Table14[[#This Row],[model.rxns]],Table2[[model.rxns]:[JFYL18 - stddev]],8,FALSE)</f>
        <v>8.28688437414472E-3</v>
      </c>
      <c r="G379" t="b">
        <f>ABS(Table14[[#This Row],[JFYL07 flux]])&gt;Table14[[#This Row],[JFYL07 stddev]]</f>
        <v>0</v>
      </c>
    </row>
    <row r="380" spans="1:7" x14ac:dyDescent="0.25">
      <c r="A380" s="5">
        <v>215</v>
      </c>
      <c r="B380" t="str">
        <f>VLOOKUP(Table14[[#This Row],[model.rxns]],Table2[],2,FALSE)</f>
        <v>aspartate kinase</v>
      </c>
      <c r="C380" s="2">
        <v>0.68186608096407497</v>
      </c>
      <c r="D380">
        <f>VLOOKUP(Table14[[#This Row],[model.rxns]],Table2[[model.rxns]:[OKYL029 - avg]],5,FALSE)</f>
        <v>3.1404862151744699E-2</v>
      </c>
      <c r="E380">
        <f>VLOOKUP(Table14[[#This Row],[model.rxns]],Table2[[model.rxns]:[JFYL07 - avg]],7,FALSE)</f>
        <v>2.1413910278627199E-2</v>
      </c>
      <c r="F380">
        <f>VLOOKUP(Table14[[#This Row],[model.rxns]],Table2[[model.rxns]:[JFYL18 - stddev]],8,FALSE)</f>
        <v>1.2499847454522899E-3</v>
      </c>
      <c r="G380" t="b">
        <f>ABS(Table14[[#This Row],[JFYL07 flux]])&gt;Table14[[#This Row],[JFYL07 stddev]]</f>
        <v>1</v>
      </c>
    </row>
    <row r="381" spans="1:7" x14ac:dyDescent="0.25">
      <c r="A381" s="5">
        <v>219</v>
      </c>
      <c r="B381" t="str">
        <f>VLOOKUP(Table14[[#This Row],[model.rxns]],Table2[],2,FALSE)</f>
        <v>aspartate-semialdehyde dehydrogenase</v>
      </c>
      <c r="C381" s="2">
        <v>0.68186608096407497</v>
      </c>
      <c r="D381">
        <f>VLOOKUP(Table14[[#This Row],[model.rxns]],Table2[[model.rxns]:[OKYL029 - avg]],5,FALSE)</f>
        <v>3.1404862151744699E-2</v>
      </c>
      <c r="E381">
        <f>VLOOKUP(Table14[[#This Row],[model.rxns]],Table2[[model.rxns]:[JFYL07 - avg]],7,FALSE)</f>
        <v>2.1413910278627199E-2</v>
      </c>
      <c r="F381">
        <f>VLOOKUP(Table14[[#This Row],[model.rxns]],Table2[[model.rxns]:[JFYL18 - stddev]],8,FALSE)</f>
        <v>1.2499847454522899E-3</v>
      </c>
      <c r="G381" t="b">
        <f>ABS(Table14[[#This Row],[JFYL07 flux]])&gt;Table14[[#This Row],[JFYL07 stddev]]</f>
        <v>1</v>
      </c>
    </row>
    <row r="382" spans="1:7" x14ac:dyDescent="0.25">
      <c r="A382" s="5">
        <v>547</v>
      </c>
      <c r="B382" t="str">
        <f>VLOOKUP(Table14[[#This Row],[model.rxns]],Table2[],2,FALSE)</f>
        <v>homoserine dehydrogenase (NADP)</v>
      </c>
      <c r="C382" s="2">
        <v>0.68186608096407497</v>
      </c>
      <c r="D382">
        <f>VLOOKUP(Table14[[#This Row],[model.rxns]],Table2[[model.rxns]:[OKYL029 - avg]],5,FALSE)</f>
        <v>3.1404862151744699E-2</v>
      </c>
      <c r="E382">
        <f>VLOOKUP(Table14[[#This Row],[model.rxns]],Table2[[model.rxns]:[JFYL07 - avg]],7,FALSE)</f>
        <v>2.1413910278627199E-2</v>
      </c>
      <c r="F382">
        <f>VLOOKUP(Table14[[#This Row],[model.rxns]],Table2[[model.rxns]:[JFYL18 - stddev]],8,FALSE)</f>
        <v>1.2499847454522899E-3</v>
      </c>
      <c r="G382" t="b">
        <f>ABS(Table14[[#This Row],[JFYL07 flux]])&gt;Table14[[#This Row],[JFYL07 stddev]]</f>
        <v>1</v>
      </c>
    </row>
    <row r="383" spans="1:7" hidden="1" x14ac:dyDescent="0.25">
      <c r="A383" s="5">
        <v>452</v>
      </c>
      <c r="B383" t="str">
        <f>VLOOKUP(Table14[[#This Row],[model.rxns]],Table2[],2,FALSE)</f>
        <v>fumarase, cytoplasmic</v>
      </c>
      <c r="C383" s="2">
        <v>0.68157670498143597</v>
      </c>
      <c r="D383">
        <f>VLOOKUP(Table14[[#This Row],[model.rxns]],Table2[[model.rxns]:[OKYL029 - avg]],5,FALSE)</f>
        <v>5.0126433298630903E-2</v>
      </c>
      <c r="E383">
        <f>VLOOKUP(Table14[[#This Row],[model.rxns]],Table2[[model.rxns]:[JFYL07 - avg]],7,FALSE)</f>
        <v>3.4165009240152602E-2</v>
      </c>
      <c r="F383">
        <f>VLOOKUP(Table14[[#This Row],[model.rxns]],Table2[[model.rxns]:[JFYL18 - stddev]],8,FALSE)</f>
        <v>3.8041556854633299E-2</v>
      </c>
      <c r="G383" t="b">
        <f>ABS(Table14[[#This Row],[JFYL07 flux]])&gt;Table14[[#This Row],[JFYL07 stddev]]</f>
        <v>0</v>
      </c>
    </row>
    <row r="384" spans="1:7" hidden="1" x14ac:dyDescent="0.25">
      <c r="A384" s="5">
        <v>974</v>
      </c>
      <c r="B384" t="str">
        <f>VLOOKUP(Table14[[#This Row],[model.rxns]],Table2[],2,FALSE)</f>
        <v>ribonucleotide reductase</v>
      </c>
      <c r="C384" s="2">
        <v>0.67902835266805295</v>
      </c>
      <c r="D384">
        <f>VLOOKUP(Table14[[#This Row],[model.rxns]],Table2[[model.rxns]:[OKYL029 - avg]],5,FALSE)</f>
        <v>8.8712763299305395E-5</v>
      </c>
      <c r="E384">
        <f>VLOOKUP(Table14[[#This Row],[model.rxns]],Table2[[model.rxns]:[JFYL07 - avg]],7,FALSE)</f>
        <v>6.02384815237583E-5</v>
      </c>
      <c r="F384">
        <f>VLOOKUP(Table14[[#This Row],[model.rxns]],Table2[[model.rxns]:[JFYL18 - stddev]],8,FALSE)</f>
        <v>1.06318974371924E-4</v>
      </c>
      <c r="G384" t="b">
        <f>ABS(Table14[[#This Row],[JFYL07 flux]])&gt;Table14[[#This Row],[JFYL07 stddev]]</f>
        <v>0</v>
      </c>
    </row>
    <row r="385" spans="1:7" x14ac:dyDescent="0.25">
      <c r="A385" s="5">
        <v>725</v>
      </c>
      <c r="B385" t="str">
        <f>VLOOKUP(Table14[[#This Row],[model.rxns]],Table2[],2,FALSE)</f>
        <v>methenyltetrahydrofolate cyclohydrolase</v>
      </c>
      <c r="C385" s="2">
        <v>0.67671950112865897</v>
      </c>
      <c r="D385">
        <f>VLOOKUP(Table14[[#This Row],[model.rxns]],Table2[[model.rxns]:[OKYL029 - avg]],5,FALSE)</f>
        <v>1.6167385485276398E-2</v>
      </c>
      <c r="E385">
        <f>VLOOKUP(Table14[[#This Row],[model.rxns]],Table2[[model.rxns]:[JFYL07 - avg]],7,FALSE)</f>
        <v>1.0940785040151E-2</v>
      </c>
      <c r="F385">
        <f>VLOOKUP(Table14[[#This Row],[model.rxns]],Table2[[model.rxns]:[JFYL18 - stddev]],8,FALSE)</f>
        <v>1.2497124787302701E-3</v>
      </c>
      <c r="G385" t="b">
        <f>ABS(Table14[[#This Row],[JFYL07 flux]])&gt;Table14[[#This Row],[JFYL07 stddev]]</f>
        <v>1</v>
      </c>
    </row>
    <row r="386" spans="1:7" x14ac:dyDescent="0.25">
      <c r="A386" s="5">
        <v>2141</v>
      </c>
      <c r="B386" t="str">
        <f>VLOOKUP(Table14[[#This Row],[model.rxns]],Table2[],2,FALSE)</f>
        <v>fatty-acyl-CoA synthase (n-C18:0CoA)</v>
      </c>
      <c r="C386" s="2">
        <v>0.67487212332614499</v>
      </c>
      <c r="D386">
        <f>VLOOKUP(Table14[[#This Row],[model.rxns]],Table2[[model.rxns]:[OKYL029 - avg]],5,FALSE)</f>
        <v>7.5667575237097998E-3</v>
      </c>
      <c r="E386">
        <f>VLOOKUP(Table14[[#This Row],[model.rxns]],Table2[[model.rxns]:[JFYL07 - avg]],7,FALSE)</f>
        <v>5.1065937167201099E-3</v>
      </c>
      <c r="F386">
        <f>VLOOKUP(Table14[[#This Row],[model.rxns]],Table2[[model.rxns]:[JFYL18 - stddev]],8,FALSE)</f>
        <v>7.3027647166068498E-4</v>
      </c>
      <c r="G386" t="b">
        <f>ABS(Table14[[#This Row],[JFYL07 flux]])&gt;Table14[[#This Row],[JFYL07 stddev]]</f>
        <v>1</v>
      </c>
    </row>
    <row r="387" spans="1:7" x14ac:dyDescent="0.25">
      <c r="A387" s="5">
        <v>2183</v>
      </c>
      <c r="B387" t="str">
        <f>VLOOKUP(Table14[[#This Row],[model.rxns]],Table2[],2,FALSE)</f>
        <v>stearoyl-CoA desaturase (n-C18:0CoA - n-C18:1CoA), ER membrane</v>
      </c>
      <c r="C387" s="2">
        <v>0.67419704799481095</v>
      </c>
      <c r="D387">
        <f>VLOOKUP(Table14[[#This Row],[model.rxns]],Table2[[model.rxns]:[OKYL029 - avg]],5,FALSE)</f>
        <v>6.9678443806377999E-3</v>
      </c>
      <c r="E387">
        <f>VLOOKUP(Table14[[#This Row],[model.rxns]],Table2[[model.rxns]:[JFYL07 - avg]],7,FALSE)</f>
        <v>4.6977001123132403E-3</v>
      </c>
      <c r="F387">
        <f>VLOOKUP(Table14[[#This Row],[model.rxns]],Table2[[model.rxns]:[JFYL18 - stddev]],8,FALSE)</f>
        <v>2.9567867824607699E-4</v>
      </c>
      <c r="G387" t="b">
        <f>ABS(Table14[[#This Row],[JFYL07 flux]])&gt;Table14[[#This Row],[JFYL07 stddev]]</f>
        <v>1</v>
      </c>
    </row>
    <row r="388" spans="1:7" x14ac:dyDescent="0.25">
      <c r="A388" s="5">
        <v>548</v>
      </c>
      <c r="B388" t="str">
        <f>VLOOKUP(Table14[[#This Row],[model.rxns]],Table2[],2,FALSE)</f>
        <v>homoserine kinase</v>
      </c>
      <c r="C388" s="2">
        <v>0.67079687357534301</v>
      </c>
      <c r="D388">
        <f>VLOOKUP(Table14[[#This Row],[model.rxns]],Table2[[model.rxns]:[OKYL029 - avg]],5,FALSE)</f>
        <v>2.74622253006843E-2</v>
      </c>
      <c r="E388">
        <f>VLOOKUP(Table14[[#This Row],[model.rxns]],Table2[[model.rxns]:[JFYL07 - avg]],7,FALSE)</f>
        <v>1.84215748731207E-2</v>
      </c>
      <c r="F388">
        <f>VLOOKUP(Table14[[#This Row],[model.rxns]],Table2[[model.rxns]:[JFYL18 - stddev]],8,FALSE)</f>
        <v>1.39379085211016E-3</v>
      </c>
      <c r="G388" t="b">
        <f>ABS(Table14[[#This Row],[JFYL07 flux]])&gt;Table14[[#This Row],[JFYL07 stddev]]</f>
        <v>1</v>
      </c>
    </row>
    <row r="389" spans="1:7" x14ac:dyDescent="0.25">
      <c r="A389" s="5">
        <v>1041</v>
      </c>
      <c r="B389" t="str">
        <f>VLOOKUP(Table14[[#This Row],[model.rxns]],Table2[],2,FALSE)</f>
        <v>threonine synthase</v>
      </c>
      <c r="C389" s="2">
        <v>0.67079687357534301</v>
      </c>
      <c r="D389">
        <f>VLOOKUP(Table14[[#This Row],[model.rxns]],Table2[[model.rxns]:[OKYL029 - avg]],5,FALSE)</f>
        <v>2.74622253006843E-2</v>
      </c>
      <c r="E389">
        <f>VLOOKUP(Table14[[#This Row],[model.rxns]],Table2[[model.rxns]:[JFYL07 - avg]],7,FALSE)</f>
        <v>1.84215748731207E-2</v>
      </c>
      <c r="F389">
        <f>VLOOKUP(Table14[[#This Row],[model.rxns]],Table2[[model.rxns]:[JFYL18 - stddev]],8,FALSE)</f>
        <v>1.39379085211016E-3</v>
      </c>
      <c r="G389" t="b">
        <f>ABS(Table14[[#This Row],[JFYL07 flux]])&gt;Table14[[#This Row],[JFYL07 stddev]]</f>
        <v>1</v>
      </c>
    </row>
    <row r="390" spans="1:7" hidden="1" x14ac:dyDescent="0.25">
      <c r="A390" s="5">
        <v>1128</v>
      </c>
      <c r="B390" t="str">
        <f>VLOOKUP(Table14[[#This Row],[model.rxns]],Table2[],2,FALSE)</f>
        <v>citrate transport</v>
      </c>
      <c r="C390" s="2">
        <v>0.66468728097490704</v>
      </c>
      <c r="D390">
        <f>VLOOKUP(Table14[[#This Row],[model.rxns]],Table2[[model.rxns]:[OKYL029 - avg]],5,FALSE)</f>
        <v>0.175794882573652</v>
      </c>
      <c r="E390">
        <f>VLOOKUP(Table14[[#This Row],[model.rxns]],Table2[[model.rxns]:[JFYL07 - avg]],7,FALSE)</f>
        <v>0.116848622507184</v>
      </c>
      <c r="F390">
        <f>VLOOKUP(Table14[[#This Row],[model.rxns]],Table2[[model.rxns]:[JFYL18 - stddev]],8,FALSE)</f>
        <v>1.9117991197079801E-2</v>
      </c>
      <c r="G390" t="b">
        <f>ABS(Table14[[#This Row],[JFYL07 flux]])&gt;Table14[[#This Row],[JFYL07 stddev]]</f>
        <v>1</v>
      </c>
    </row>
    <row r="391" spans="1:7" hidden="1" x14ac:dyDescent="0.25">
      <c r="A391" s="5">
        <v>3519</v>
      </c>
      <c r="B391" t="str">
        <f>VLOOKUP(Table14[[#This Row],[model.rxns]],Table2[],2,FALSE)</f>
        <v>stearoyl-CoA transport, cytoplasm-ER membrane</v>
      </c>
      <c r="C391" s="2">
        <v>0.66437622567826005</v>
      </c>
      <c r="D391">
        <f>VLOOKUP(Table14[[#This Row],[model.rxns]],Table2[[model.rxns]:[OKYL029 - avg]],5,FALSE)</f>
        <v>7.0938327856548298E-3</v>
      </c>
      <c r="E391">
        <f>VLOOKUP(Table14[[#This Row],[model.rxns]],Table2[[model.rxns]:[JFYL07 - avg]],7,FALSE)</f>
        <v>4.71297385172606E-3</v>
      </c>
      <c r="F391">
        <f>VLOOKUP(Table14[[#This Row],[model.rxns]],Table2[[model.rxns]:[JFYL18 - stddev]],8,FALSE)</f>
        <v>4.1343782555425197E-4</v>
      </c>
      <c r="G391" t="b">
        <f>ABS(Table14[[#This Row],[JFYL07 flux]])&gt;Table14[[#This Row],[JFYL07 stddev]]</f>
        <v>1</v>
      </c>
    </row>
    <row r="392" spans="1:7" hidden="1" x14ac:dyDescent="0.25">
      <c r="A392" s="5">
        <v>1265</v>
      </c>
      <c r="B392" t="str">
        <f>VLOOKUP(Table14[[#This Row],[model.rxns]],Table2[],2,FALSE)</f>
        <v>succinate-fumarate transport</v>
      </c>
      <c r="C392" s="2">
        <v>0.63496955532333599</v>
      </c>
      <c r="D392">
        <f>VLOOKUP(Table14[[#This Row],[model.rxns]],Table2[[model.rxns]:[OKYL029 - avg]],5,FALSE)</f>
        <v>3.1128639078186499E-2</v>
      </c>
      <c r="E392">
        <f>VLOOKUP(Table14[[#This Row],[model.rxns]],Table2[[model.rxns]:[JFYL07 - avg]],7,FALSE)</f>
        <v>1.97657381132967E-2</v>
      </c>
      <c r="F392">
        <f>VLOOKUP(Table14[[#This Row],[model.rxns]],Table2[[model.rxns]:[JFYL18 - stddev]],8,FALSE)</f>
        <v>3.7972692680778103E-2</v>
      </c>
      <c r="G392" t="b">
        <f>ABS(Table14[[#This Row],[JFYL07 flux]])&gt;Table14[[#This Row],[JFYL07 stddev]]</f>
        <v>0</v>
      </c>
    </row>
    <row r="393" spans="1:7" hidden="1" x14ac:dyDescent="0.25">
      <c r="A393" s="5">
        <v>1130</v>
      </c>
      <c r="B393" t="str">
        <f>VLOOKUP(Table14[[#This Row],[model.rxns]],Table2[],2,FALSE)</f>
        <v>CTP transport</v>
      </c>
      <c r="C393" s="2">
        <v>0.62616481137607505</v>
      </c>
      <c r="D393">
        <f>VLOOKUP(Table14[[#This Row],[model.rxns]],Table2[[model.rxns]:[OKYL029 - avg]],5,FALSE)</f>
        <v>6.8504472375388299E-4</v>
      </c>
      <c r="E393">
        <f>VLOOKUP(Table14[[#This Row],[model.rxns]],Table2[[model.rxns]:[JFYL07 - avg]],7,FALSE)</f>
        <v>4.2895090023352498E-4</v>
      </c>
      <c r="F393">
        <f>VLOOKUP(Table14[[#This Row],[model.rxns]],Table2[[model.rxns]:[JFYL18 - stddev]],8,FALSE)</f>
        <v>2.7859304845204301E-3</v>
      </c>
      <c r="G393" t="b">
        <f>ABS(Table14[[#This Row],[JFYL07 flux]])&gt;Table14[[#This Row],[JFYL07 stddev]]</f>
        <v>0</v>
      </c>
    </row>
    <row r="394" spans="1:7" hidden="1" x14ac:dyDescent="0.25">
      <c r="A394" s="5">
        <v>258</v>
      </c>
      <c r="B394" t="str">
        <f>VLOOKUP(Table14[[#This Row],[model.rxns]],Table2[],2,FALSE)</f>
        <v>CDP-diacylglycerol synthase</v>
      </c>
      <c r="C394" s="2">
        <v>0.61884232375195303</v>
      </c>
      <c r="D394">
        <f>VLOOKUP(Table14[[#This Row],[model.rxns]],Table2[[model.rxns]:[OKYL029 - avg]],5,FALSE)</f>
        <v>7.1658066511647099E-4</v>
      </c>
      <c r="E394">
        <f>VLOOKUP(Table14[[#This Row],[model.rxns]],Table2[[model.rxns]:[JFYL07 - avg]],7,FALSE)</f>
        <v>4.43450443956397E-4</v>
      </c>
      <c r="F394">
        <f>VLOOKUP(Table14[[#This Row],[model.rxns]],Table2[[model.rxns]:[JFYL18 - stddev]],8,FALSE)</f>
        <v>2.8765350289187501E-3</v>
      </c>
      <c r="G394" t="b">
        <f>ABS(Table14[[#This Row],[JFYL07 flux]])&gt;Table14[[#This Row],[JFYL07 stddev]]</f>
        <v>0</v>
      </c>
    </row>
    <row r="395" spans="1:7" hidden="1" x14ac:dyDescent="0.25">
      <c r="A395" s="5">
        <v>3959</v>
      </c>
      <c r="B395" t="str">
        <f>VLOOKUP(Table14[[#This Row],[model.rxns]],Table2[],2,FALSE)</f>
        <v>CMP transport, mitochondrion-mitochondrial membrane</v>
      </c>
      <c r="C395" s="2">
        <v>0.61884232375195303</v>
      </c>
      <c r="D395">
        <f>VLOOKUP(Table14[[#This Row],[model.rxns]],Table2[[model.rxns]:[OKYL029 - avg]],5,FALSE)</f>
        <v>-7.1658066511647099E-4</v>
      </c>
      <c r="E395">
        <f>VLOOKUP(Table14[[#This Row],[model.rxns]],Table2[[model.rxns]:[JFYL07 - avg]],7,FALSE)</f>
        <v>-4.43450443956397E-4</v>
      </c>
      <c r="F395">
        <f>VLOOKUP(Table14[[#This Row],[model.rxns]],Table2[[model.rxns]:[JFYL18 - stddev]],8,FALSE)</f>
        <v>2.8765350289187501E-3</v>
      </c>
      <c r="G395" t="b">
        <f>ABS(Table14[[#This Row],[JFYL07 flux]])&gt;Table14[[#This Row],[JFYL07 stddev]]</f>
        <v>0</v>
      </c>
    </row>
    <row r="396" spans="1:7" hidden="1" x14ac:dyDescent="0.25">
      <c r="A396" s="5">
        <v>3960</v>
      </c>
      <c r="B396" t="str">
        <f>VLOOKUP(Table14[[#This Row],[model.rxns]],Table2[],2,FALSE)</f>
        <v>CTP transport, mitochondrion-mitochondrial membrane</v>
      </c>
      <c r="C396" s="2">
        <v>0.61884232375195303</v>
      </c>
      <c r="D396">
        <f>VLOOKUP(Table14[[#This Row],[model.rxns]],Table2[[model.rxns]:[OKYL029 - avg]],5,FALSE)</f>
        <v>7.1658066511647099E-4</v>
      </c>
      <c r="E396">
        <f>VLOOKUP(Table14[[#This Row],[model.rxns]],Table2[[model.rxns]:[JFYL07 - avg]],7,FALSE)</f>
        <v>4.43450443956397E-4</v>
      </c>
      <c r="F396">
        <f>VLOOKUP(Table14[[#This Row],[model.rxns]],Table2[[model.rxns]:[JFYL18 - stddev]],8,FALSE)</f>
        <v>2.8765350289187501E-3</v>
      </c>
      <c r="G396" t="b">
        <f>ABS(Table14[[#This Row],[JFYL07 flux]])&gt;Table14[[#This Row],[JFYL07 stddev]]</f>
        <v>0</v>
      </c>
    </row>
    <row r="397" spans="1:7" hidden="1" x14ac:dyDescent="0.25">
      <c r="A397" s="5">
        <v>3962</v>
      </c>
      <c r="B397" t="str">
        <f>VLOOKUP(Table14[[#This Row],[model.rxns]],Table2[],2,FALSE)</f>
        <v>diphosphate transport, mitochondrion-mitochondrial membrane</v>
      </c>
      <c r="C397" s="2">
        <v>0.61884232375195303</v>
      </c>
      <c r="D397">
        <f>VLOOKUP(Table14[[#This Row],[model.rxns]],Table2[[model.rxns]:[OKYL029 - avg]],5,FALSE)</f>
        <v>-7.1658066511647099E-4</v>
      </c>
      <c r="E397">
        <f>VLOOKUP(Table14[[#This Row],[model.rxns]],Table2[[model.rxns]:[JFYL07 - avg]],7,FALSE)</f>
        <v>-4.43450443956397E-4</v>
      </c>
      <c r="F397">
        <f>VLOOKUP(Table14[[#This Row],[model.rxns]],Table2[[model.rxns]:[JFYL18 - stddev]],8,FALSE)</f>
        <v>2.8765350289187501E-3</v>
      </c>
      <c r="G397" t="b">
        <f>ABS(Table14[[#This Row],[JFYL07 flux]])&gt;Table14[[#This Row],[JFYL07 stddev]]</f>
        <v>0</v>
      </c>
    </row>
    <row r="398" spans="1:7" hidden="1" x14ac:dyDescent="0.25">
      <c r="A398" s="5" t="s">
        <v>1704</v>
      </c>
      <c r="B398" t="str">
        <f>VLOOKUP(Table14[[#This Row],[model.rxns]],Table2[],2,FALSE)</f>
        <v>phosphatidate transport, ER membrane-mitochondrial membrane</v>
      </c>
      <c r="C398" s="2">
        <v>0.61884232375195303</v>
      </c>
      <c r="D398">
        <f>VLOOKUP(Table14[[#This Row],[model.rxns]],Table2[[model.rxns]:[OKYL029 - avg]],5,FALSE)</f>
        <v>7.1658066511647099E-4</v>
      </c>
      <c r="E398">
        <f>VLOOKUP(Table14[[#This Row],[model.rxns]],Table2[[model.rxns]:[JFYL07 - avg]],7,FALSE)</f>
        <v>4.43450443956397E-4</v>
      </c>
      <c r="F398">
        <f>VLOOKUP(Table14[[#This Row],[model.rxns]],Table2[[model.rxns]:[JFYL18 - stddev]],8,FALSE)</f>
        <v>2.8765350289187501E-3</v>
      </c>
      <c r="G398" t="b">
        <f>ABS(Table14[[#This Row],[JFYL07 flux]])&gt;Table14[[#This Row],[JFYL07 stddev]]</f>
        <v>0</v>
      </c>
    </row>
    <row r="399" spans="1:7" hidden="1" x14ac:dyDescent="0.25">
      <c r="A399" s="5">
        <v>2222</v>
      </c>
      <c r="B399" t="str">
        <f>VLOOKUP(Table14[[#This Row],[model.rxns]],Table2[],2,FALSE)</f>
        <v>fatty acyl-CoA transport via ABC system (C16:1)</v>
      </c>
      <c r="C399" s="2">
        <v>0.61440521914129298</v>
      </c>
      <c r="D399">
        <f>VLOOKUP(Table14[[#This Row],[model.rxns]],Table2[[model.rxns]:[OKYL029 - avg]],5,FALSE)</f>
        <v>1.5186107781832599E-4</v>
      </c>
      <c r="E399">
        <f>VLOOKUP(Table14[[#This Row],[model.rxns]],Table2[[model.rxns]:[JFYL07 - avg]],7,FALSE)</f>
        <v>9.33042387960015E-5</v>
      </c>
      <c r="F399">
        <f>VLOOKUP(Table14[[#This Row],[model.rxns]],Table2[[model.rxns]:[JFYL18 - stddev]],8,FALSE)</f>
        <v>5.1504705551691499E-4</v>
      </c>
      <c r="G399" t="b">
        <f>ABS(Table14[[#This Row],[JFYL07 flux]])&gt;Table14[[#This Row],[JFYL07 stddev]]</f>
        <v>0</v>
      </c>
    </row>
    <row r="400" spans="1:7" x14ac:dyDescent="0.25">
      <c r="A400" s="5" t="s">
        <v>1761</v>
      </c>
      <c r="B400" t="str">
        <f>VLOOKUP(Table14[[#This Row],[model.rxns]],Table2[],2,FALSE)</f>
        <v>protein pseudoreaction</v>
      </c>
      <c r="C400" s="2">
        <v>0.61263568839967397</v>
      </c>
      <c r="D400">
        <f>VLOOKUP(Table14[[#This Row],[model.rxns]],Table2[[model.rxns]:[OKYL029 - avg]],5,FALSE)</f>
        <v>0.15754301009751201</v>
      </c>
      <c r="E400">
        <f>VLOOKUP(Table14[[#This Row],[model.rxns]],Table2[[model.rxns]:[JFYL07 - avg]],7,FALSE)</f>
        <v>9.6516470443646196E-2</v>
      </c>
      <c r="F400">
        <f>VLOOKUP(Table14[[#This Row],[model.rxns]],Table2[[model.rxns]:[JFYL18 - stddev]],8,FALSE)</f>
        <v>1.11167010690027E-3</v>
      </c>
      <c r="G400" t="b">
        <f>ABS(Table14[[#This Row],[JFYL07 flux]])&gt;Table14[[#This Row],[JFYL07 stddev]]</f>
        <v>1</v>
      </c>
    </row>
    <row r="401" spans="1:7" hidden="1" x14ac:dyDescent="0.25">
      <c r="A401" s="5">
        <v>333</v>
      </c>
      <c r="B401" t="str">
        <f>VLOOKUP(Table14[[#This Row],[model.rxns]],Table2[],2,FALSE)</f>
        <v>deoxyuridine phosphorylase</v>
      </c>
      <c r="C401" s="2">
        <v>0.60224763767634804</v>
      </c>
      <c r="D401">
        <f>VLOOKUP(Table14[[#This Row],[model.rxns]],Table2[[model.rxns]:[OKYL029 - avg]],5,FALSE)</f>
        <v>-3.6876839618612799E-5</v>
      </c>
      <c r="E401">
        <f>VLOOKUP(Table14[[#This Row],[model.rxns]],Table2[[model.rxns]:[JFYL07 - avg]],7,FALSE)</f>
        <v>-2.22089895452791E-5</v>
      </c>
      <c r="F401">
        <f>VLOOKUP(Table14[[#This Row],[model.rxns]],Table2[[model.rxns]:[JFYL18 - stddev]],8,FALSE)</f>
        <v>1.6492830820520699E-4</v>
      </c>
      <c r="G401" t="b">
        <f>ABS(Table14[[#This Row],[JFYL07 flux]])&gt;Table14[[#This Row],[JFYL07 stddev]]</f>
        <v>0</v>
      </c>
    </row>
    <row r="402" spans="1:7" hidden="1" x14ac:dyDescent="0.25">
      <c r="A402" s="5">
        <v>3517</v>
      </c>
      <c r="B402" t="str">
        <f>VLOOKUP(Table14[[#This Row],[model.rxns]],Table2[],2,FALSE)</f>
        <v>palmitoyl-CoA transport, cytoplasm-ER membrane</v>
      </c>
      <c r="C402" s="2">
        <v>0.59615152979155805</v>
      </c>
      <c r="D402">
        <f>VLOOKUP(Table14[[#This Row],[model.rxns]],Table2[[model.rxns]:[OKYL029 - avg]],5,FALSE)</f>
        <v>6.8217743975601704E-4</v>
      </c>
      <c r="E402">
        <f>VLOOKUP(Table14[[#This Row],[model.rxns]],Table2[[model.rxns]:[JFYL07 - avg]],7,FALSE)</f>
        <v>4.0668112429983799E-4</v>
      </c>
      <c r="F402">
        <f>VLOOKUP(Table14[[#This Row],[model.rxns]],Table2[[model.rxns]:[JFYL18 - stddev]],8,FALSE)</f>
        <v>7.1627577172872698E-4</v>
      </c>
      <c r="G402" t="b">
        <f>ABS(Table14[[#This Row],[JFYL07 flux]])&gt;Table14[[#This Row],[JFYL07 stddev]]</f>
        <v>0</v>
      </c>
    </row>
    <row r="403" spans="1:7" hidden="1" x14ac:dyDescent="0.25">
      <c r="A403" s="5" t="s">
        <v>1749</v>
      </c>
      <c r="B403" t="str">
        <f>VLOOKUP(Table14[[#This Row],[model.rxns]],Table2[],2,FALSE)</f>
        <v>phosphatidylglycerolphosphate synthase</v>
      </c>
      <c r="C403" s="2">
        <v>0.56657614931909805</v>
      </c>
      <c r="D403">
        <f>VLOOKUP(Table14[[#This Row],[model.rxns]],Table2[[model.rxns]:[OKYL029 - avg]],5,FALSE)</f>
        <v>6.4899711334754403E-4</v>
      </c>
      <c r="E403">
        <f>VLOOKUP(Table14[[#This Row],[model.rxns]],Table2[[model.rxns]:[JFYL07 - avg]],7,FALSE)</f>
        <v>3.67706285399662E-4</v>
      </c>
      <c r="F403">
        <f>VLOOKUP(Table14[[#This Row],[model.rxns]],Table2[[model.rxns]:[JFYL18 - stddev]],8,FALSE)</f>
        <v>2.8765624406579598E-3</v>
      </c>
      <c r="G403" t="b">
        <f>ABS(Table14[[#This Row],[JFYL07 flux]])&gt;Table14[[#This Row],[JFYL07 stddev]]</f>
        <v>0</v>
      </c>
    </row>
    <row r="404" spans="1:7" hidden="1" x14ac:dyDescent="0.25">
      <c r="A404" s="5">
        <v>3961</v>
      </c>
      <c r="B404" t="str">
        <f>VLOOKUP(Table14[[#This Row],[model.rxns]],Table2[],2,FALSE)</f>
        <v>phosphate transport, mitochondrion-mitochondrial membrane</v>
      </c>
      <c r="C404" s="2">
        <v>0.56657614931909805</v>
      </c>
      <c r="D404">
        <f>VLOOKUP(Table14[[#This Row],[model.rxns]],Table2[[model.rxns]:[OKYL029 - avg]],5,FALSE)</f>
        <v>-6.4899711334754403E-4</v>
      </c>
      <c r="E404">
        <f>VLOOKUP(Table14[[#This Row],[model.rxns]],Table2[[model.rxns]:[JFYL07 - avg]],7,FALSE)</f>
        <v>-3.67706285399662E-4</v>
      </c>
      <c r="F404">
        <f>VLOOKUP(Table14[[#This Row],[model.rxns]],Table2[[model.rxns]:[JFYL18 - stddev]],8,FALSE)</f>
        <v>2.8765624406579598E-3</v>
      </c>
      <c r="G404" t="b">
        <f>ABS(Table14[[#This Row],[JFYL07 flux]])&gt;Table14[[#This Row],[JFYL07 stddev]]</f>
        <v>0</v>
      </c>
    </row>
    <row r="405" spans="1:7" hidden="1" x14ac:dyDescent="0.25">
      <c r="A405" s="5" t="s">
        <v>1635</v>
      </c>
      <c r="B405" t="str">
        <f>VLOOKUP(Table14[[#This Row],[model.rxns]],Table2[],2,FALSE)</f>
        <v>PGP phosphatase</v>
      </c>
      <c r="C405" s="2">
        <v>0.56657614931909805</v>
      </c>
      <c r="D405">
        <f>VLOOKUP(Table14[[#This Row],[model.rxns]],Table2[[model.rxns]:[OKYL029 - avg]],5,FALSE)</f>
        <v>6.4899711334754403E-4</v>
      </c>
      <c r="E405">
        <f>VLOOKUP(Table14[[#This Row],[model.rxns]],Table2[[model.rxns]:[JFYL07 - avg]],7,FALSE)</f>
        <v>3.67706285399662E-4</v>
      </c>
      <c r="F405">
        <f>VLOOKUP(Table14[[#This Row],[model.rxns]],Table2[[model.rxns]:[JFYL18 - stddev]],8,FALSE)</f>
        <v>2.8765624406579598E-3</v>
      </c>
      <c r="G405" t="b">
        <f>ABS(Table14[[#This Row],[JFYL07 flux]])&gt;Table14[[#This Row],[JFYL07 stddev]]</f>
        <v>0</v>
      </c>
    </row>
    <row r="406" spans="1:7" hidden="1" x14ac:dyDescent="0.25">
      <c r="A406" s="5">
        <v>472</v>
      </c>
      <c r="B406" t="str">
        <f>VLOOKUP(Table14[[#This Row],[model.rxns]],Table2[],2,FALSE)</f>
        <v>glutamate synthase (NADH2)</v>
      </c>
      <c r="C406" s="2">
        <v>0.56394685559869795</v>
      </c>
      <c r="D406">
        <f>VLOOKUP(Table14[[#This Row],[model.rxns]],Table2[[model.rxns]:[OKYL029 - avg]],5,FALSE)</f>
        <v>9.2824225693768599E-4</v>
      </c>
      <c r="E406">
        <f>VLOOKUP(Table14[[#This Row],[model.rxns]],Table2[[model.rxns]:[JFYL07 - avg]],7,FALSE)</f>
        <v>5.2347930203384702E-4</v>
      </c>
      <c r="F406">
        <f>VLOOKUP(Table14[[#This Row],[model.rxns]],Table2[[model.rxns]:[JFYL18 - stddev]],8,FALSE)</f>
        <v>5.3983776405477002E-3</v>
      </c>
      <c r="G406" t="b">
        <f>ABS(Table14[[#This Row],[JFYL07 flux]])&gt;Table14[[#This Row],[JFYL07 stddev]]</f>
        <v>0</v>
      </c>
    </row>
    <row r="407" spans="1:7" hidden="1" x14ac:dyDescent="0.25">
      <c r="A407" s="5">
        <v>1827</v>
      </c>
      <c r="B407" t="str">
        <f>VLOOKUP(Table14[[#This Row],[model.rxns]],Table2[],2,FALSE)</f>
        <v>H+ diffusion</v>
      </c>
      <c r="C407" s="2">
        <v>0.54126778769671602</v>
      </c>
      <c r="D407">
        <f>VLOOKUP(Table14[[#This Row],[model.rxns]],Table2[[model.rxns]:[OKYL029 - avg]],5,FALSE)</f>
        <v>-1.7089271737307399E-3</v>
      </c>
      <c r="E407">
        <f>VLOOKUP(Table14[[#This Row],[model.rxns]],Table2[[model.rxns]:[JFYL07 - avg]],7,FALSE)</f>
        <v>-9.24987230660038E-4</v>
      </c>
      <c r="F407">
        <f>VLOOKUP(Table14[[#This Row],[model.rxns]],Table2[[model.rxns]:[JFYL18 - stddev]],8,FALSE)</f>
        <v>4.0549293021960604E-3</v>
      </c>
      <c r="G407" t="b">
        <f>ABS(Table14[[#This Row],[JFYL07 flux]])&gt;Table14[[#This Row],[JFYL07 stddev]]</f>
        <v>0</v>
      </c>
    </row>
    <row r="408" spans="1:7" hidden="1" x14ac:dyDescent="0.25">
      <c r="A408" s="5">
        <v>3596</v>
      </c>
      <c r="B408" t="str">
        <f>VLOOKUP(Table14[[#This Row],[model.rxns]],Table2[],2,FALSE)</f>
        <v>H2O transport, cytoplasm-lipid particle</v>
      </c>
      <c r="C408" s="2">
        <v>0.54126778769671602</v>
      </c>
      <c r="D408">
        <f>VLOOKUP(Table14[[#This Row],[model.rxns]],Table2[[model.rxns]:[OKYL029 - avg]],5,FALSE)</f>
        <v>1.7089271737307399E-3</v>
      </c>
      <c r="E408">
        <f>VLOOKUP(Table14[[#This Row],[model.rxns]],Table2[[model.rxns]:[JFYL07 - avg]],7,FALSE)</f>
        <v>9.24987230660038E-4</v>
      </c>
      <c r="F408">
        <f>VLOOKUP(Table14[[#This Row],[model.rxns]],Table2[[model.rxns]:[JFYL18 - stddev]],8,FALSE)</f>
        <v>4.0549293021960604E-3</v>
      </c>
      <c r="G408" t="b">
        <f>ABS(Table14[[#This Row],[JFYL07 flux]])&gt;Table14[[#This Row],[JFYL07 stddev]]</f>
        <v>0</v>
      </c>
    </row>
    <row r="409" spans="1:7" hidden="1" x14ac:dyDescent="0.25">
      <c r="A409" s="5">
        <v>3668</v>
      </c>
      <c r="B409" t="str">
        <f>VLOOKUP(Table14[[#This Row],[model.rxns]],Table2[],2,FALSE)</f>
        <v>H2O transport, cytoplasm-mitochondrial membrane</v>
      </c>
      <c r="C409" s="2">
        <v>0.53613677586320896</v>
      </c>
      <c r="D409">
        <f>VLOOKUP(Table14[[#This Row],[model.rxns]],Table2[[model.rxns]:[OKYL029 - avg]],5,FALSE)</f>
        <v>1.23041067492617E-3</v>
      </c>
      <c r="E409">
        <f>VLOOKUP(Table14[[#This Row],[model.rxns]],Table2[[model.rxns]:[JFYL07 - avg]],7,FALSE)</f>
        <v>6.5966841224258997E-4</v>
      </c>
      <c r="F409">
        <f>VLOOKUP(Table14[[#This Row],[model.rxns]],Table2[[model.rxns]:[JFYL18 - stddev]],8,FALSE)</f>
        <v>5.75315249130081E-3</v>
      </c>
      <c r="G409" t="b">
        <f>ABS(Table14[[#This Row],[JFYL07 flux]])&gt;Table14[[#This Row],[JFYL07 stddev]]</f>
        <v>0</v>
      </c>
    </row>
    <row r="410" spans="1:7" hidden="1" x14ac:dyDescent="0.25">
      <c r="A410" s="5">
        <v>1096</v>
      </c>
      <c r="B410" t="str">
        <f>VLOOKUP(Table14[[#This Row],[model.rxns]],Table2[],2,FALSE)</f>
        <v>(R)-mevalonate transport</v>
      </c>
      <c r="C410" s="2">
        <v>0.53604143078909605</v>
      </c>
      <c r="D410">
        <f>VLOOKUP(Table14[[#This Row],[model.rxns]],Table2[[model.rxns]:[OKYL029 - avg]],5,FALSE)</f>
        <v>-1.4666925481943201E-4</v>
      </c>
      <c r="E410">
        <f>VLOOKUP(Table14[[#This Row],[model.rxns]],Table2[[model.rxns]:[JFYL07 - avg]],7,FALSE)</f>
        <v>-7.8620797206179003E-5</v>
      </c>
      <c r="F410">
        <f>VLOOKUP(Table14[[#This Row],[model.rxns]],Table2[[model.rxns]:[JFYL18 - stddev]],8,FALSE)</f>
        <v>8.0591396523809996E-4</v>
      </c>
      <c r="G410" t="b">
        <f>ABS(Table14[[#This Row],[JFYL07 flux]])&gt;Table14[[#This Row],[JFYL07 stddev]]</f>
        <v>0</v>
      </c>
    </row>
    <row r="411" spans="1:7" hidden="1" x14ac:dyDescent="0.25">
      <c r="A411" s="5">
        <v>1547</v>
      </c>
      <c r="B411" t="str">
        <f>VLOOKUP(Table14[[#This Row],[model.rxns]],Table2[],2,FALSE)</f>
        <v>(R)-mevalonate exchange</v>
      </c>
      <c r="C411" s="2">
        <v>0.53604143078909605</v>
      </c>
      <c r="D411">
        <f>VLOOKUP(Table14[[#This Row],[model.rxns]],Table2[[model.rxns]:[OKYL029 - avg]],5,FALSE)</f>
        <v>1.4666925481943201E-4</v>
      </c>
      <c r="E411">
        <f>VLOOKUP(Table14[[#This Row],[model.rxns]],Table2[[model.rxns]:[JFYL07 - avg]],7,FALSE)</f>
        <v>7.8620797206179003E-5</v>
      </c>
      <c r="F411">
        <f>VLOOKUP(Table14[[#This Row],[model.rxns]],Table2[[model.rxns]:[JFYL18 - stddev]],8,FALSE)</f>
        <v>8.0591396523809996E-4</v>
      </c>
      <c r="G411" t="b">
        <f>ABS(Table14[[#This Row],[JFYL07 flux]])&gt;Table14[[#This Row],[JFYL07 stddev]]</f>
        <v>0</v>
      </c>
    </row>
    <row r="412" spans="1:7" hidden="1" x14ac:dyDescent="0.25">
      <c r="A412" s="5">
        <v>2119</v>
      </c>
      <c r="B412" t="str">
        <f>VLOOKUP(Table14[[#This Row],[model.rxns]],Table2[],2,FALSE)</f>
        <v>tyrosine transaminase</v>
      </c>
      <c r="C412" s="2">
        <v>0.52267513488546702</v>
      </c>
      <c r="D412">
        <f>VLOOKUP(Table14[[#This Row],[model.rxns]],Table2[[model.rxns]:[OKYL029 - avg]],5,FALSE)</f>
        <v>-1.5573282365362699E-3</v>
      </c>
      <c r="E412">
        <f>VLOOKUP(Table14[[#This Row],[model.rxns]],Table2[[model.rxns]:[JFYL07 - avg]],7,FALSE)</f>
        <v>-8.1397674609254202E-4</v>
      </c>
      <c r="F412">
        <f>VLOOKUP(Table14[[#This Row],[model.rxns]],Table2[[model.rxns]:[JFYL18 - stddev]],8,FALSE)</f>
        <v>8.2866875162232907E-3</v>
      </c>
      <c r="G412" t="b">
        <f>ABS(Table14[[#This Row],[JFYL07 flux]])&gt;Table14[[#This Row],[JFYL07 stddev]]</f>
        <v>0</v>
      </c>
    </row>
    <row r="413" spans="1:7" x14ac:dyDescent="0.25">
      <c r="A413" s="5">
        <v>731</v>
      </c>
      <c r="B413" t="str">
        <f>VLOOKUP(Table14[[#This Row],[model.rxns]],Table2[],2,FALSE)</f>
        <v>methylenetetrahydrofolate dehydrogenase (NAD)</v>
      </c>
      <c r="C413" s="2">
        <v>0.50951338830422699</v>
      </c>
      <c r="D413">
        <f>VLOOKUP(Table14[[#This Row],[model.rxns]],Table2[[model.rxns]:[OKYL029 - avg]],5,FALSE)</f>
        <v>1.8168028555313499E-2</v>
      </c>
      <c r="E413">
        <f>VLOOKUP(Table14[[#This Row],[model.rxns]],Table2[[model.rxns]:[JFYL07 - avg]],7,FALSE)</f>
        <v>9.2568537880257304E-3</v>
      </c>
      <c r="F413">
        <f>VLOOKUP(Table14[[#This Row],[model.rxns]],Table2[[model.rxns]:[JFYL18 - stddev]],8,FALSE)</f>
        <v>4.4934965790245198E-3</v>
      </c>
      <c r="G413" t="b">
        <f>ABS(Table14[[#This Row],[JFYL07 flux]])&gt;Table14[[#This Row],[JFYL07 stddev]]</f>
        <v>1</v>
      </c>
    </row>
    <row r="414" spans="1:7" hidden="1" x14ac:dyDescent="0.25">
      <c r="A414" s="5" t="s">
        <v>1655</v>
      </c>
      <c r="B414" t="str">
        <f>VLOOKUP(Table14[[#This Row],[model.rxns]],Table2[],2,FALSE)</f>
        <v>PG phospholipase C</v>
      </c>
      <c r="C414" s="2">
        <v>0.50215912757556602</v>
      </c>
      <c r="D414">
        <f>VLOOKUP(Table14[[#This Row],[model.rxns]],Table2[[model.rxns]:[OKYL029 - avg]],5,FALSE)</f>
        <v>5.8141356157862705E-4</v>
      </c>
      <c r="E414">
        <f>VLOOKUP(Table14[[#This Row],[model.rxns]],Table2[[model.rxns]:[JFYL07 - avg]],7,FALSE)</f>
        <v>2.9196212684292602E-4</v>
      </c>
      <c r="F414">
        <f>VLOOKUP(Table14[[#This Row],[model.rxns]],Table2[[model.rxns]:[JFYL18 - stddev]],8,FALSE)</f>
        <v>2.8765901167234699E-3</v>
      </c>
      <c r="G414" t="b">
        <f>ABS(Table14[[#This Row],[JFYL07 flux]])&gt;Table14[[#This Row],[JFYL07 stddev]]</f>
        <v>0</v>
      </c>
    </row>
    <row r="415" spans="1:7" hidden="1" x14ac:dyDescent="0.25">
      <c r="A415" s="5" t="s">
        <v>1697</v>
      </c>
      <c r="B415" t="str">
        <f>VLOOKUP(Table14[[#This Row],[model.rxns]],Table2[],2,FALSE)</f>
        <v>diglyceride transport, mitochondrial membrane-cytoplasm</v>
      </c>
      <c r="C415" s="2">
        <v>0.50215912757556602</v>
      </c>
      <c r="D415">
        <f>VLOOKUP(Table14[[#This Row],[model.rxns]],Table2[[model.rxns]:[OKYL029 - avg]],5,FALSE)</f>
        <v>5.8141356157862705E-4</v>
      </c>
      <c r="E415">
        <f>VLOOKUP(Table14[[#This Row],[model.rxns]],Table2[[model.rxns]:[JFYL07 - avg]],7,FALSE)</f>
        <v>2.9196212684292602E-4</v>
      </c>
      <c r="F415">
        <f>VLOOKUP(Table14[[#This Row],[model.rxns]],Table2[[model.rxns]:[JFYL18 - stddev]],8,FALSE)</f>
        <v>2.8765901167234699E-3</v>
      </c>
      <c r="G415" t="b">
        <f>ABS(Table14[[#This Row],[JFYL07 flux]])&gt;Table14[[#This Row],[JFYL07 stddev]]</f>
        <v>0</v>
      </c>
    </row>
    <row r="416" spans="1:7" hidden="1" x14ac:dyDescent="0.25">
      <c r="A416" s="5">
        <v>3585</v>
      </c>
      <c r="B416" t="str">
        <f>VLOOKUP(Table14[[#This Row],[model.rxns]],Table2[],2,FALSE)</f>
        <v>ATP transport, cytoplasm-lipid particle</v>
      </c>
      <c r="C416" s="2">
        <v>0.49568360675593798</v>
      </c>
      <c r="D416">
        <f>VLOOKUP(Table14[[#This Row],[model.rxns]],Table2[[model.rxns]:[OKYL029 - avg]],5,FALSE)</f>
        <v>1.4713883137844801E-3</v>
      </c>
      <c r="E416">
        <f>VLOOKUP(Table14[[#This Row],[model.rxns]],Table2[[model.rxns]:[JFYL07 - avg]],7,FALSE)</f>
        <v>7.2934306631522797E-4</v>
      </c>
      <c r="F416">
        <f>VLOOKUP(Table14[[#This Row],[model.rxns]],Table2[[model.rxns]:[JFYL18 - stddev]],8,FALSE)</f>
        <v>5.2074696116332902E-3</v>
      </c>
      <c r="G416" t="b">
        <f>ABS(Table14[[#This Row],[JFYL07 flux]])&gt;Table14[[#This Row],[JFYL07 stddev]]</f>
        <v>0</v>
      </c>
    </row>
    <row r="417" spans="1:7" hidden="1" x14ac:dyDescent="0.25">
      <c r="A417" s="5">
        <v>3586</v>
      </c>
      <c r="B417" t="str">
        <f>VLOOKUP(Table14[[#This Row],[model.rxns]],Table2[],2,FALSE)</f>
        <v>AMP transport, cytoplasm-lipid particle</v>
      </c>
      <c r="C417" s="2">
        <v>0.49568360675593798</v>
      </c>
      <c r="D417">
        <f>VLOOKUP(Table14[[#This Row],[model.rxns]],Table2[[model.rxns]:[OKYL029 - avg]],5,FALSE)</f>
        <v>-1.4713883137844801E-3</v>
      </c>
      <c r="E417">
        <f>VLOOKUP(Table14[[#This Row],[model.rxns]],Table2[[model.rxns]:[JFYL07 - avg]],7,FALSE)</f>
        <v>-7.2934306631522797E-4</v>
      </c>
      <c r="F417">
        <f>VLOOKUP(Table14[[#This Row],[model.rxns]],Table2[[model.rxns]:[JFYL18 - stddev]],8,FALSE)</f>
        <v>5.2074696116332902E-3</v>
      </c>
      <c r="G417" t="b">
        <f>ABS(Table14[[#This Row],[JFYL07 flux]])&gt;Table14[[#This Row],[JFYL07 stddev]]</f>
        <v>0</v>
      </c>
    </row>
    <row r="418" spans="1:7" hidden="1" x14ac:dyDescent="0.25">
      <c r="A418" s="5">
        <v>3587</v>
      </c>
      <c r="B418" t="str">
        <f>VLOOKUP(Table14[[#This Row],[model.rxns]],Table2[],2,FALSE)</f>
        <v>diphosphate transport, cytoplasm-lipid particle</v>
      </c>
      <c r="C418" s="2">
        <v>0.49568360675593798</v>
      </c>
      <c r="D418">
        <f>VLOOKUP(Table14[[#This Row],[model.rxns]],Table2[[model.rxns]:[OKYL029 - avg]],5,FALSE)</f>
        <v>-1.4713883137844801E-3</v>
      </c>
      <c r="E418">
        <f>VLOOKUP(Table14[[#This Row],[model.rxns]],Table2[[model.rxns]:[JFYL07 - avg]],7,FALSE)</f>
        <v>-7.2934306631522797E-4</v>
      </c>
      <c r="F418">
        <f>VLOOKUP(Table14[[#This Row],[model.rxns]],Table2[[model.rxns]:[JFYL18 - stddev]],8,FALSE)</f>
        <v>5.2074696116332902E-3</v>
      </c>
      <c r="G418" t="b">
        <f>ABS(Table14[[#This Row],[JFYL07 flux]])&gt;Table14[[#This Row],[JFYL07 stddev]]</f>
        <v>0</v>
      </c>
    </row>
    <row r="419" spans="1:7" hidden="1" x14ac:dyDescent="0.25">
      <c r="A419" s="5" t="s">
        <v>1781</v>
      </c>
      <c r="B419" t="str">
        <f>VLOOKUP(Table14[[#This Row],[model.rxns]],Table2[],2,FALSE)</f>
        <v>fatty-acid--CoA ligase (octadecadienoate), lipid particle</v>
      </c>
      <c r="C419" s="2">
        <v>0.469012390909816</v>
      </c>
      <c r="D419">
        <f>VLOOKUP(Table14[[#This Row],[model.rxns]],Table2[[model.rxns]:[OKYL029 - avg]],5,FALSE)</f>
        <v>2.42668907090026E-4</v>
      </c>
      <c r="E419">
        <f>VLOOKUP(Table14[[#This Row],[model.rxns]],Table2[[model.rxns]:[JFYL07 - avg]],7,FALSE)</f>
        <v>1.13814724313765E-4</v>
      </c>
      <c r="F419">
        <f>VLOOKUP(Table14[[#This Row],[model.rxns]],Table2[[model.rxns]:[JFYL18 - stddev]],8,FALSE)</f>
        <v>9.4282210100977103E-4</v>
      </c>
      <c r="G419" t="b">
        <f>ABS(Table14[[#This Row],[JFYL07 flux]])&gt;Table14[[#This Row],[JFYL07 stddev]]</f>
        <v>0</v>
      </c>
    </row>
    <row r="420" spans="1:7" hidden="1" x14ac:dyDescent="0.25">
      <c r="A420" s="5">
        <v>3537</v>
      </c>
      <c r="B420" t="str">
        <f>VLOOKUP(Table14[[#This Row],[model.rxns]],Table2[],2,FALSE)</f>
        <v>phosphate transport, cytoplasm-ER membrane</v>
      </c>
      <c r="C420" s="2">
        <v>0.45699440075886499</v>
      </c>
      <c r="D420">
        <f>VLOOKUP(Table14[[#This Row],[model.rxns]],Table2[[model.rxns]:[OKYL029 - avg]],5,FALSE)</f>
        <v>-1.05589643856004E-3</v>
      </c>
      <c r="E420">
        <f>VLOOKUP(Table14[[#This Row],[model.rxns]],Table2[[model.rxns]:[JFYL07 - avg]],7,FALSE)</f>
        <v>-4.8253876020316601E-4</v>
      </c>
      <c r="F420">
        <f>VLOOKUP(Table14[[#This Row],[model.rxns]],Table2[[model.rxns]:[JFYL18 - stddev]],8,FALSE)</f>
        <v>5.4327352168293801E-3</v>
      </c>
      <c r="G420" t="b">
        <f>ABS(Table14[[#This Row],[JFYL07 flux]])&gt;Table14[[#This Row],[JFYL07 stddev]]</f>
        <v>0</v>
      </c>
    </row>
    <row r="421" spans="1:7" hidden="1" x14ac:dyDescent="0.25">
      <c r="A421" s="5">
        <v>568</v>
      </c>
      <c r="B421" t="str">
        <f>VLOOKUP(Table14[[#This Row],[model.rxns]],Table2[],2,FALSE)</f>
        <v>inorganic diphosphatase</v>
      </c>
      <c r="C421" s="2">
        <v>0.44824549239231898</v>
      </c>
      <c r="D421">
        <f>VLOOKUP(Table14[[#This Row],[model.rxns]],Table2[[model.rxns]:[OKYL029 - avg]],5,FALSE)</f>
        <v>4.0153688387825201E-3</v>
      </c>
      <c r="E421">
        <f>VLOOKUP(Table14[[#This Row],[model.rxns]],Table2[[model.rxns]:[JFYL07 - avg]],7,FALSE)</f>
        <v>1.79987098227684E-3</v>
      </c>
      <c r="F421">
        <f>VLOOKUP(Table14[[#This Row],[model.rxns]],Table2[[model.rxns]:[JFYL18 - stddev]],8,FALSE)</f>
        <v>1.86566069394777E-2</v>
      </c>
      <c r="G421" t="b">
        <f>ABS(Table14[[#This Row],[JFYL07 flux]])&gt;Table14[[#This Row],[JFYL07 stddev]]</f>
        <v>0</v>
      </c>
    </row>
    <row r="422" spans="1:7" hidden="1" x14ac:dyDescent="0.25">
      <c r="A422" s="5">
        <v>848</v>
      </c>
      <c r="B422" t="str">
        <f>VLOOKUP(Table14[[#This Row],[model.rxns]],Table2[],2,FALSE)</f>
        <v>peroxisomal acyl-CoA thioesterase</v>
      </c>
      <c r="C422" s="2">
        <v>0.439500733364939</v>
      </c>
      <c r="D422">
        <f>VLOOKUP(Table14[[#This Row],[model.rxns]],Table2[[model.rxns]:[OKYL029 - avg]],5,FALSE)</f>
        <v>8.2842763536720494E-5</v>
      </c>
      <c r="E422">
        <f>VLOOKUP(Table14[[#This Row],[model.rxns]],Table2[[model.rxns]:[JFYL07 - avg]],7,FALSE)</f>
        <v>3.6409455328366797E-5</v>
      </c>
      <c r="F422">
        <f>VLOOKUP(Table14[[#This Row],[model.rxns]],Table2[[model.rxns]:[JFYL18 - stddev]],8,FALSE)</f>
        <v>3.5473946086570098E-4</v>
      </c>
      <c r="G422" t="b">
        <f>ABS(Table14[[#This Row],[JFYL07 flux]])&gt;Table14[[#This Row],[JFYL07 stddev]]</f>
        <v>0</v>
      </c>
    </row>
    <row r="423" spans="1:7" hidden="1" x14ac:dyDescent="0.25">
      <c r="A423" s="5">
        <v>2155</v>
      </c>
      <c r="B423" t="str">
        <f>VLOOKUP(Table14[[#This Row],[model.rxns]],Table2[],2,FALSE)</f>
        <v>elongase I (3-oxopalmitoyl-CoA)</v>
      </c>
      <c r="C423" s="2">
        <v>0.41955882441842501</v>
      </c>
      <c r="D423">
        <f>VLOOKUP(Table14[[#This Row],[model.rxns]],Table2[[model.rxns]:[OKYL029 - avg]],5,FALSE)</f>
        <v>4.9663866824570302E-5</v>
      </c>
      <c r="E423">
        <f>VLOOKUP(Table14[[#This Row],[model.rxns]],Table2[[model.rxns]:[JFYL07 - avg]],7,FALSE)</f>
        <v>2.08369135809899E-5</v>
      </c>
      <c r="F423">
        <f>VLOOKUP(Table14[[#This Row],[model.rxns]],Table2[[model.rxns]:[JFYL18 - stddev]],8,FALSE)</f>
        <v>2.6545073302356999E-4</v>
      </c>
      <c r="G423" t="b">
        <f>ABS(Table14[[#This Row],[JFYL07 flux]])&gt;Table14[[#This Row],[JFYL07 stddev]]</f>
        <v>0</v>
      </c>
    </row>
    <row r="424" spans="1:7" hidden="1" x14ac:dyDescent="0.25">
      <c r="A424" s="5">
        <v>2162</v>
      </c>
      <c r="B424" t="str">
        <f>VLOOKUP(Table14[[#This Row],[model.rxns]],Table2[],2,FALSE)</f>
        <v>B-ketoacyl-CoA reductase ((S)-3-hydroxypalmitoyl-CoA)</v>
      </c>
      <c r="C424" s="2">
        <v>0.41955882441842501</v>
      </c>
      <c r="D424">
        <f>VLOOKUP(Table14[[#This Row],[model.rxns]],Table2[[model.rxns]:[OKYL029 - avg]],5,FALSE)</f>
        <v>4.9663866824570302E-5</v>
      </c>
      <c r="E424">
        <f>VLOOKUP(Table14[[#This Row],[model.rxns]],Table2[[model.rxns]:[JFYL07 - avg]],7,FALSE)</f>
        <v>2.08369135809899E-5</v>
      </c>
      <c r="F424">
        <f>VLOOKUP(Table14[[#This Row],[model.rxns]],Table2[[model.rxns]:[JFYL18 - stddev]],8,FALSE)</f>
        <v>2.6545073302356999E-4</v>
      </c>
      <c r="G424" t="b">
        <f>ABS(Table14[[#This Row],[JFYL07 flux]])&gt;Table14[[#This Row],[JFYL07 stddev]]</f>
        <v>0</v>
      </c>
    </row>
    <row r="425" spans="1:7" hidden="1" x14ac:dyDescent="0.25">
      <c r="A425" s="5">
        <v>2169</v>
      </c>
      <c r="B425" t="str">
        <f>VLOOKUP(Table14[[#This Row],[model.rxns]],Table2[],2,FALSE)</f>
        <v>B-hydroxyacyl-CoA dehydratase (trans-hexadec-2-enoyl-CoA)</v>
      </c>
      <c r="C425" s="2">
        <v>0.41955882441842501</v>
      </c>
      <c r="D425">
        <f>VLOOKUP(Table14[[#This Row],[model.rxns]],Table2[[model.rxns]:[OKYL029 - avg]],5,FALSE)</f>
        <v>4.9663866824570302E-5</v>
      </c>
      <c r="E425">
        <f>VLOOKUP(Table14[[#This Row],[model.rxns]],Table2[[model.rxns]:[JFYL07 - avg]],7,FALSE)</f>
        <v>2.08369135809899E-5</v>
      </c>
      <c r="F425">
        <f>VLOOKUP(Table14[[#This Row],[model.rxns]],Table2[[model.rxns]:[JFYL18 - stddev]],8,FALSE)</f>
        <v>2.6545073302356999E-4</v>
      </c>
      <c r="G425" t="b">
        <f>ABS(Table14[[#This Row],[JFYL07 flux]])&gt;Table14[[#This Row],[JFYL07 stddev]]</f>
        <v>0</v>
      </c>
    </row>
    <row r="426" spans="1:7" hidden="1" x14ac:dyDescent="0.25">
      <c r="A426" s="5">
        <v>2176</v>
      </c>
      <c r="B426" t="str">
        <f>VLOOKUP(Table14[[#This Row],[model.rxns]],Table2[],2,FALSE)</f>
        <v>trans-2-enoyl-CoA reductase (n-C16:0CoA)</v>
      </c>
      <c r="C426" s="2">
        <v>0.41955882441842501</v>
      </c>
      <c r="D426">
        <f>VLOOKUP(Table14[[#This Row],[model.rxns]],Table2[[model.rxns]:[OKYL029 - avg]],5,FALSE)</f>
        <v>4.9663866824570302E-5</v>
      </c>
      <c r="E426">
        <f>VLOOKUP(Table14[[#This Row],[model.rxns]],Table2[[model.rxns]:[JFYL07 - avg]],7,FALSE)</f>
        <v>2.08369135809899E-5</v>
      </c>
      <c r="F426">
        <f>VLOOKUP(Table14[[#This Row],[model.rxns]],Table2[[model.rxns]:[JFYL18 - stddev]],8,FALSE)</f>
        <v>2.6545073302356999E-4</v>
      </c>
      <c r="G426" t="b">
        <f>ABS(Table14[[#This Row],[JFYL07 flux]])&gt;Table14[[#This Row],[JFYL07 stddev]]</f>
        <v>0</v>
      </c>
    </row>
    <row r="427" spans="1:7" hidden="1" x14ac:dyDescent="0.25">
      <c r="A427" s="5">
        <v>2115</v>
      </c>
      <c r="B427" t="str">
        <f>VLOOKUP(Table14[[#This Row],[model.rxns]],Table2[],2,FALSE)</f>
        <v>alcohol dehydrogenase, (acetaldehyde to ethanol)</v>
      </c>
      <c r="C427" s="2">
        <v>0.4015942733392</v>
      </c>
      <c r="D427">
        <f>VLOOKUP(Table14[[#This Row],[model.rxns]],Table2[[model.rxns]:[OKYL029 - avg]],5,FALSE)</f>
        <v>8.7283448621771897E-2</v>
      </c>
      <c r="E427">
        <f>VLOOKUP(Table14[[#This Row],[model.rxns]],Table2[[model.rxns]:[JFYL07 - avg]],7,FALSE)</f>
        <v>3.5052533123799801E-2</v>
      </c>
      <c r="F427">
        <f>VLOOKUP(Table14[[#This Row],[model.rxns]],Table2[[model.rxns]:[JFYL18 - stddev]],8,FALSE)</f>
        <v>0.30609330398608597</v>
      </c>
      <c r="G427" t="b">
        <f>ABS(Table14[[#This Row],[JFYL07 flux]])&gt;Table14[[#This Row],[JFYL07 stddev]]</f>
        <v>0</v>
      </c>
    </row>
    <row r="428" spans="1:7" hidden="1" x14ac:dyDescent="0.25">
      <c r="A428" s="5" t="s">
        <v>1686</v>
      </c>
      <c r="B428" t="str">
        <f>VLOOKUP(Table14[[#This Row],[model.rxns]],Table2[],2,FALSE)</f>
        <v>diacylglycerol pyrophosphate phosphatase</v>
      </c>
      <c r="C428" s="2">
        <v>0.401560811938039</v>
      </c>
      <c r="D428">
        <f>VLOOKUP(Table14[[#This Row],[model.rxns]],Table2[[model.rxns]:[OKYL029 - avg]],5,FALSE)</f>
        <v>1.0037525270467299E-3</v>
      </c>
      <c r="E428">
        <f>VLOOKUP(Table14[[#This Row],[model.rxns]],Table2[[model.rxns]:[JFYL07 - avg]],7,FALSE)</f>
        <v>4.0306767974574202E-4</v>
      </c>
      <c r="F428">
        <f>VLOOKUP(Table14[[#This Row],[model.rxns]],Table2[[model.rxns]:[JFYL18 - stddev]],8,FALSE)</f>
        <v>5.34623127140239E-3</v>
      </c>
      <c r="G428" t="b">
        <f>ABS(Table14[[#This Row],[JFYL07 flux]])&gt;Table14[[#This Row],[JFYL07 stddev]]</f>
        <v>0</v>
      </c>
    </row>
    <row r="429" spans="1:7" hidden="1" x14ac:dyDescent="0.25">
      <c r="A429" s="5">
        <v>1772</v>
      </c>
      <c r="B429" t="str">
        <f>VLOOKUP(Table14[[#This Row],[model.rxns]],Table2[],2,FALSE)</f>
        <v>myristate (n-C14:0) transport, cytoplasm-peroxisome</v>
      </c>
      <c r="C429" s="2">
        <v>0.37441239426946799</v>
      </c>
      <c r="D429">
        <f>VLOOKUP(Table14[[#This Row],[model.rxns]],Table2[[model.rxns]:[OKYL029 - avg]],5,FALSE)</f>
        <v>-7.9683327119368501E-5</v>
      </c>
      <c r="E429">
        <f>VLOOKUP(Table14[[#This Row],[model.rxns]],Table2[[model.rxns]:[JFYL07 - avg]],7,FALSE)</f>
        <v>-2.9834425290120001E-5</v>
      </c>
      <c r="F429">
        <f>VLOOKUP(Table14[[#This Row],[model.rxns]],Table2[[model.rxns]:[JFYL18 - stddev]],8,FALSE)</f>
        <v>3.2567654691546198E-4</v>
      </c>
      <c r="G429" t="b">
        <f>ABS(Table14[[#This Row],[JFYL07 flux]])&gt;Table14[[#This Row],[JFYL07 stddev]]</f>
        <v>0</v>
      </c>
    </row>
    <row r="430" spans="1:7" hidden="1" x14ac:dyDescent="0.25">
      <c r="A430" s="5">
        <v>3509</v>
      </c>
      <c r="B430" t="str">
        <f>VLOOKUP(Table14[[#This Row],[model.rxns]],Table2[],2,FALSE)</f>
        <v>myristate transport, cytoplasm-ER membrane</v>
      </c>
      <c r="C430" s="2">
        <v>0.37441239426946799</v>
      </c>
      <c r="D430">
        <f>VLOOKUP(Table14[[#This Row],[model.rxns]],Table2[[model.rxns]:[OKYL029 - avg]],5,FALSE)</f>
        <v>7.9683327119368501E-5</v>
      </c>
      <c r="E430">
        <f>VLOOKUP(Table14[[#This Row],[model.rxns]],Table2[[model.rxns]:[JFYL07 - avg]],7,FALSE)</f>
        <v>2.9834425290120001E-5</v>
      </c>
      <c r="F430">
        <f>VLOOKUP(Table14[[#This Row],[model.rxns]],Table2[[model.rxns]:[JFYL18 - stddev]],8,FALSE)</f>
        <v>3.2567654691546198E-4</v>
      </c>
      <c r="G430" t="b">
        <f>ABS(Table14[[#This Row],[JFYL07 flux]])&gt;Table14[[#This Row],[JFYL07 stddev]]</f>
        <v>0</v>
      </c>
    </row>
    <row r="431" spans="1:7" hidden="1" x14ac:dyDescent="0.25">
      <c r="A431" s="5">
        <v>1076</v>
      </c>
      <c r="B431" t="str">
        <f>VLOOKUP(Table14[[#This Row],[model.rxns]],Table2[],2,FALSE)</f>
        <v>ureidoglycolate hydrolase</v>
      </c>
      <c r="C431" s="2">
        <v>0.36747241913321499</v>
      </c>
      <c r="D431">
        <f>VLOOKUP(Table14[[#This Row],[model.rxns]],Table2[[model.rxns]:[OKYL029 - avg]],5,FALSE)</f>
        <v>3.0197203366430899E-5</v>
      </c>
      <c r="E431">
        <f>VLOOKUP(Table14[[#This Row],[model.rxns]],Table2[[model.rxns]:[JFYL07 - avg]],7,FALSE)</f>
        <v>1.109663937212E-5</v>
      </c>
      <c r="F431">
        <f>VLOOKUP(Table14[[#This Row],[model.rxns]],Table2[[model.rxns]:[JFYL18 - stddev]],8,FALSE)</f>
        <v>6.4635982720996694E-5</v>
      </c>
      <c r="G431" t="b">
        <f>ABS(Table14[[#This Row],[JFYL07 flux]])&gt;Table14[[#This Row],[JFYL07 stddev]]</f>
        <v>0</v>
      </c>
    </row>
    <row r="432" spans="1:7" hidden="1" x14ac:dyDescent="0.25">
      <c r="A432" s="5">
        <v>189</v>
      </c>
      <c r="B432" t="str">
        <f>VLOOKUP(Table14[[#This Row],[model.rxns]],Table2[],2,FALSE)</f>
        <v>allantoate amidinohydrolase</v>
      </c>
      <c r="C432" s="2">
        <v>0.36747241913321399</v>
      </c>
      <c r="D432">
        <f>VLOOKUP(Table14[[#This Row],[model.rxns]],Table2[[model.rxns]:[OKYL029 - avg]],5,FALSE)</f>
        <v>3.0197203366430899E-5</v>
      </c>
      <c r="E432">
        <f>VLOOKUP(Table14[[#This Row],[model.rxns]],Table2[[model.rxns]:[JFYL07 - avg]],7,FALSE)</f>
        <v>1.109663937212E-5</v>
      </c>
      <c r="F432">
        <f>VLOOKUP(Table14[[#This Row],[model.rxns]],Table2[[model.rxns]:[JFYL18 - stddev]],8,FALSE)</f>
        <v>6.4635982720996599E-5</v>
      </c>
      <c r="G432" t="b">
        <f>ABS(Table14[[#This Row],[JFYL07 flux]])&gt;Table14[[#This Row],[JFYL07 stddev]]</f>
        <v>0</v>
      </c>
    </row>
    <row r="433" spans="1:7" hidden="1" x14ac:dyDescent="0.25">
      <c r="A433" s="5">
        <v>190</v>
      </c>
      <c r="B433" t="str">
        <f>VLOOKUP(Table14[[#This Row],[model.rxns]],Table2[],2,FALSE)</f>
        <v>allantoinase</v>
      </c>
      <c r="C433" s="2">
        <v>0.36747241913321399</v>
      </c>
      <c r="D433">
        <f>VLOOKUP(Table14[[#This Row],[model.rxns]],Table2[[model.rxns]:[OKYL029 - avg]],5,FALSE)</f>
        <v>3.0197203366431001E-5</v>
      </c>
      <c r="E433">
        <f>VLOOKUP(Table14[[#This Row],[model.rxns]],Table2[[model.rxns]:[JFYL07 - avg]],7,FALSE)</f>
        <v>1.109663937212E-5</v>
      </c>
      <c r="F433">
        <f>VLOOKUP(Table14[[#This Row],[model.rxns]],Table2[[model.rxns]:[JFYL18 - stddev]],8,FALSE)</f>
        <v>6.4635982720996694E-5</v>
      </c>
      <c r="G433" t="b">
        <f>ABS(Table14[[#This Row],[JFYL07 flux]])&gt;Table14[[#This Row],[JFYL07 stddev]]</f>
        <v>0</v>
      </c>
    </row>
    <row r="434" spans="1:7" hidden="1" x14ac:dyDescent="0.25">
      <c r="A434" s="5" t="s">
        <v>1864</v>
      </c>
      <c r="B434" t="str">
        <f>VLOOKUP(Table14[[#This Row],[model.rxns]],Table2[],2,FALSE)</f>
        <v>OHCU decarboxylase</v>
      </c>
      <c r="C434" s="2">
        <v>0.36747241913321399</v>
      </c>
      <c r="D434">
        <f>VLOOKUP(Table14[[#This Row],[model.rxns]],Table2[[model.rxns]:[OKYL029 - avg]],5,FALSE)</f>
        <v>3.0197203366431001E-5</v>
      </c>
      <c r="E434">
        <f>VLOOKUP(Table14[[#This Row],[model.rxns]],Table2[[model.rxns]:[JFYL07 - avg]],7,FALSE)</f>
        <v>1.109663937212E-5</v>
      </c>
      <c r="F434">
        <f>VLOOKUP(Table14[[#This Row],[model.rxns]],Table2[[model.rxns]:[JFYL18 - stddev]],8,FALSE)</f>
        <v>6.4635982720996599E-5</v>
      </c>
      <c r="G434" t="b">
        <f>ABS(Table14[[#This Row],[JFYL07 flux]])&gt;Table14[[#This Row],[JFYL07 stddev]]</f>
        <v>0</v>
      </c>
    </row>
    <row r="435" spans="1:7" hidden="1" x14ac:dyDescent="0.25">
      <c r="A435" s="5" t="s">
        <v>1861</v>
      </c>
      <c r="B435" t="str">
        <f>VLOOKUP(Table14[[#This Row],[model.rxns]],Table2[],2,FALSE)</f>
        <v>xanthine dehydrogenase</v>
      </c>
      <c r="C435" s="2">
        <v>0.36747241913321399</v>
      </c>
      <c r="D435">
        <f>VLOOKUP(Table14[[#This Row],[model.rxns]],Table2[[model.rxns]:[OKYL029 - avg]],5,FALSE)</f>
        <v>3.0197203366431001E-5</v>
      </c>
      <c r="E435">
        <f>VLOOKUP(Table14[[#This Row],[model.rxns]],Table2[[model.rxns]:[JFYL07 - avg]],7,FALSE)</f>
        <v>1.109663937212E-5</v>
      </c>
      <c r="F435">
        <f>VLOOKUP(Table14[[#This Row],[model.rxns]],Table2[[model.rxns]:[JFYL18 - stddev]],8,FALSE)</f>
        <v>6.4635982720996599E-5</v>
      </c>
      <c r="G435" t="b">
        <f>ABS(Table14[[#This Row],[JFYL07 flux]])&gt;Table14[[#This Row],[JFYL07 stddev]]</f>
        <v>0</v>
      </c>
    </row>
    <row r="436" spans="1:7" hidden="1" x14ac:dyDescent="0.25">
      <c r="A436" s="5" t="s">
        <v>1862</v>
      </c>
      <c r="B436" t="str">
        <f>VLOOKUP(Table14[[#This Row],[model.rxns]],Table2[],2,FALSE)</f>
        <v>urate oxidase</v>
      </c>
      <c r="C436" s="2">
        <v>0.36747241913321399</v>
      </c>
      <c r="D436">
        <f>VLOOKUP(Table14[[#This Row],[model.rxns]],Table2[[model.rxns]:[OKYL029 - avg]],5,FALSE)</f>
        <v>3.0197203366431001E-5</v>
      </c>
      <c r="E436">
        <f>VLOOKUP(Table14[[#This Row],[model.rxns]],Table2[[model.rxns]:[JFYL07 - avg]],7,FALSE)</f>
        <v>1.109663937212E-5</v>
      </c>
      <c r="F436">
        <f>VLOOKUP(Table14[[#This Row],[model.rxns]],Table2[[model.rxns]:[JFYL18 - stddev]],8,FALSE)</f>
        <v>6.4635982720996599E-5</v>
      </c>
      <c r="G436" t="b">
        <f>ABS(Table14[[#This Row],[JFYL07 flux]])&gt;Table14[[#This Row],[JFYL07 stddev]]</f>
        <v>0</v>
      </c>
    </row>
    <row r="437" spans="1:7" hidden="1" x14ac:dyDescent="0.25">
      <c r="A437" s="5" t="s">
        <v>1863</v>
      </c>
      <c r="B437" t="str">
        <f>VLOOKUP(Table14[[#This Row],[model.rxns]],Table2[],2,FALSE)</f>
        <v>hydroxyisourate hydrolase</v>
      </c>
      <c r="C437" s="2">
        <v>0.36747241913321399</v>
      </c>
      <c r="D437">
        <f>VLOOKUP(Table14[[#This Row],[model.rxns]],Table2[[model.rxns]:[OKYL029 - avg]],5,FALSE)</f>
        <v>3.0197203366431001E-5</v>
      </c>
      <c r="E437">
        <f>VLOOKUP(Table14[[#This Row],[model.rxns]],Table2[[model.rxns]:[JFYL07 - avg]],7,FALSE)</f>
        <v>1.109663937212E-5</v>
      </c>
      <c r="F437">
        <f>VLOOKUP(Table14[[#This Row],[model.rxns]],Table2[[model.rxns]:[JFYL18 - stddev]],8,FALSE)</f>
        <v>6.4635982720996599E-5</v>
      </c>
      <c r="G437" t="b">
        <f>ABS(Table14[[#This Row],[JFYL07 flux]])&gt;Table14[[#This Row],[JFYL07 stddev]]</f>
        <v>0</v>
      </c>
    </row>
    <row r="438" spans="1:7" hidden="1" x14ac:dyDescent="0.25">
      <c r="A438" s="5" t="s">
        <v>1785</v>
      </c>
      <c r="B438" t="str">
        <f>VLOOKUP(Table14[[#This Row],[model.rxns]],Table2[],2,FALSE)</f>
        <v>isocitrate transport</v>
      </c>
      <c r="C438" s="2">
        <v>0.35104194781266801</v>
      </c>
      <c r="D438">
        <f>VLOOKUP(Table14[[#This Row],[model.rxns]],Table2[[model.rxns]:[OKYL029 - avg]],5,FALSE)</f>
        <v>-0.15643557113556</v>
      </c>
      <c r="E438">
        <f>VLOOKUP(Table14[[#This Row],[model.rxns]],Table2[[model.rxns]:[JFYL07 - avg]],7,FALSE)</f>
        <v>-5.4915447598614102E-2</v>
      </c>
      <c r="F438">
        <f>VLOOKUP(Table14[[#This Row],[model.rxns]],Table2[[model.rxns]:[JFYL18 - stddev]],8,FALSE)</f>
        <v>1.4873797347925599E-2</v>
      </c>
      <c r="G438" t="b">
        <f>ABS(Table14[[#This Row],[JFYL07 flux]])&gt;Table14[[#This Row],[JFYL07 stddev]]</f>
        <v>1</v>
      </c>
    </row>
    <row r="439" spans="1:7" x14ac:dyDescent="0.25">
      <c r="A439" s="5" t="s">
        <v>1810</v>
      </c>
      <c r="B439" t="str">
        <f>VLOOKUP(Table14[[#This Row],[model.rxns]],Table2[],2,FALSE)</f>
        <v>EXC OUT m1803</v>
      </c>
      <c r="C439" s="2">
        <v>0.35104194781266801</v>
      </c>
      <c r="D439">
        <f>VLOOKUP(Table14[[#This Row],[model.rxns]],Table2[[model.rxns]:[OKYL029 - avg]],5,FALSE)</f>
        <v>0.15643557113556</v>
      </c>
      <c r="E439">
        <f>VLOOKUP(Table14[[#This Row],[model.rxns]],Table2[[model.rxns]:[JFYL07 - avg]],7,FALSE)</f>
        <v>5.4915447598614102E-2</v>
      </c>
      <c r="F439">
        <f>VLOOKUP(Table14[[#This Row],[model.rxns]],Table2[[model.rxns]:[JFYL18 - stddev]],8,FALSE)</f>
        <v>1.4873797347925599E-2</v>
      </c>
      <c r="G439" t="b">
        <f>ABS(Table14[[#This Row],[JFYL07 flux]])&gt;Table14[[#This Row],[JFYL07 stddev]]</f>
        <v>1</v>
      </c>
    </row>
    <row r="440" spans="1:7" hidden="1" x14ac:dyDescent="0.25">
      <c r="A440" s="5">
        <v>1632</v>
      </c>
      <c r="B440" t="str">
        <f>VLOOKUP(Table14[[#This Row],[model.rxns]],Table2[],2,FALSE)</f>
        <v>acetaldehyde transport</v>
      </c>
      <c r="C440" s="2">
        <v>0.33864879208048998</v>
      </c>
      <c r="D440">
        <f>VLOOKUP(Table14[[#This Row],[model.rxns]],Table2[[model.rxns]:[OKYL029 - avg]],5,FALSE)</f>
        <v>-1.9152101044548999E-3</v>
      </c>
      <c r="E440">
        <f>VLOOKUP(Table14[[#This Row],[model.rxns]],Table2[[model.rxns]:[JFYL07 - avg]],7,FALSE)</f>
        <v>-6.4858358845400102E-4</v>
      </c>
      <c r="F440">
        <f>VLOOKUP(Table14[[#This Row],[model.rxns]],Table2[[model.rxns]:[JFYL18 - stddev]],8,FALSE)</f>
        <v>7.6937040894609898E-3</v>
      </c>
      <c r="G440" t="b">
        <f>ABS(Table14[[#This Row],[JFYL07 flux]])&gt;Table14[[#This Row],[JFYL07 stddev]]</f>
        <v>0</v>
      </c>
    </row>
    <row r="441" spans="1:7" hidden="1" x14ac:dyDescent="0.25">
      <c r="A441" s="5">
        <v>1273</v>
      </c>
      <c r="B441" t="str">
        <f>VLOOKUP(Table14[[#This Row],[model.rxns]],Table2[],2,FALSE)</f>
        <v>urea transport</v>
      </c>
      <c r="C441" s="2">
        <v>0.331783506707238</v>
      </c>
      <c r="D441">
        <f>VLOOKUP(Table14[[#This Row],[model.rxns]],Table2[[model.rxns]:[OKYL029 - avg]],5,FALSE)</f>
        <v>-1.14403864203166E-4</v>
      </c>
      <c r="E441">
        <f>VLOOKUP(Table14[[#This Row],[model.rxns]],Table2[[model.rxns]:[JFYL07 - avg]],7,FALSE)</f>
        <v>-3.7957315246184899E-5</v>
      </c>
      <c r="F441">
        <f>VLOOKUP(Table14[[#This Row],[model.rxns]],Table2[[model.rxns]:[JFYL18 - stddev]],8,FALSE)</f>
        <v>2.3696294236357499E-4</v>
      </c>
      <c r="G441" t="b">
        <f>ABS(Table14[[#This Row],[JFYL07 flux]])&gt;Table14[[#This Row],[JFYL07 stddev]]</f>
        <v>0</v>
      </c>
    </row>
    <row r="442" spans="1:7" hidden="1" x14ac:dyDescent="0.25">
      <c r="A442" s="5">
        <v>2091</v>
      </c>
      <c r="B442" t="str">
        <f>VLOOKUP(Table14[[#This Row],[model.rxns]],Table2[],2,FALSE)</f>
        <v>urea exchange</v>
      </c>
      <c r="C442" s="2">
        <v>0.331783506707238</v>
      </c>
      <c r="D442">
        <f>VLOOKUP(Table14[[#This Row],[model.rxns]],Table2[[model.rxns]:[OKYL029 - avg]],5,FALSE)</f>
        <v>1.14403864203166E-4</v>
      </c>
      <c r="E442">
        <f>VLOOKUP(Table14[[#This Row],[model.rxns]],Table2[[model.rxns]:[JFYL07 - avg]],7,FALSE)</f>
        <v>3.7957315246184899E-5</v>
      </c>
      <c r="F442">
        <f>VLOOKUP(Table14[[#This Row],[model.rxns]],Table2[[model.rxns]:[JFYL18 - stddev]],8,FALSE)</f>
        <v>2.3696294236357499E-4</v>
      </c>
      <c r="G442" t="b">
        <f>ABS(Table14[[#This Row],[JFYL07 flux]])&gt;Table14[[#This Row],[JFYL07 stddev]]</f>
        <v>0</v>
      </c>
    </row>
    <row r="443" spans="1:7" hidden="1" x14ac:dyDescent="0.25">
      <c r="A443" s="5">
        <v>165</v>
      </c>
      <c r="B443" t="str">
        <f>VLOOKUP(Table14[[#This Row],[model.rxns]],Table2[],2,FALSE)</f>
        <v>mitochondrial alcohol dehydrogenase</v>
      </c>
      <c r="C443" s="2">
        <v>0.32718581969715599</v>
      </c>
      <c r="D443">
        <f>VLOOKUP(Table14[[#This Row],[model.rxns]],Table2[[model.rxns]:[OKYL029 - avg]],5,FALSE)</f>
        <v>1.8356606510459301E-3</v>
      </c>
      <c r="E443">
        <f>VLOOKUP(Table14[[#This Row],[model.rxns]],Table2[[model.rxns]:[JFYL07 - avg]],7,FALSE)</f>
        <v>6.0060213479827995E-4</v>
      </c>
      <c r="F443">
        <f>VLOOKUP(Table14[[#This Row],[model.rxns]],Table2[[model.rxns]:[JFYL18 - stddev]],8,FALSE)</f>
        <v>7.6856523113091801E-3</v>
      </c>
      <c r="G443" t="b">
        <f>ABS(Table14[[#This Row],[JFYL07 flux]])&gt;Table14[[#This Row],[JFYL07 stddev]]</f>
        <v>0</v>
      </c>
    </row>
    <row r="444" spans="1:7" hidden="1" x14ac:dyDescent="0.25">
      <c r="A444" s="5">
        <v>1763</v>
      </c>
      <c r="B444" t="str">
        <f>VLOOKUP(Table14[[#This Row],[model.rxns]],Table2[],2,FALSE)</f>
        <v>ethanol transport, mitochondrial</v>
      </c>
      <c r="C444" s="2">
        <v>0.32718581969715599</v>
      </c>
      <c r="D444">
        <f>VLOOKUP(Table14[[#This Row],[model.rxns]],Table2[[model.rxns]:[OKYL029 - avg]],5,FALSE)</f>
        <v>-1.8356606510459301E-3</v>
      </c>
      <c r="E444">
        <f>VLOOKUP(Table14[[#This Row],[model.rxns]],Table2[[model.rxns]:[JFYL07 - avg]],7,FALSE)</f>
        <v>-6.0060213479827995E-4</v>
      </c>
      <c r="F444">
        <f>VLOOKUP(Table14[[#This Row],[model.rxns]],Table2[[model.rxns]:[JFYL18 - stddev]],8,FALSE)</f>
        <v>7.6856523113091801E-3</v>
      </c>
      <c r="G444" t="b">
        <f>ABS(Table14[[#This Row],[JFYL07 flux]])&gt;Table14[[#This Row],[JFYL07 stddev]]</f>
        <v>0</v>
      </c>
    </row>
    <row r="445" spans="1:7" hidden="1" x14ac:dyDescent="0.25">
      <c r="A445" s="5">
        <v>495</v>
      </c>
      <c r="B445" t="str">
        <f>VLOOKUP(Table14[[#This Row],[model.rxns]],Table2[],2,FALSE)</f>
        <v>glycerol-3-phosphate/dihydroxyacetone phosphate acyltransferase</v>
      </c>
      <c r="C445" s="2">
        <v>0.32181287100855999</v>
      </c>
      <c r="D445">
        <f>VLOOKUP(Table14[[#This Row],[model.rxns]],Table2[[model.rxns]:[OKYL029 - avg]],5,FALSE)</f>
        <v>1.1230216659443901E-4</v>
      </c>
      <c r="E445">
        <f>VLOOKUP(Table14[[#This Row],[model.rxns]],Table2[[model.rxns]:[JFYL07 - avg]],7,FALSE)</f>
        <v>3.6140282652238098E-5</v>
      </c>
      <c r="F445">
        <f>VLOOKUP(Table14[[#This Row],[model.rxns]],Table2[[model.rxns]:[JFYL18 - stddev]],8,FALSE)</f>
        <v>3.3892369002416501E-4</v>
      </c>
      <c r="G445" t="b">
        <f>ABS(Table14[[#This Row],[JFYL07 flux]])&gt;Table14[[#This Row],[JFYL07 stddev]]</f>
        <v>0</v>
      </c>
    </row>
    <row r="446" spans="1:7" hidden="1" x14ac:dyDescent="0.25">
      <c r="A446" s="5">
        <v>3534</v>
      </c>
      <c r="B446" t="str">
        <f>VLOOKUP(Table14[[#This Row],[model.rxns]],Table2[],2,FALSE)</f>
        <v>glycerol 3-phosphate transport, cytoplasm-ER membrane</v>
      </c>
      <c r="C446" s="2">
        <v>0.32181287100855999</v>
      </c>
      <c r="D446">
        <f>VLOOKUP(Table14[[#This Row],[model.rxns]],Table2[[model.rxns]:[OKYL029 - avg]],5,FALSE)</f>
        <v>1.1230216659443901E-4</v>
      </c>
      <c r="E446">
        <f>VLOOKUP(Table14[[#This Row],[model.rxns]],Table2[[model.rxns]:[JFYL07 - avg]],7,FALSE)</f>
        <v>3.6140282652238098E-5</v>
      </c>
      <c r="F446">
        <f>VLOOKUP(Table14[[#This Row],[model.rxns]],Table2[[model.rxns]:[JFYL18 - stddev]],8,FALSE)</f>
        <v>3.3892369002416501E-4</v>
      </c>
      <c r="G446" t="b">
        <f>ABS(Table14[[#This Row],[JFYL07 flux]])&gt;Table14[[#This Row],[JFYL07 stddev]]</f>
        <v>0</v>
      </c>
    </row>
    <row r="447" spans="1:7" hidden="1" x14ac:dyDescent="0.25">
      <c r="A447" s="5" t="s">
        <v>1756</v>
      </c>
      <c r="B447" t="str">
        <f>VLOOKUP(Table14[[#This Row],[model.rxns]],Table2[],2,FALSE)</f>
        <v>1-acyl-sn-gylcerol-3-phosphate acyltransferase</v>
      </c>
      <c r="C447" s="2">
        <v>0.32181287100855999</v>
      </c>
      <c r="D447">
        <f>VLOOKUP(Table14[[#This Row],[model.rxns]],Table2[[model.rxns]:[OKYL029 - avg]],5,FALSE)</f>
        <v>1.1230216659443901E-4</v>
      </c>
      <c r="E447">
        <f>VLOOKUP(Table14[[#This Row],[model.rxns]],Table2[[model.rxns]:[JFYL07 - avg]],7,FALSE)</f>
        <v>3.6140282652238098E-5</v>
      </c>
      <c r="F447">
        <f>VLOOKUP(Table14[[#This Row],[model.rxns]],Table2[[model.rxns]:[JFYL18 - stddev]],8,FALSE)</f>
        <v>3.3892369002416501E-4</v>
      </c>
      <c r="G447" t="b">
        <f>ABS(Table14[[#This Row],[JFYL07 flux]])&gt;Table14[[#This Row],[JFYL07 stddev]]</f>
        <v>0</v>
      </c>
    </row>
    <row r="448" spans="1:7" hidden="1" x14ac:dyDescent="0.25">
      <c r="A448" s="5">
        <v>206</v>
      </c>
      <c r="B448" t="str">
        <f>VLOOKUP(Table14[[#This Row],[model.rxns]],Table2[],2,FALSE)</f>
        <v>arginase</v>
      </c>
      <c r="C448" s="2">
        <v>0.31986126283566402</v>
      </c>
      <c r="D448">
        <f>VLOOKUP(Table14[[#This Row],[model.rxns]],Table2[[model.rxns]:[OKYL029 - avg]],5,FALSE)</f>
        <v>9.9854402411968897E-5</v>
      </c>
      <c r="E448">
        <f>VLOOKUP(Table14[[#This Row],[model.rxns]],Table2[[model.rxns]:[JFYL07 - avg]],7,FALSE)</f>
        <v>3.1939555255192899E-5</v>
      </c>
      <c r="F448">
        <f>VLOOKUP(Table14[[#This Row],[model.rxns]],Table2[[model.rxns]:[JFYL18 - stddev]],8,FALSE)</f>
        <v>2.4616182597407901E-4</v>
      </c>
      <c r="G448" t="b">
        <f>ABS(Table14[[#This Row],[JFYL07 flux]])&gt;Table14[[#This Row],[JFYL07 stddev]]</f>
        <v>0</v>
      </c>
    </row>
    <row r="449" spans="1:7" hidden="1" x14ac:dyDescent="0.25">
      <c r="A449" s="5">
        <v>3520</v>
      </c>
      <c r="B449" t="str">
        <f>VLOOKUP(Table14[[#This Row],[model.rxns]],Table2[],2,FALSE)</f>
        <v>oleoyl-CoA transport, cytoplasm-ER membrane</v>
      </c>
      <c r="C449" s="2">
        <v>0.30676884919620201</v>
      </c>
      <c r="D449">
        <f>VLOOKUP(Table14[[#This Row],[model.rxns]],Table2[[model.rxns]:[OKYL029 - avg]],5,FALSE)</f>
        <v>-3.8143509381543899E-3</v>
      </c>
      <c r="E449">
        <f>VLOOKUP(Table14[[#This Row],[model.rxns]],Table2[[model.rxns]:[JFYL07 - avg]],7,FALSE)</f>
        <v>-1.17012404772807E-3</v>
      </c>
      <c r="F449">
        <f>VLOOKUP(Table14[[#This Row],[model.rxns]],Table2[[model.rxns]:[JFYL18 - stddev]],8,FALSE)</f>
        <v>1.89715144431879E-3</v>
      </c>
      <c r="G449" t="b">
        <f>ABS(Table14[[#This Row],[JFYL07 flux]])&gt;Table14[[#This Row],[JFYL07 stddev]]</f>
        <v>0</v>
      </c>
    </row>
    <row r="450" spans="1:7" hidden="1" x14ac:dyDescent="0.25">
      <c r="A450" s="5">
        <v>3580</v>
      </c>
      <c r="B450" t="str">
        <f>VLOOKUP(Table14[[#This Row],[model.rxns]],Table2[],2,FALSE)</f>
        <v>oleoyl-CoA transport, cytoplasm-lipid particle</v>
      </c>
      <c r="C450" s="2">
        <v>0.29332053064580899</v>
      </c>
      <c r="D450">
        <f>VLOOKUP(Table14[[#This Row],[model.rxns]],Table2[[model.rxns]:[OKYL029 - avg]],5,FALSE)</f>
        <v>3.7530819336782499E-3</v>
      </c>
      <c r="E450">
        <f>VLOOKUP(Table14[[#This Row],[model.rxns]],Table2[[model.rxns]:[JFYL07 - avg]],7,FALSE)</f>
        <v>1.1008559843437001E-3</v>
      </c>
      <c r="F450">
        <f>VLOOKUP(Table14[[#This Row],[model.rxns]],Table2[[model.rxns]:[JFYL18 - stddev]],8,FALSE)</f>
        <v>1.94117904547843E-3</v>
      </c>
      <c r="G450" t="b">
        <f>ABS(Table14[[#This Row],[JFYL07 flux]])&gt;Table14[[#This Row],[JFYL07 stddev]]</f>
        <v>0</v>
      </c>
    </row>
    <row r="451" spans="1:7" hidden="1" x14ac:dyDescent="0.25">
      <c r="A451" s="5">
        <v>1620</v>
      </c>
      <c r="B451" t="str">
        <f>VLOOKUP(Table14[[#This Row],[model.rxns]],Table2[],2,FALSE)</f>
        <v>5-nucleotidase (XMP)</v>
      </c>
      <c r="C451" s="2">
        <v>0.29036010433764797</v>
      </c>
      <c r="D451">
        <f>VLOOKUP(Table14[[#This Row],[model.rxns]],Table2[[model.rxns]:[OKYL029 - avg]],5,FALSE)</f>
        <v>5.6541784533937197E-5</v>
      </c>
      <c r="E451">
        <f>VLOOKUP(Table14[[#This Row],[model.rxns]],Table2[[model.rxns]:[JFYL07 - avg]],7,FALSE)</f>
        <v>1.64174784567108E-5</v>
      </c>
      <c r="F451">
        <f>VLOOKUP(Table14[[#This Row],[model.rxns]],Table2[[model.rxns]:[JFYL18 - stddev]],8,FALSE)</f>
        <v>1.9520316904207401E-4</v>
      </c>
      <c r="G451" t="b">
        <f>ABS(Table14[[#This Row],[JFYL07 flux]])&gt;Table14[[#This Row],[JFYL07 stddev]]</f>
        <v>0</v>
      </c>
    </row>
    <row r="452" spans="1:7" hidden="1" x14ac:dyDescent="0.25">
      <c r="A452" s="5">
        <v>952</v>
      </c>
      <c r="B452" t="str">
        <f>VLOOKUP(Table14[[#This Row],[model.rxns]],Table2[],2,FALSE)</f>
        <v>purine-nucleoside phosphorylase (xanthosine)</v>
      </c>
      <c r="C452" s="2">
        <v>0.29036010433764697</v>
      </c>
      <c r="D452">
        <f>VLOOKUP(Table14[[#This Row],[model.rxns]],Table2[[model.rxns]:[OKYL029 - avg]],5,FALSE)</f>
        <v>5.6541784533937197E-5</v>
      </c>
      <c r="E452">
        <f>VLOOKUP(Table14[[#This Row],[model.rxns]],Table2[[model.rxns]:[JFYL07 - avg]],7,FALSE)</f>
        <v>1.64174784567108E-5</v>
      </c>
      <c r="F452">
        <f>VLOOKUP(Table14[[#This Row],[model.rxns]],Table2[[model.rxns]:[JFYL18 - stddev]],8,FALSE)</f>
        <v>1.9520316904207401E-4</v>
      </c>
      <c r="G452" t="b">
        <f>ABS(Table14[[#This Row],[JFYL07 flux]])&gt;Table14[[#This Row],[JFYL07 stddev]]</f>
        <v>0</v>
      </c>
    </row>
    <row r="453" spans="1:7" hidden="1" x14ac:dyDescent="0.25">
      <c r="A453" s="5">
        <v>1703</v>
      </c>
      <c r="B453" t="str">
        <f>VLOOKUP(Table14[[#This Row],[model.rxns]],Table2[],2,FALSE)</f>
        <v>cytidylate kinase (CMP)</v>
      </c>
      <c r="C453" s="2">
        <v>0.28895220225740698</v>
      </c>
      <c r="D453">
        <f>VLOOKUP(Table14[[#This Row],[model.rxns]],Table2[[model.rxns]:[OKYL029 - avg]],5,FALSE)</f>
        <v>-1.5434674917985901E-3</v>
      </c>
      <c r="E453">
        <f>VLOOKUP(Table14[[#This Row],[model.rxns]],Table2[[model.rxns]:[JFYL07 - avg]],7,FALSE)</f>
        <v>-4.4598833086791903E-4</v>
      </c>
      <c r="F453">
        <f>VLOOKUP(Table14[[#This Row],[model.rxns]],Table2[[model.rxns]:[JFYL18 - stddev]],8,FALSE)</f>
        <v>2.6910130233056499E-3</v>
      </c>
      <c r="G453" t="b">
        <f>ABS(Table14[[#This Row],[JFYL07 flux]])&gt;Table14[[#This Row],[JFYL07 stddev]]</f>
        <v>0</v>
      </c>
    </row>
    <row r="454" spans="1:7" hidden="1" x14ac:dyDescent="0.25">
      <c r="A454" s="5">
        <v>2205</v>
      </c>
      <c r="B454" t="str">
        <f>VLOOKUP(Table14[[#This Row],[model.rxns]],Table2[],2,FALSE)</f>
        <v>fatty-acid--CoA ligase (octadecenoate), lipid particle</v>
      </c>
      <c r="C454" s="2">
        <v>0.25703104258718001</v>
      </c>
      <c r="D454">
        <f>VLOOKUP(Table14[[#This Row],[model.rxns]],Table2[[model.rxns]:[OKYL029 - avg]],5,FALSE)</f>
        <v>4.9960919382963901E-4</v>
      </c>
      <c r="E454">
        <f>VLOOKUP(Table14[[#This Row],[model.rxns]],Table2[[model.rxns]:[JFYL07 - avg]],7,FALSE)</f>
        <v>1.2841507197617301E-4</v>
      </c>
      <c r="F454">
        <f>VLOOKUP(Table14[[#This Row],[model.rxns]],Table2[[model.rxns]:[JFYL18 - stddev]],8,FALSE)</f>
        <v>1.9361043490384101E-3</v>
      </c>
      <c r="G454" t="b">
        <f>ABS(Table14[[#This Row],[JFYL07 flux]])&gt;Table14[[#This Row],[JFYL07 stddev]]</f>
        <v>0</v>
      </c>
    </row>
    <row r="455" spans="1:7" hidden="1" x14ac:dyDescent="0.25">
      <c r="A455" s="5">
        <v>2202</v>
      </c>
      <c r="B455" t="str">
        <f>VLOOKUP(Table14[[#This Row],[model.rxns]],Table2[],2,FALSE)</f>
        <v>fatty-acid--CoA ligase (hexadecanoate), lipid particle</v>
      </c>
      <c r="C455" s="2">
        <v>0.25343136731606902</v>
      </c>
      <c r="D455">
        <f>VLOOKUP(Table14[[#This Row],[model.rxns]],Table2[[model.rxns]:[OKYL029 - avg]],5,FALSE)</f>
        <v>9.8292531742901894E-5</v>
      </c>
      <c r="E455">
        <f>VLOOKUP(Table14[[#This Row],[model.rxns]],Table2[[model.rxns]:[JFYL07 - avg]],7,FALSE)</f>
        <v>2.4910410716561801E-5</v>
      </c>
      <c r="F455">
        <f>VLOOKUP(Table14[[#This Row],[model.rxns]],Table2[[model.rxns]:[JFYL18 - stddev]],8,FALSE)</f>
        <v>3.0569098524868999E-4</v>
      </c>
      <c r="G455" t="b">
        <f>ABS(Table14[[#This Row],[JFYL07 flux]])&gt;Table14[[#This Row],[JFYL07 stddev]]</f>
        <v>0</v>
      </c>
    </row>
    <row r="456" spans="1:7" hidden="1" x14ac:dyDescent="0.25">
      <c r="A456" s="5" t="s">
        <v>1768</v>
      </c>
      <c r="B456" t="str">
        <f>VLOOKUP(Table14[[#This Row],[model.rxns]],Table2[],2,FALSE)</f>
        <v>Fatty acids pool</v>
      </c>
      <c r="C456" s="2">
        <v>0.20227638810564499</v>
      </c>
      <c r="D456">
        <f>VLOOKUP(Table14[[#This Row],[model.rxns]],Table2[[model.rxns]:[OKYL029 - avg]],5,FALSE)</f>
        <v>-1.0173445503540001E-3</v>
      </c>
      <c r="E456">
        <f>VLOOKUP(Table14[[#This Row],[model.rxns]],Table2[[model.rxns]:[JFYL07 - avg]],7,FALSE)</f>
        <v>-2.05784781104569E-4</v>
      </c>
      <c r="F456">
        <f>VLOOKUP(Table14[[#This Row],[model.rxns]],Table2[[model.rxns]:[JFYL18 - stddev]],8,FALSE)</f>
        <v>1.75874217128236E-3</v>
      </c>
      <c r="G456" t="b">
        <f>ABS(Table14[[#This Row],[JFYL07 flux]])&gt;Table14[[#This Row],[JFYL07 stddev]]</f>
        <v>0</v>
      </c>
    </row>
    <row r="457" spans="1:7" hidden="1" x14ac:dyDescent="0.25">
      <c r="A457" s="5">
        <v>364</v>
      </c>
      <c r="B457" t="str">
        <f>VLOOKUP(Table14[[#This Row],[model.rxns]],Table2[],2,FALSE)</f>
        <v>dUTP diphosphatase</v>
      </c>
      <c r="C457" s="2">
        <v>0.16976663593351601</v>
      </c>
      <c r="D457">
        <f>VLOOKUP(Table14[[#This Row],[model.rxns]],Table2[[model.rxns]:[OKYL029 - avg]],5,FALSE)</f>
        <v>4.2869634081546499E-4</v>
      </c>
      <c r="E457">
        <f>VLOOKUP(Table14[[#This Row],[model.rxns]],Table2[[model.rxns]:[JFYL07 - avg]],7,FALSE)</f>
        <v>7.2778335617249595E-5</v>
      </c>
      <c r="F457">
        <f>VLOOKUP(Table14[[#This Row],[model.rxns]],Table2[[model.rxns]:[JFYL18 - stddev]],8,FALSE)</f>
        <v>7.1617572851449601E-4</v>
      </c>
      <c r="G457" t="b">
        <f>ABS(Table14[[#This Row],[JFYL07 flux]])&gt;Table14[[#This Row],[JFYL07 stddev]]</f>
        <v>0</v>
      </c>
    </row>
    <row r="458" spans="1:7" hidden="1" x14ac:dyDescent="0.25">
      <c r="A458" s="5">
        <v>253</v>
      </c>
      <c r="B458" t="str">
        <f>VLOOKUP(Table14[[#This Row],[model.rxns]],Table2[],2,FALSE)</f>
        <v>carnitine O-acetyltransferase</v>
      </c>
      <c r="C458" s="2">
        <v>0.16726077447627999</v>
      </c>
      <c r="D458">
        <f>VLOOKUP(Table14[[#This Row],[model.rxns]],Table2[[model.rxns]:[OKYL029 - avg]],5,FALSE)</f>
        <v>9.2626209593627896E-4</v>
      </c>
      <c r="E458">
        <f>VLOOKUP(Table14[[#This Row],[model.rxns]],Table2[[model.rxns]:[JFYL07 - avg]],7,FALSE)</f>
        <v>1.54927315534325E-4</v>
      </c>
      <c r="F458">
        <f>VLOOKUP(Table14[[#This Row],[model.rxns]],Table2[[model.rxns]:[JFYL18 - stddev]],8,FALSE)</f>
        <v>1.42852884449836E-3</v>
      </c>
      <c r="G458" t="b">
        <f>ABS(Table14[[#This Row],[JFYL07 flux]])&gt;Table14[[#This Row],[JFYL07 stddev]]</f>
        <v>0</v>
      </c>
    </row>
    <row r="459" spans="1:7" hidden="1" x14ac:dyDescent="0.25">
      <c r="A459" s="5">
        <v>819</v>
      </c>
      <c r="B459" t="str">
        <f>VLOOKUP(Table14[[#This Row],[model.rxns]],Table2[],2,FALSE)</f>
        <v>ornithine transaminase</v>
      </c>
      <c r="C459" s="2">
        <v>0.143409079768931</v>
      </c>
      <c r="D459">
        <f>VLOOKUP(Table14[[#This Row],[model.rxns]],Table2[[model.rxns]:[OKYL029 - avg]],5,FALSE)</f>
        <v>2.40527008144629E-4</v>
      </c>
      <c r="E459">
        <f>VLOOKUP(Table14[[#This Row],[model.rxns]],Table2[[model.rxns]:[JFYL07 - avg]],7,FALSE)</f>
        <v>3.4493756897595303E-5</v>
      </c>
      <c r="F459">
        <f>VLOOKUP(Table14[[#This Row],[model.rxns]],Table2[[model.rxns]:[JFYL18 - stddev]],8,FALSE)</f>
        <v>3.5048767431924499E-4</v>
      </c>
      <c r="G459" t="b">
        <f>ABS(Table14[[#This Row],[JFYL07 flux]])&gt;Table14[[#This Row],[JFYL07 stddev]]</f>
        <v>0</v>
      </c>
    </row>
    <row r="460" spans="1:7" x14ac:dyDescent="0.25">
      <c r="A460" s="5">
        <v>959</v>
      </c>
      <c r="B460" t="str">
        <f>VLOOKUP(Table14[[#This Row],[model.rxns]],Table2[],2,FALSE)</f>
        <v>pyruvate decarboxylase</v>
      </c>
      <c r="C460" s="2">
        <v>0.13355053955031501</v>
      </c>
      <c r="D460">
        <f>VLOOKUP(Table14[[#This Row],[model.rxns]],Table2[[model.rxns]:[OKYL029 - avg]],5,FALSE)</f>
        <v>7.1773015399097903E-2</v>
      </c>
      <c r="E460">
        <f>VLOOKUP(Table14[[#This Row],[model.rxns]],Table2[[model.rxns]:[JFYL07 - avg]],7,FALSE)</f>
        <v>9.5853249317026101E-3</v>
      </c>
      <c r="F460">
        <f>VLOOKUP(Table14[[#This Row],[model.rxns]],Table2[[model.rxns]:[JFYL18 - stddev]],8,FALSE)</f>
        <v>1.21141032810681E-3</v>
      </c>
      <c r="G460" t="b">
        <f>ABS(Table14[[#This Row],[JFYL07 flux]])&gt;Table14[[#This Row],[JFYL07 stddev]]</f>
        <v>1</v>
      </c>
    </row>
    <row r="461" spans="1:7" hidden="1" x14ac:dyDescent="0.25">
      <c r="A461" s="5">
        <v>1761</v>
      </c>
      <c r="B461" t="str">
        <f>VLOOKUP(Table14[[#This Row],[model.rxns]],Table2[],2,FALSE)</f>
        <v>ethanol exchange</v>
      </c>
      <c r="C461" s="2">
        <v>0.12837404283576201</v>
      </c>
      <c r="D461">
        <f>VLOOKUP(Table14[[#This Row],[model.rxns]],Table2[[model.rxns]:[OKYL029 - avg]],5,FALSE)</f>
        <v>7.5372597453473703E-2</v>
      </c>
      <c r="E461">
        <f>VLOOKUP(Table14[[#This Row],[model.rxns]],Table2[[model.rxns]:[JFYL07 - avg]],7,FALSE)</f>
        <v>9.6758850541349105E-3</v>
      </c>
      <c r="F461">
        <f>VLOOKUP(Table14[[#This Row],[model.rxns]],Table2[[model.rxns]:[JFYL18 - stddev]],8,FALSE)</f>
        <v>2.8175295089340901E-4</v>
      </c>
      <c r="G461" t="b">
        <f>ABS(Table14[[#This Row],[JFYL07 flux]])&gt;Table14[[#This Row],[JFYL07 stddev]]</f>
        <v>1</v>
      </c>
    </row>
    <row r="462" spans="1:7" hidden="1" x14ac:dyDescent="0.25">
      <c r="A462" s="5">
        <v>1762</v>
      </c>
      <c r="B462" t="str">
        <f>VLOOKUP(Table14[[#This Row],[model.rxns]],Table2[],2,FALSE)</f>
        <v>ethanol transport</v>
      </c>
      <c r="C462" s="2">
        <v>0.12837404283576201</v>
      </c>
      <c r="D462">
        <f>VLOOKUP(Table14[[#This Row],[model.rxns]],Table2[[model.rxns]:[OKYL029 - avg]],5,FALSE)</f>
        <v>7.5372597453473703E-2</v>
      </c>
      <c r="E462">
        <f>VLOOKUP(Table14[[#This Row],[model.rxns]],Table2[[model.rxns]:[JFYL07 - avg]],7,FALSE)</f>
        <v>9.6758850541349105E-3</v>
      </c>
      <c r="F462">
        <f>VLOOKUP(Table14[[#This Row],[model.rxns]],Table2[[model.rxns]:[JFYL18 - stddev]],8,FALSE)</f>
        <v>2.8175295089340901E-4</v>
      </c>
      <c r="G462" t="b">
        <f>ABS(Table14[[#This Row],[JFYL07 flux]])&gt;Table14[[#This Row],[JFYL07 stddev]]</f>
        <v>1</v>
      </c>
    </row>
    <row r="463" spans="1:7" hidden="1" x14ac:dyDescent="0.25">
      <c r="A463" s="5" t="s">
        <v>1689</v>
      </c>
      <c r="B463" t="str">
        <f>VLOOKUP(Table14[[#This Row],[model.rxns]],Table2[],2,FALSE)</f>
        <v>diglyceride transport, cytoplasm-ER membrane</v>
      </c>
      <c r="C463" s="2">
        <v>9.5411932511290598E-2</v>
      </c>
      <c r="D463">
        <f>VLOOKUP(Table14[[#This Row],[model.rxns]],Table2[[model.rxns]:[OKYL029 - avg]],5,FALSE)</f>
        <v>1.5714904063211801E-3</v>
      </c>
      <c r="E463">
        <f>VLOOKUP(Table14[[#This Row],[model.rxns]],Table2[[model.rxns]:[JFYL07 - avg]],7,FALSE)</f>
        <v>1.4993893659005699E-4</v>
      </c>
      <c r="F463">
        <f>VLOOKUP(Table14[[#This Row],[model.rxns]],Table2[[model.rxns]:[JFYL18 - stddev]],8,FALSE)</f>
        <v>2.87694507400062E-3</v>
      </c>
      <c r="G463" t="b">
        <f>ABS(Table14[[#This Row],[JFYL07 flux]])&gt;Table14[[#This Row],[JFYL07 stddev]]</f>
        <v>0</v>
      </c>
    </row>
    <row r="464" spans="1:7" hidden="1" x14ac:dyDescent="0.25">
      <c r="A464" s="5" t="s">
        <v>1815</v>
      </c>
      <c r="B464" t="str">
        <f>VLOOKUP(Table14[[#This Row],[model.rxns]],Table2[],2,FALSE)</f>
        <v>phosphoribosylglycinamide formyltransferase 1</v>
      </c>
      <c r="C464" s="2">
        <v>8.8975580078049399E-2</v>
      </c>
      <c r="D464">
        <f>VLOOKUP(Table14[[#This Row],[model.rxns]],Table2[[model.rxns]:[OKYL029 - avg]],5,FALSE)</f>
        <v>2.6072424246788399E-3</v>
      </c>
      <c r="E464">
        <f>VLOOKUP(Table14[[#This Row],[model.rxns]],Table2[[model.rxns]:[JFYL07 - avg]],7,FALSE)</f>
        <v>2.3198090713989999E-4</v>
      </c>
      <c r="F464">
        <f>VLOOKUP(Table14[[#This Row],[model.rxns]],Table2[[model.rxns]:[JFYL18 - stddev]],8,FALSE)</f>
        <v>1.04345400700003E-3</v>
      </c>
      <c r="G464" t="b">
        <f>ABS(Table14[[#This Row],[JFYL07 flux]])&gt;Table14[[#This Row],[JFYL07 stddev]]</f>
        <v>0</v>
      </c>
    </row>
    <row r="465" spans="1:7" hidden="1" x14ac:dyDescent="0.25">
      <c r="A465" s="5">
        <v>470</v>
      </c>
      <c r="B465" t="str">
        <f>VLOOKUP(Table14[[#This Row],[model.rxns]],Table2[],2,FALSE)</f>
        <v>glutamate dehydrogenase (NAD)</v>
      </c>
      <c r="C465" s="2">
        <v>8.4602136407199796E-2</v>
      </c>
      <c r="D465">
        <f>VLOOKUP(Table14[[#This Row],[model.rxns]],Table2[[model.rxns]:[OKYL029 - avg]],5,FALSE)</f>
        <v>4.9176618644706602E-3</v>
      </c>
      <c r="E465">
        <f>VLOOKUP(Table14[[#This Row],[model.rxns]],Table2[[model.rxns]:[JFYL07 - avg]],7,FALSE)</f>
        <v>4.1604469986243099E-4</v>
      </c>
      <c r="F465">
        <f>VLOOKUP(Table14[[#This Row],[model.rxns]],Table2[[model.rxns]:[JFYL18 - stddev]],8,FALSE)</f>
        <v>5.2026051364517803E-3</v>
      </c>
      <c r="G465" t="b">
        <f>ABS(Table14[[#This Row],[JFYL07 flux]])&gt;Table14[[#This Row],[JFYL07 stddev]]</f>
        <v>0</v>
      </c>
    </row>
    <row r="466" spans="1:7" hidden="1" x14ac:dyDescent="0.25">
      <c r="A466" s="5">
        <v>1190</v>
      </c>
      <c r="B466" t="str">
        <f>VLOOKUP(Table14[[#This Row],[model.rxns]],Table2[],2,FALSE)</f>
        <v>L-aspartate transport</v>
      </c>
      <c r="C466" s="2">
        <v>6.1122187892124098E-2</v>
      </c>
      <c r="D466">
        <f>VLOOKUP(Table14[[#This Row],[model.rxns]],Table2[[model.rxns]:[OKYL029 - avg]],5,FALSE)</f>
        <v>-4.1857931896729598E-3</v>
      </c>
      <c r="E466">
        <f>VLOOKUP(Table14[[#This Row],[model.rxns]],Table2[[model.rxns]:[JFYL07 - avg]],7,FALSE)</f>
        <v>-2.5584483781676402E-4</v>
      </c>
      <c r="F466">
        <f>VLOOKUP(Table14[[#This Row],[model.rxns]],Table2[[model.rxns]:[JFYL18 - stddev]],8,FALSE)</f>
        <v>4.2778122276468204E-3</v>
      </c>
      <c r="G466" t="b">
        <f>ABS(Table14[[#This Row],[JFYL07 flux]])&gt;Table14[[#This Row],[JFYL07 stddev]]</f>
        <v>0</v>
      </c>
    </row>
    <row r="467" spans="1:7" hidden="1" x14ac:dyDescent="0.25">
      <c r="A467" s="5">
        <v>1881</v>
      </c>
      <c r="B467" t="str">
        <f>VLOOKUP(Table14[[#This Row],[model.rxns]],Table2[],2,FALSE)</f>
        <v>L-aspartate exchange</v>
      </c>
      <c r="C467" s="2">
        <v>6.1122187892124098E-2</v>
      </c>
      <c r="D467">
        <f>VLOOKUP(Table14[[#This Row],[model.rxns]],Table2[[model.rxns]:[OKYL029 - avg]],5,FALSE)</f>
        <v>4.1857931896729598E-3</v>
      </c>
      <c r="E467">
        <f>VLOOKUP(Table14[[#This Row],[model.rxns]],Table2[[model.rxns]:[JFYL07 - avg]],7,FALSE)</f>
        <v>2.5584483781676402E-4</v>
      </c>
      <c r="F467">
        <f>VLOOKUP(Table14[[#This Row],[model.rxns]],Table2[[model.rxns]:[JFYL18 - stddev]],8,FALSE)</f>
        <v>4.2778122276468204E-3</v>
      </c>
      <c r="G467" t="b">
        <f>ABS(Table14[[#This Row],[JFYL07 flux]])&gt;Table14[[#This Row],[JFYL07 stddev]]</f>
        <v>0</v>
      </c>
    </row>
    <row r="468" spans="1:7" hidden="1" x14ac:dyDescent="0.25">
      <c r="A468" s="5">
        <v>301</v>
      </c>
      <c r="B468" t="str">
        <f>VLOOKUP(Table14[[#This Row],[model.rxns]],Table2[],2,FALSE)</f>
        <v>citrate synthase, peroxisomal</v>
      </c>
      <c r="C468" s="2">
        <v>5.2169684290282702E-2</v>
      </c>
      <c r="D468">
        <f>VLOOKUP(Table14[[#This Row],[model.rxns]],Table2[[model.rxns]:[OKYL029 - avg]],5,FALSE)</f>
        <v>9.4299878804528204E-4</v>
      </c>
      <c r="E468">
        <f>VLOOKUP(Table14[[#This Row],[model.rxns]],Table2[[model.rxns]:[JFYL07 - avg]],7,FALSE)</f>
        <v>4.9195949058441501E-5</v>
      </c>
      <c r="F468">
        <f>VLOOKUP(Table14[[#This Row],[model.rxns]],Table2[[model.rxns]:[JFYL18 - stddev]],8,FALSE)</f>
        <v>9.9897904239280291E-4</v>
      </c>
      <c r="G468" t="b">
        <f>ABS(Table14[[#This Row],[JFYL07 flux]])&gt;Table14[[#This Row],[JFYL07 stddev]]</f>
        <v>0</v>
      </c>
    </row>
    <row r="469" spans="1:7" hidden="1" x14ac:dyDescent="0.25">
      <c r="A469" s="5">
        <v>499</v>
      </c>
      <c r="B469" t="str">
        <f>VLOOKUP(Table14[[#This Row],[model.rxns]],Table2[],2,FALSE)</f>
        <v>glycinamide ribotide transformylase</v>
      </c>
      <c r="C469" s="2">
        <v>4.9131799953727399E-2</v>
      </c>
      <c r="D469">
        <f>VLOOKUP(Table14[[#This Row],[model.rxns]],Table2[[model.rxns]:[OKYL029 - avg]],5,FALSE)</f>
        <v>1.7450519034033099E-3</v>
      </c>
      <c r="E469">
        <f>VLOOKUP(Table14[[#This Row],[model.rxns]],Table2[[model.rxns]:[JFYL07 - avg]],7,FALSE)</f>
        <v>8.5737541026882701E-5</v>
      </c>
      <c r="F469">
        <f>VLOOKUP(Table14[[#This Row],[model.rxns]],Table2[[model.rxns]:[JFYL18 - stddev]],8,FALSE)</f>
        <v>3.0534214762251703E-4</v>
      </c>
      <c r="G469" t="b">
        <f>ABS(Table14[[#This Row],[JFYL07 flux]])&gt;Table14[[#This Row],[JFYL07 stddev]]</f>
        <v>0</v>
      </c>
    </row>
    <row r="470" spans="1:7" hidden="1" x14ac:dyDescent="0.25">
      <c r="A470" s="5">
        <v>1118</v>
      </c>
      <c r="B470" t="str">
        <f>VLOOKUP(Table14[[#This Row],[model.rxns]],Table2[],2,FALSE)</f>
        <v>aspartate-glutamate transporter</v>
      </c>
      <c r="C470" s="2">
        <v>4.3219974823495197E-2</v>
      </c>
      <c r="D470">
        <f>VLOOKUP(Table14[[#This Row],[model.rxns]],Table2[[model.rxns]:[OKYL029 - avg]],5,FALSE)</f>
        <v>1.1355776412836101</v>
      </c>
      <c r="E470">
        <f>VLOOKUP(Table14[[#This Row],[model.rxns]],Table2[[model.rxns]:[JFYL07 - avg]],7,FALSE)</f>
        <v>4.9079637066401803E-2</v>
      </c>
      <c r="F470">
        <f>VLOOKUP(Table14[[#This Row],[model.rxns]],Table2[[model.rxns]:[JFYL18 - stddev]],8,FALSE)</f>
        <v>0.19832563021483701</v>
      </c>
      <c r="G470" t="b">
        <f>ABS(Table14[[#This Row],[JFYL07 flux]])&gt;Table14[[#This Row],[JFYL07 stddev]]</f>
        <v>0</v>
      </c>
    </row>
    <row r="471" spans="1:7" hidden="1" x14ac:dyDescent="0.25">
      <c r="A471" s="5">
        <v>1040</v>
      </c>
      <c r="B471" t="str">
        <f>VLOOKUP(Table14[[#This Row],[model.rxns]],Table2[],2,FALSE)</f>
        <v>threonine aldolase</v>
      </c>
      <c r="C471" s="2">
        <v>3.7656054369051097E-2</v>
      </c>
      <c r="D471">
        <f>VLOOKUP(Table14[[#This Row],[model.rxns]],Table2[[model.rxns]:[OKYL029 - avg]],5,FALSE)</f>
        <v>3.6791315077848098E-3</v>
      </c>
      <c r="E471">
        <f>VLOOKUP(Table14[[#This Row],[model.rxns]],Table2[[model.rxns]:[JFYL07 - avg]],7,FALSE)</f>
        <v>1.3854157608803399E-4</v>
      </c>
      <c r="F471">
        <f>VLOOKUP(Table14[[#This Row],[model.rxns]],Table2[[model.rxns]:[JFYL18 - stddev]],8,FALSE)</f>
        <v>1.0817399494795999E-3</v>
      </c>
      <c r="G471" t="b">
        <f>ABS(Table14[[#This Row],[JFYL07 flux]])&gt;Table14[[#This Row],[JFYL07 stddev]]</f>
        <v>0</v>
      </c>
    </row>
    <row r="472" spans="1:7" hidden="1" x14ac:dyDescent="0.25">
      <c r="A472" s="5" t="s">
        <v>1763</v>
      </c>
      <c r="B472" t="str">
        <f>VLOOKUP(Table14[[#This Row],[model.rxns]],Table2[],2,FALSE)</f>
        <v>Acyl-CoAs pool</v>
      </c>
      <c r="C472" s="2">
        <v>3.4935566934546997E-2</v>
      </c>
      <c r="D472">
        <f>VLOOKUP(Table14[[#This Row],[model.rxns]],Table2[[model.rxns]:[OKYL029 - avg]],5,FALSE)</f>
        <v>2.0689678641796902E-3</v>
      </c>
      <c r="E472">
        <f>VLOOKUP(Table14[[#This Row],[model.rxns]],Table2[[model.rxns]:[JFYL07 - avg]],7,FALSE)</f>
        <v>7.2280565304476304E-5</v>
      </c>
      <c r="F472">
        <f>VLOOKUP(Table14[[#This Row],[model.rxns]],Table2[[model.rxns]:[JFYL18 - stddev]],8,FALSE)</f>
        <v>6.77847380048331E-4</v>
      </c>
      <c r="G472" t="b">
        <f>ABS(Table14[[#This Row],[JFYL07 flux]])&gt;Table14[[#This Row],[JFYL07 stddev]]</f>
        <v>0</v>
      </c>
    </row>
    <row r="473" spans="1:7" hidden="1" x14ac:dyDescent="0.25">
      <c r="A473" s="5">
        <v>3528</v>
      </c>
      <c r="B473" t="str">
        <f>VLOOKUP(Table14[[#This Row],[model.rxns]],Table2[],2,FALSE)</f>
        <v>coenzyme A transport, cytoplasm-ER membrane</v>
      </c>
      <c r="C473" s="2">
        <v>2.56536291224445E-2</v>
      </c>
      <c r="D473">
        <f>VLOOKUP(Table14[[#This Row],[model.rxns]],Table2[[model.rxns]:[OKYL029 - avg]],5,FALSE)</f>
        <v>-1.77359364512106E-3</v>
      </c>
      <c r="E473">
        <f>VLOOKUP(Table14[[#This Row],[model.rxns]],Table2[[model.rxns]:[JFYL07 - avg]],7,FALSE)</f>
        <v>-4.5499113585860003E-5</v>
      </c>
      <c r="F473">
        <f>VLOOKUP(Table14[[#This Row],[model.rxns]],Table2[[model.rxns]:[JFYL18 - stddev]],8,FALSE)</f>
        <v>3.9169034998188801E-3</v>
      </c>
      <c r="G473" t="b">
        <f>ABS(Table14[[#This Row],[JFYL07 flux]])&gt;Table14[[#This Row],[JFYL07 stddev]]</f>
        <v>0</v>
      </c>
    </row>
    <row r="474" spans="1:7" hidden="1" x14ac:dyDescent="0.25">
      <c r="A474" s="5">
        <v>1674</v>
      </c>
      <c r="B474" t="str">
        <f>VLOOKUP(Table14[[#This Row],[model.rxns]],Table2[],2,FALSE)</f>
        <v>carnitine-acetylcarnitine carrier</v>
      </c>
      <c r="C474" s="2">
        <v>2.5370331114677399E-2</v>
      </c>
      <c r="D474">
        <f>VLOOKUP(Table14[[#This Row],[model.rxns]],Table2[[model.rxns]:[OKYL029 - avg]],5,FALSE)</f>
        <v>8.7395157517771002E-4</v>
      </c>
      <c r="E474">
        <f>VLOOKUP(Table14[[#This Row],[model.rxns]],Table2[[model.rxns]:[JFYL07 - avg]],7,FALSE)</f>
        <v>2.21724408404524E-5</v>
      </c>
      <c r="F474">
        <f>VLOOKUP(Table14[[#This Row],[model.rxns]],Table2[[model.rxns]:[JFYL18 - stddev]],8,FALSE)</f>
        <v>6.52571680309927E-4</v>
      </c>
      <c r="G474" t="b">
        <f>ABS(Table14[[#This Row],[JFYL07 flux]])&gt;Table14[[#This Row],[JFYL07 stddev]]</f>
        <v>0</v>
      </c>
    </row>
    <row r="475" spans="1:7" hidden="1" x14ac:dyDescent="0.25">
      <c r="A475" s="5">
        <v>273</v>
      </c>
      <c r="B475" t="str">
        <f>VLOOKUP(Table14[[#This Row],[model.rxns]],Table2[],2,FALSE)</f>
        <v>choline kinase</v>
      </c>
      <c r="C475" s="2">
        <v>0</v>
      </c>
      <c r="D475">
        <f>VLOOKUP(Table14[[#This Row],[model.rxns]],Table2[[model.rxns]:[OKYL029 - avg]],5,FALSE)</f>
        <v>2.41948260414694E-5</v>
      </c>
      <c r="E475">
        <f>VLOOKUP(Table14[[#This Row],[model.rxns]],Table2[[model.rxns]:[JFYL07 - avg]],7,FALSE)</f>
        <v>9.3227759852841892E-6</v>
      </c>
      <c r="F475">
        <f>VLOOKUP(Table14[[#This Row],[model.rxns]],Table2[[model.rxns]:[JFYL18 - stddev]],8,FALSE)</f>
        <v>1.12295046205568E-4</v>
      </c>
      <c r="G475" t="b">
        <f>ABS(Table14[[#This Row],[JFYL07 flux]])&gt;Table14[[#This Row],[JFYL07 stddev]]</f>
        <v>0</v>
      </c>
    </row>
    <row r="476" spans="1:7" hidden="1" x14ac:dyDescent="0.25">
      <c r="A476" s="5">
        <v>274</v>
      </c>
      <c r="B476" t="str">
        <f>VLOOKUP(Table14[[#This Row],[model.rxns]],Table2[],2,FALSE)</f>
        <v>choline phosphate cytididyltransferase</v>
      </c>
      <c r="C476" s="2">
        <v>0</v>
      </c>
      <c r="D476">
        <f>VLOOKUP(Table14[[#This Row],[model.rxns]],Table2[[model.rxns]:[OKYL029 - avg]],5,FALSE)</f>
        <v>2.41948260414694E-5</v>
      </c>
      <c r="E476">
        <f>VLOOKUP(Table14[[#This Row],[model.rxns]],Table2[[model.rxns]:[JFYL07 - avg]],7,FALSE)</f>
        <v>9.3227759852841892E-6</v>
      </c>
      <c r="F476">
        <f>VLOOKUP(Table14[[#This Row],[model.rxns]],Table2[[model.rxns]:[JFYL18 - stddev]],8,FALSE)</f>
        <v>1.12295046205568E-4</v>
      </c>
      <c r="G476" t="b">
        <f>ABS(Table14[[#This Row],[JFYL07 flux]])&gt;Table14[[#This Row],[JFYL07 stddev]]</f>
        <v>0</v>
      </c>
    </row>
    <row r="477" spans="1:7" hidden="1" x14ac:dyDescent="0.25">
      <c r="A477" s="5">
        <v>468</v>
      </c>
      <c r="B477" t="str">
        <f>VLOOKUP(Table14[[#This Row],[model.rxns]],Table2[],2,FALSE)</f>
        <v>glutamate 5-kinase</v>
      </c>
      <c r="C477" s="2">
        <v>0</v>
      </c>
      <c r="D477">
        <f>VLOOKUP(Table14[[#This Row],[model.rxns]],Table2[[model.rxns]:[OKYL029 - avg]],5,FALSE)</f>
        <v>1.0528340977191399E-4</v>
      </c>
      <c r="E477">
        <f>VLOOKUP(Table14[[#This Row],[model.rxns]],Table2[[model.rxns]:[JFYL07 - avg]],7,FALSE)</f>
        <v>8.5179218545079903E-6</v>
      </c>
      <c r="F477">
        <f>VLOOKUP(Table14[[#This Row],[model.rxns]],Table2[[model.rxns]:[JFYL18 - stddev]],8,FALSE)</f>
        <v>2.1634570757314499E-4</v>
      </c>
      <c r="G477" t="b">
        <f>ABS(Table14[[#This Row],[JFYL07 flux]])&gt;Table14[[#This Row],[JFYL07 stddev]]</f>
        <v>0</v>
      </c>
    </row>
    <row r="478" spans="1:7" hidden="1" x14ac:dyDescent="0.25">
      <c r="A478" s="5">
        <v>473</v>
      </c>
      <c r="B478" t="str">
        <f>VLOOKUP(Table14[[#This Row],[model.rxns]],Table2[],2,FALSE)</f>
        <v>glutamate-5-semialdehyde dehydrogenase</v>
      </c>
      <c r="C478" s="2">
        <v>0</v>
      </c>
      <c r="D478">
        <f>VLOOKUP(Table14[[#This Row],[model.rxns]],Table2[[model.rxns]:[OKYL029 - avg]],5,FALSE)</f>
        <v>1.0528340977191399E-4</v>
      </c>
      <c r="E478">
        <f>VLOOKUP(Table14[[#This Row],[model.rxns]],Table2[[model.rxns]:[JFYL07 - avg]],7,FALSE)</f>
        <v>8.5179218545079903E-6</v>
      </c>
      <c r="F478">
        <f>VLOOKUP(Table14[[#This Row],[model.rxns]],Table2[[model.rxns]:[JFYL18 - stddev]],8,FALSE)</f>
        <v>2.1634570757314499E-4</v>
      </c>
      <c r="G478" t="b">
        <f>ABS(Table14[[#This Row],[JFYL07 flux]])&gt;Table14[[#This Row],[JFYL07 stddev]]</f>
        <v>0</v>
      </c>
    </row>
    <row r="479" spans="1:7" hidden="1" x14ac:dyDescent="0.25">
      <c r="A479" s="5">
        <v>497</v>
      </c>
      <c r="B479" t="str">
        <f>VLOOKUP(Table14[[#This Row],[model.rxns]],Table2[],2,FALSE)</f>
        <v>glycerophosphodiester phosphodiesterase (glycerophosphocholine)</v>
      </c>
      <c r="C479" s="2">
        <v>0</v>
      </c>
      <c r="D479">
        <f>VLOOKUP(Table14[[#This Row],[model.rxns]],Table2[[model.rxns]:[OKYL029 - avg]],5,FALSE)</f>
        <v>1.20709482065275E-5</v>
      </c>
      <c r="E479">
        <f>VLOOKUP(Table14[[#This Row],[model.rxns]],Table2[[model.rxns]:[JFYL07 - avg]],7,FALSE)</f>
        <v>3.41072930788488E-6</v>
      </c>
      <c r="F479">
        <f>VLOOKUP(Table14[[#This Row],[model.rxns]],Table2[[model.rxns]:[JFYL18 - stddev]],8,FALSE)</f>
        <v>3.0321734681432999E-5</v>
      </c>
      <c r="G479" t="b">
        <f>ABS(Table14[[#This Row],[JFYL07 flux]])&gt;Table14[[#This Row],[JFYL07 stddev]]</f>
        <v>0</v>
      </c>
    </row>
    <row r="480" spans="1:7" hidden="1" x14ac:dyDescent="0.25">
      <c r="A480" s="5">
        <v>815</v>
      </c>
      <c r="B480" t="str">
        <f>VLOOKUP(Table14[[#This Row],[model.rxns]],Table2[],2,FALSE)</f>
        <v>O-succinylhomoserine lyase (L-cysteine)</v>
      </c>
      <c r="C480" s="2">
        <v>0</v>
      </c>
      <c r="D480">
        <f>VLOOKUP(Table14[[#This Row],[model.rxns]],Table2[[model.rxns]:[OKYL029 - avg]],5,FALSE)</f>
        <v>3.3306690738754699E-20</v>
      </c>
      <c r="E480">
        <f>VLOOKUP(Table14[[#This Row],[model.rxns]],Table2[[model.rxns]:[JFYL07 - avg]],7,FALSE)</f>
        <v>-5.5511151231257804E-20</v>
      </c>
      <c r="F480">
        <f>VLOOKUP(Table14[[#This Row],[model.rxns]],Table2[[model.rxns]:[JFYL18 - stddev]],8,FALSE)</f>
        <v>1.07364194223463E-18</v>
      </c>
      <c r="G480" t="b">
        <f>ABS(Table14[[#This Row],[JFYL07 flux]])&gt;Table14[[#This Row],[JFYL07 stddev]]</f>
        <v>0</v>
      </c>
    </row>
    <row r="481" spans="1:7" hidden="1" x14ac:dyDescent="0.25">
      <c r="A481" s="5">
        <v>1079</v>
      </c>
      <c r="B481" t="str">
        <f>VLOOKUP(Table14[[#This Row],[model.rxns]],Table2[],2,FALSE)</f>
        <v>uridylate kinase (dUMP)</v>
      </c>
      <c r="C481" s="2">
        <v>0</v>
      </c>
      <c r="D481">
        <f>VLOOKUP(Table14[[#This Row],[model.rxns]],Table2[[model.rxns]:[OKYL029 - avg]],5,FALSE)</f>
        <v>-2.8119645868828001E-4</v>
      </c>
      <c r="E481">
        <f>VLOOKUP(Table14[[#This Row],[model.rxns]],Table2[[model.rxns]:[JFYL07 - avg]],7,FALSE)</f>
        <v>4.91492719149359E-6</v>
      </c>
      <c r="F481">
        <f>VLOOKUP(Table14[[#This Row],[model.rxns]],Table2[[model.rxns]:[JFYL18 - stddev]],8,FALSE)</f>
        <v>5.8114176268737796E-4</v>
      </c>
      <c r="G481" t="b">
        <f>ABS(Table14[[#This Row],[JFYL07 flux]])&gt;Table14[[#This Row],[JFYL07 stddev]]</f>
        <v>0</v>
      </c>
    </row>
    <row r="482" spans="1:7" hidden="1" x14ac:dyDescent="0.25">
      <c r="A482" s="5">
        <v>1095</v>
      </c>
      <c r="B482" t="str">
        <f>VLOOKUP(Table14[[#This Row],[model.rxns]],Table2[],2,FALSE)</f>
        <v>yUMP synthetase</v>
      </c>
      <c r="C482" s="2">
        <v>0</v>
      </c>
      <c r="D482">
        <f>VLOOKUP(Table14[[#This Row],[model.rxns]],Table2[[model.rxns]:[OKYL029 - avg]],5,FALSE)</f>
        <v>-1.42030484595601E-20</v>
      </c>
      <c r="E482">
        <f>VLOOKUP(Table14[[#This Row],[model.rxns]],Table2[[model.rxns]:[JFYL07 - avg]],7,FALSE)</f>
        <v>3.4694469519536101E-22</v>
      </c>
      <c r="F482">
        <f>VLOOKUP(Table14[[#This Row],[model.rxns]],Table2[[model.rxns]:[JFYL18 - stddev]],8,FALSE)</f>
        <v>5.9309883320494305E-20</v>
      </c>
      <c r="G482" t="b">
        <f>ABS(Table14[[#This Row],[JFYL07 flux]])&gt;Table14[[#This Row],[JFYL07 stddev]]</f>
        <v>0</v>
      </c>
    </row>
    <row r="483" spans="1:7" hidden="1" x14ac:dyDescent="0.25">
      <c r="A483" s="5">
        <v>2154</v>
      </c>
      <c r="B483" t="str">
        <f>VLOOKUP(Table14[[#This Row],[model.rxns]],Table2[],2,FALSE)</f>
        <v>elongase I (3-oxotetradecanoyl-CoA)</v>
      </c>
      <c r="C483" s="2">
        <v>0</v>
      </c>
      <c r="D483">
        <f>VLOOKUP(Table14[[#This Row],[model.rxns]],Table2[[model.rxns]:[OKYL029 - avg]],5,FALSE)</f>
        <v>3.2168320683721801E-6</v>
      </c>
      <c r="E483">
        <f>VLOOKUP(Table14[[#This Row],[model.rxns]],Table2[[model.rxns]:[JFYL07 - avg]],7,FALSE)</f>
        <v>9.7861292475925403E-6</v>
      </c>
      <c r="F483">
        <f>VLOOKUP(Table14[[#This Row],[model.rxns]],Table2[[model.rxns]:[JFYL18 - stddev]],8,FALSE)</f>
        <v>8.1753831839133397E-5</v>
      </c>
      <c r="G483" t="b">
        <f>ABS(Table14[[#This Row],[JFYL07 flux]])&gt;Table14[[#This Row],[JFYL07 stddev]]</f>
        <v>0</v>
      </c>
    </row>
    <row r="484" spans="1:7" hidden="1" x14ac:dyDescent="0.25">
      <c r="A484" s="5">
        <v>2161</v>
      </c>
      <c r="B484" t="str">
        <f>VLOOKUP(Table14[[#This Row],[model.rxns]],Table2[],2,FALSE)</f>
        <v>B-ketoacyl-CoA reductase ((S)-3-hydroxytetradecanoyl-CoA)</v>
      </c>
      <c r="C484" s="2">
        <v>0</v>
      </c>
      <c r="D484">
        <f>VLOOKUP(Table14[[#This Row],[model.rxns]],Table2[[model.rxns]:[OKYL029 - avg]],5,FALSE)</f>
        <v>3.2168320683721801E-6</v>
      </c>
      <c r="E484">
        <f>VLOOKUP(Table14[[#This Row],[model.rxns]],Table2[[model.rxns]:[JFYL07 - avg]],7,FALSE)</f>
        <v>9.7861292475925403E-6</v>
      </c>
      <c r="F484">
        <f>VLOOKUP(Table14[[#This Row],[model.rxns]],Table2[[model.rxns]:[JFYL18 - stddev]],8,FALSE)</f>
        <v>8.1753831839133397E-5</v>
      </c>
      <c r="G484" t="b">
        <f>ABS(Table14[[#This Row],[JFYL07 flux]])&gt;Table14[[#This Row],[JFYL07 stddev]]</f>
        <v>0</v>
      </c>
    </row>
    <row r="485" spans="1:7" hidden="1" x14ac:dyDescent="0.25">
      <c r="A485" s="5">
        <v>2168</v>
      </c>
      <c r="B485" t="str">
        <f>VLOOKUP(Table14[[#This Row],[model.rxns]],Table2[],2,FALSE)</f>
        <v>B-hydroxyacyl-CoA dehydratase (trans-tetradec-2-enoyl-CoA)</v>
      </c>
      <c r="C485" s="2">
        <v>0</v>
      </c>
      <c r="D485">
        <f>VLOOKUP(Table14[[#This Row],[model.rxns]],Table2[[model.rxns]:[OKYL029 - avg]],5,FALSE)</f>
        <v>3.2168320683721801E-6</v>
      </c>
      <c r="E485">
        <f>VLOOKUP(Table14[[#This Row],[model.rxns]],Table2[[model.rxns]:[JFYL07 - avg]],7,FALSE)</f>
        <v>9.7861292475925403E-6</v>
      </c>
      <c r="F485">
        <f>VLOOKUP(Table14[[#This Row],[model.rxns]],Table2[[model.rxns]:[JFYL18 - stddev]],8,FALSE)</f>
        <v>8.1753831839133397E-5</v>
      </c>
      <c r="G485" t="b">
        <f>ABS(Table14[[#This Row],[JFYL07 flux]])&gt;Table14[[#This Row],[JFYL07 stddev]]</f>
        <v>0</v>
      </c>
    </row>
    <row r="486" spans="1:7" hidden="1" x14ac:dyDescent="0.25">
      <c r="A486" s="5">
        <v>2175</v>
      </c>
      <c r="B486" t="str">
        <f>VLOOKUP(Table14[[#This Row],[model.rxns]],Table2[],2,FALSE)</f>
        <v>trans-2-enoyl-CoA reductase (n-C14:0CoA)</v>
      </c>
      <c r="C486" s="2">
        <v>0</v>
      </c>
      <c r="D486">
        <f>VLOOKUP(Table14[[#This Row],[model.rxns]],Table2[[model.rxns]:[OKYL029 - avg]],5,FALSE)</f>
        <v>3.2168320683721801E-6</v>
      </c>
      <c r="E486">
        <f>VLOOKUP(Table14[[#This Row],[model.rxns]],Table2[[model.rxns]:[JFYL07 - avg]],7,FALSE)</f>
        <v>9.7861292475925403E-6</v>
      </c>
      <c r="F486">
        <f>VLOOKUP(Table14[[#This Row],[model.rxns]],Table2[[model.rxns]:[JFYL18 - stddev]],8,FALSE)</f>
        <v>8.1753831839133397E-5</v>
      </c>
      <c r="G486" t="b">
        <f>ABS(Table14[[#This Row],[JFYL07 flux]])&gt;Table14[[#This Row],[JFYL07 stddev]]</f>
        <v>0</v>
      </c>
    </row>
    <row r="487" spans="1:7" hidden="1" x14ac:dyDescent="0.25">
      <c r="A487" s="5">
        <v>2201</v>
      </c>
      <c r="B487" t="str">
        <f>VLOOKUP(Table14[[#This Row],[model.rxns]],Table2[],2,FALSE)</f>
        <v>fatty-acid--CoA ligase (tetradecanoate), lipid particle</v>
      </c>
      <c r="C487" s="2">
        <v>0</v>
      </c>
      <c r="D487">
        <f>VLOOKUP(Table14[[#This Row],[model.rxns]],Table2[[model.rxns]:[OKYL029 - avg]],5,FALSE)</f>
        <v>3.4651456754709397E-5</v>
      </c>
      <c r="E487">
        <f>VLOOKUP(Table14[[#This Row],[model.rxns]],Table2[[model.rxns]:[JFYL07 - avg]],7,FALSE)</f>
        <v>3.7777807711097199E-6</v>
      </c>
      <c r="F487">
        <f>VLOOKUP(Table14[[#This Row],[model.rxns]],Table2[[model.rxns]:[JFYL18 - stddev]],8,FALSE)</f>
        <v>1.1943526343344101E-4</v>
      </c>
      <c r="G487" t="b">
        <f>ABS(Table14[[#This Row],[JFYL07 flux]])&gt;Table14[[#This Row],[JFYL07 stddev]]</f>
        <v>0</v>
      </c>
    </row>
    <row r="488" spans="1:7" hidden="1" x14ac:dyDescent="0.25">
      <c r="A488" s="5">
        <v>2204</v>
      </c>
      <c r="B488" t="str">
        <f>VLOOKUP(Table14[[#This Row],[model.rxns]],Table2[],2,FALSE)</f>
        <v>fatty-acid--CoA ligase (octadecanoate), lipid particle</v>
      </c>
      <c r="C488" s="2">
        <v>0</v>
      </c>
      <c r="D488">
        <f>VLOOKUP(Table14[[#This Row],[model.rxns]],Table2[[model.rxns]:[OKYL029 - avg]],5,FALSE)</f>
        <v>8.3479927410207906E-5</v>
      </c>
      <c r="E488">
        <f>VLOOKUP(Table14[[#This Row],[model.rxns]],Table2[[model.rxns]:[JFYL07 - avg]],7,FALSE)</f>
        <v>4.7647946536144797E-6</v>
      </c>
      <c r="F488">
        <f>VLOOKUP(Table14[[#This Row],[model.rxns]],Table2[[model.rxns]:[JFYL18 - stddev]],8,FALSE)</f>
        <v>1.1199775131710301E-4</v>
      </c>
      <c r="G488" t="b">
        <f>ABS(Table14[[#This Row],[JFYL07 flux]])&gt;Table14[[#This Row],[JFYL07 stddev]]</f>
        <v>0</v>
      </c>
    </row>
    <row r="489" spans="1:7" hidden="1" x14ac:dyDescent="0.25">
      <c r="A489" s="5">
        <v>3542</v>
      </c>
      <c r="B489" t="str">
        <f>VLOOKUP(Table14[[#This Row],[model.rxns]],Table2[],2,FALSE)</f>
        <v>CDP-choline transport, cytoplasm-ER membrane</v>
      </c>
      <c r="C489" s="2">
        <v>0</v>
      </c>
      <c r="D489">
        <f>VLOOKUP(Table14[[#This Row],[model.rxns]],Table2[[model.rxns]:[OKYL029 - avg]],5,FALSE)</f>
        <v>2.41948260414694E-5</v>
      </c>
      <c r="E489">
        <f>VLOOKUP(Table14[[#This Row],[model.rxns]],Table2[[model.rxns]:[JFYL07 - avg]],7,FALSE)</f>
        <v>9.3227759852841892E-6</v>
      </c>
      <c r="F489">
        <f>VLOOKUP(Table14[[#This Row],[model.rxns]],Table2[[model.rxns]:[JFYL18 - stddev]],8,FALSE)</f>
        <v>1.12295046205568E-4</v>
      </c>
      <c r="G489" t="b">
        <f>ABS(Table14[[#This Row],[JFYL07 flux]])&gt;Table14[[#This Row],[JFYL07 stddev]]</f>
        <v>0</v>
      </c>
    </row>
    <row r="490" spans="1:7" hidden="1" x14ac:dyDescent="0.25">
      <c r="A490" s="5">
        <v>3570</v>
      </c>
      <c r="B490" t="str">
        <f>VLOOKUP(Table14[[#This Row],[model.rxns]],Table2[],2,FALSE)</f>
        <v>sn-glycero-3-phosphocholine transport, ER membrane-cytoplasm</v>
      </c>
      <c r="C490" s="2">
        <v>0</v>
      </c>
      <c r="D490">
        <f>VLOOKUP(Table14[[#This Row],[model.rxns]],Table2[[model.rxns]:[OKYL029 - avg]],5,FALSE)</f>
        <v>1.20709482065275E-5</v>
      </c>
      <c r="E490">
        <f>VLOOKUP(Table14[[#This Row],[model.rxns]],Table2[[model.rxns]:[JFYL07 - avg]],7,FALSE)</f>
        <v>3.41072930788488E-6</v>
      </c>
      <c r="F490">
        <f>VLOOKUP(Table14[[#This Row],[model.rxns]],Table2[[model.rxns]:[JFYL18 - stddev]],8,FALSE)</f>
        <v>3.0321734681432999E-5</v>
      </c>
      <c r="G490" t="b">
        <f>ABS(Table14[[#This Row],[JFYL07 flux]])&gt;Table14[[#This Row],[JFYL07 stddev]]</f>
        <v>0</v>
      </c>
    </row>
    <row r="491" spans="1:7" hidden="1" x14ac:dyDescent="0.25">
      <c r="A491" s="5">
        <v>3573</v>
      </c>
      <c r="B491" t="str">
        <f>VLOOKUP(Table14[[#This Row],[model.rxns]],Table2[],2,FALSE)</f>
        <v>octadecanoate (n-C18:0) transport, cytoplasm-lipid particle</v>
      </c>
      <c r="C491" s="2">
        <v>0</v>
      </c>
      <c r="D491">
        <f>VLOOKUP(Table14[[#This Row],[model.rxns]],Table2[[model.rxns]:[OKYL029 - avg]],5,FALSE)</f>
        <v>2.79329149608794E-5</v>
      </c>
      <c r="E491">
        <f>VLOOKUP(Table14[[#This Row],[model.rxns]],Table2[[model.rxns]:[JFYL07 - avg]],7,FALSE)</f>
        <v>-2.8492422472545798E-6</v>
      </c>
      <c r="F491">
        <f>VLOOKUP(Table14[[#This Row],[model.rxns]],Table2[[model.rxns]:[JFYL18 - stddev]],8,FALSE)</f>
        <v>1.12061012301144E-4</v>
      </c>
      <c r="G491" t="b">
        <f>ABS(Table14[[#This Row],[JFYL07 flux]])&gt;Table14[[#This Row],[JFYL07 stddev]]</f>
        <v>0</v>
      </c>
    </row>
    <row r="492" spans="1:7" hidden="1" x14ac:dyDescent="0.25">
      <c r="A492" s="5">
        <v>3576</v>
      </c>
      <c r="B492" t="str">
        <f>VLOOKUP(Table14[[#This Row],[model.rxns]],Table2[],2,FALSE)</f>
        <v>myristoyl-CoA transport, cytoplasm-lipid particle</v>
      </c>
      <c r="C492" s="2">
        <v>0</v>
      </c>
      <c r="D492">
        <f>VLOOKUP(Table14[[#This Row],[model.rxns]],Table2[[model.rxns]:[OKYL029 - avg]],5,FALSE)</f>
        <v>-3.4651456754709397E-5</v>
      </c>
      <c r="E492">
        <f>VLOOKUP(Table14[[#This Row],[model.rxns]],Table2[[model.rxns]:[JFYL07 - avg]],7,FALSE)</f>
        <v>-3.7777807711097199E-6</v>
      </c>
      <c r="F492">
        <f>VLOOKUP(Table14[[#This Row],[model.rxns]],Table2[[model.rxns]:[JFYL18 - stddev]],8,FALSE)</f>
        <v>1.1943526343344101E-4</v>
      </c>
      <c r="G492" t="b">
        <f>ABS(Table14[[#This Row],[JFYL07 flux]])&gt;Table14[[#This Row],[JFYL07 stddev]]</f>
        <v>0</v>
      </c>
    </row>
    <row r="493" spans="1:7" hidden="1" x14ac:dyDescent="0.25">
      <c r="A493" s="5">
        <v>3682</v>
      </c>
      <c r="B493" t="str">
        <f>VLOOKUP(Table14[[#This Row],[model.rxns]],Table2[],2,FALSE)</f>
        <v>myristate transport, ER membrane-lipid particle</v>
      </c>
      <c r="C493" s="2">
        <v>0</v>
      </c>
      <c r="D493">
        <f>VLOOKUP(Table14[[#This Row],[model.rxns]],Table2[[model.rxns]:[OKYL029 - avg]],5,FALSE)</f>
        <v>3.4651456754709397E-5</v>
      </c>
      <c r="E493">
        <f>VLOOKUP(Table14[[#This Row],[model.rxns]],Table2[[model.rxns]:[JFYL07 - avg]],7,FALSE)</f>
        <v>3.7777807711097199E-6</v>
      </c>
      <c r="F493">
        <f>VLOOKUP(Table14[[#This Row],[model.rxns]],Table2[[model.rxns]:[JFYL18 - stddev]],8,FALSE)</f>
        <v>1.1943526343344101E-4</v>
      </c>
      <c r="G493" t="b">
        <f>ABS(Table14[[#This Row],[JFYL07 flux]])&gt;Table14[[#This Row],[JFYL07 stddev]]</f>
        <v>0</v>
      </c>
    </row>
    <row r="494" spans="1:7" hidden="1" x14ac:dyDescent="0.25">
      <c r="A494" s="5" t="s">
        <v>1628</v>
      </c>
      <c r="B494" t="str">
        <f>VLOOKUP(Table14[[#This Row],[model.rxns]],Table2[],2,FALSE)</f>
        <v>triacylglycerol lipase</v>
      </c>
      <c r="C494" s="2">
        <v>0</v>
      </c>
      <c r="D494">
        <f>VLOOKUP(Table14[[#This Row],[model.rxns]],Table2[[model.rxns]:[OKYL029 - avg]],5,FALSE)</f>
        <v>1.19775364942607E-3</v>
      </c>
      <c r="E494">
        <f>VLOOKUP(Table14[[#This Row],[model.rxns]],Table2[[model.rxns]:[JFYL07 - avg]],7,FALSE)</f>
        <v>0</v>
      </c>
      <c r="F494">
        <f>VLOOKUP(Table14[[#This Row],[model.rxns]],Table2[[model.rxns]:[JFYL18 - stddev]],8,FALSE)</f>
        <v>0</v>
      </c>
      <c r="G494" t="b">
        <f>ABS(Table14[[#This Row],[JFYL07 flux]])&gt;Table14[[#This Row],[JFYL07 stddev]]</f>
        <v>0</v>
      </c>
    </row>
    <row r="495" spans="1:7" hidden="1" x14ac:dyDescent="0.25">
      <c r="A495" s="5" t="s">
        <v>1639</v>
      </c>
      <c r="B495" t="str">
        <f>VLOOKUP(Table14[[#This Row],[model.rxns]],Table2[],2,FALSE)</f>
        <v>cholinephosphotransferase</v>
      </c>
      <c r="C495" s="2">
        <v>0</v>
      </c>
      <c r="D495">
        <f>VLOOKUP(Table14[[#This Row],[model.rxns]],Table2[[model.rxns]:[OKYL029 - avg]],5,FALSE)</f>
        <v>2.41948260414694E-5</v>
      </c>
      <c r="E495">
        <f>VLOOKUP(Table14[[#This Row],[model.rxns]],Table2[[model.rxns]:[JFYL07 - avg]],7,FALSE)</f>
        <v>9.3227759852841892E-6</v>
      </c>
      <c r="F495">
        <f>VLOOKUP(Table14[[#This Row],[model.rxns]],Table2[[model.rxns]:[JFYL18 - stddev]],8,FALSE)</f>
        <v>1.12295046205568E-4</v>
      </c>
      <c r="G495" t="b">
        <f>ABS(Table14[[#This Row],[JFYL07 flux]])&gt;Table14[[#This Row],[JFYL07 stddev]]</f>
        <v>0</v>
      </c>
    </row>
    <row r="496" spans="1:7" hidden="1" x14ac:dyDescent="0.25">
      <c r="A496" s="5" t="s">
        <v>1641</v>
      </c>
      <c r="B496" t="str">
        <f>VLOOKUP(Table14[[#This Row],[model.rxns]],Table2[],2,FALSE)</f>
        <v>PE diacylglycerol acyltransferase</v>
      </c>
      <c r="C496" s="2">
        <v>0</v>
      </c>
      <c r="D496">
        <f>VLOOKUP(Table14[[#This Row],[model.rxns]],Table2[[model.rxns]:[OKYL029 - avg]],5,FALSE)</f>
        <v>1.91209887884682E-4</v>
      </c>
      <c r="E496">
        <f>VLOOKUP(Table14[[#This Row],[model.rxns]],Table2[[model.rxns]:[JFYL07 - avg]],7,FALSE)</f>
        <v>0</v>
      </c>
      <c r="F496">
        <f>VLOOKUP(Table14[[#This Row],[model.rxns]],Table2[[model.rxns]:[JFYL18 - stddev]],8,FALSE)</f>
        <v>0</v>
      </c>
      <c r="G496" t="b">
        <f>ABS(Table14[[#This Row],[JFYL07 flux]])&gt;Table14[[#This Row],[JFYL07 stddev]]</f>
        <v>0</v>
      </c>
    </row>
    <row r="497" spans="1:7" hidden="1" x14ac:dyDescent="0.25">
      <c r="A497" s="5" t="s">
        <v>1644</v>
      </c>
      <c r="B497" t="str">
        <f>VLOOKUP(Table14[[#This Row],[model.rxns]],Table2[],2,FALSE)</f>
        <v>LPC phospholipase B</v>
      </c>
      <c r="C497" s="2">
        <v>0</v>
      </c>
      <c r="D497">
        <f>VLOOKUP(Table14[[#This Row],[model.rxns]],Table2[[model.rxns]:[OKYL029 - avg]],5,FALSE)</f>
        <v>1.20709482065275E-5</v>
      </c>
      <c r="E497">
        <f>VLOOKUP(Table14[[#This Row],[model.rxns]],Table2[[model.rxns]:[JFYL07 - avg]],7,FALSE)</f>
        <v>3.41072930788488E-6</v>
      </c>
      <c r="F497">
        <f>VLOOKUP(Table14[[#This Row],[model.rxns]],Table2[[model.rxns]:[JFYL18 - stddev]],8,FALSE)</f>
        <v>3.0321734681432999E-5</v>
      </c>
      <c r="G497" t="b">
        <f>ABS(Table14[[#This Row],[JFYL07 flux]])&gt;Table14[[#This Row],[JFYL07 stddev]]</f>
        <v>0</v>
      </c>
    </row>
    <row r="498" spans="1:7" hidden="1" x14ac:dyDescent="0.25">
      <c r="A498" s="5" t="s">
        <v>1680</v>
      </c>
      <c r="B498" t="str">
        <f>VLOOKUP(Table14[[#This Row],[model.rxns]],Table2[],2,FALSE)</f>
        <v>PC phospholipase A2, lipid particle</v>
      </c>
      <c r="C498" s="2">
        <v>0</v>
      </c>
      <c r="D498">
        <f>VLOOKUP(Table14[[#This Row],[model.rxns]],Table2[[model.rxns]:[OKYL029 - avg]],5,FALSE)</f>
        <v>1.01984080068438E-5</v>
      </c>
      <c r="E498">
        <f>VLOOKUP(Table14[[#This Row],[model.rxns]],Table2[[model.rxns]:[JFYL07 - avg]],7,FALSE)</f>
        <v>1.9203667550257702E-6</v>
      </c>
      <c r="F498">
        <f>VLOOKUP(Table14[[#This Row],[model.rxns]],Table2[[model.rxns]:[JFYL18 - stddev]],8,FALSE)</f>
        <v>2.43324686939073E-5</v>
      </c>
      <c r="G498" t="b">
        <f>ABS(Table14[[#This Row],[JFYL07 flux]])&gt;Table14[[#This Row],[JFYL07 stddev]]</f>
        <v>0</v>
      </c>
    </row>
    <row r="499" spans="1:7" hidden="1" x14ac:dyDescent="0.25">
      <c r="A499" s="5" t="s">
        <v>1684</v>
      </c>
      <c r="B499" t="str">
        <f>VLOOKUP(Table14[[#This Row],[model.rxns]],Table2[],2,FALSE)</f>
        <v>diacylglycerol acyltransferase</v>
      </c>
      <c r="C499" s="2">
        <v>0</v>
      </c>
      <c r="D499">
        <f>VLOOKUP(Table14[[#This Row],[model.rxns]],Table2[[model.rxns]:[OKYL029 - avg]],5,FALSE)</f>
        <v>1.7648511936195401E-4</v>
      </c>
      <c r="E499">
        <f>VLOOKUP(Table14[[#This Row],[model.rxns]],Table2[[model.rxns]:[JFYL07 - avg]],7,FALSE)</f>
        <v>0</v>
      </c>
      <c r="F499">
        <f>VLOOKUP(Table14[[#This Row],[model.rxns]],Table2[[model.rxns]:[JFYL18 - stddev]],8,FALSE)</f>
        <v>0</v>
      </c>
      <c r="G499" t="b">
        <f>ABS(Table14[[#This Row],[JFYL07 flux]])&gt;Table14[[#This Row],[JFYL07 stddev]]</f>
        <v>0</v>
      </c>
    </row>
    <row r="500" spans="1:7" hidden="1" x14ac:dyDescent="0.25">
      <c r="A500" s="5" t="s">
        <v>1685</v>
      </c>
      <c r="B500" t="str">
        <f>VLOOKUP(Table14[[#This Row],[model.rxns]],Table2[],2,FALSE)</f>
        <v>diacylglycerol acyltransferase</v>
      </c>
      <c r="C500" s="2">
        <v>0</v>
      </c>
      <c r="D500">
        <f>VLOOKUP(Table14[[#This Row],[model.rxns]],Table2[[model.rxns]:[OKYL029 - avg]],5,FALSE)</f>
        <v>1.84436353099082E-3</v>
      </c>
      <c r="E500">
        <f>VLOOKUP(Table14[[#This Row],[model.rxns]],Table2[[model.rxns]:[JFYL07 - avg]],7,FALSE)</f>
        <v>0</v>
      </c>
      <c r="F500">
        <f>VLOOKUP(Table14[[#This Row],[model.rxns]],Table2[[model.rxns]:[JFYL18 - stddev]],8,FALSE)</f>
        <v>0</v>
      </c>
      <c r="G500" t="b">
        <f>ABS(Table14[[#This Row],[JFYL07 flux]])&gt;Table14[[#This Row],[JFYL07 stddev]]</f>
        <v>0</v>
      </c>
    </row>
    <row r="501" spans="1:7" hidden="1" x14ac:dyDescent="0.25">
      <c r="A501" s="5" t="s">
        <v>1698</v>
      </c>
      <c r="B501" t="str">
        <f>VLOOKUP(Table14[[#This Row],[model.rxns]],Table2[],2,FALSE)</f>
        <v>TAG transport, ER membrane-lipid particle</v>
      </c>
      <c r="C501" s="2">
        <v>0</v>
      </c>
      <c r="D501">
        <f>VLOOKUP(Table14[[#This Row],[model.rxns]],Table2[[model.rxns]:[OKYL029 - avg]],5,FALSE)</f>
        <v>2.03556446469398E-3</v>
      </c>
      <c r="E501">
        <f>VLOOKUP(Table14[[#This Row],[model.rxns]],Table2[[model.rxns]:[JFYL07 - avg]],7,FALSE)</f>
        <v>0</v>
      </c>
      <c r="F501">
        <f>VLOOKUP(Table14[[#This Row],[model.rxns]],Table2[[model.rxns]:[JFYL18 - stddev]],8,FALSE)</f>
        <v>0</v>
      </c>
      <c r="G501" t="b">
        <f>ABS(Table14[[#This Row],[JFYL07 flux]])&gt;Table14[[#This Row],[JFYL07 stddev]]</f>
        <v>0</v>
      </c>
    </row>
    <row r="502" spans="1:7" hidden="1" x14ac:dyDescent="0.25">
      <c r="A502" s="5" t="s">
        <v>1701</v>
      </c>
      <c r="B502" t="str">
        <f>VLOOKUP(Table14[[#This Row],[model.rxns]],Table2[],2,FALSE)</f>
        <v>1-acylglycerophosphocholine transport, ER membrane-lipid particle</v>
      </c>
      <c r="C502" s="2">
        <v>0</v>
      </c>
      <c r="D502">
        <f>VLOOKUP(Table14[[#This Row],[model.rxns]],Table2[[model.rxns]:[OKYL029 - avg]],5,FALSE)</f>
        <v>-1.01984080068438E-5</v>
      </c>
      <c r="E502">
        <f>VLOOKUP(Table14[[#This Row],[model.rxns]],Table2[[model.rxns]:[JFYL07 - avg]],7,FALSE)</f>
        <v>-1.9203667550257702E-6</v>
      </c>
      <c r="F502">
        <f>VLOOKUP(Table14[[#This Row],[model.rxns]],Table2[[model.rxns]:[JFYL18 - stddev]],8,FALSE)</f>
        <v>2.43324686939073E-5</v>
      </c>
      <c r="G502" t="b">
        <f>ABS(Table14[[#This Row],[JFYL07 flux]])&gt;Table14[[#This Row],[JFYL07 stddev]]</f>
        <v>0</v>
      </c>
    </row>
    <row r="503" spans="1:7" hidden="1" x14ac:dyDescent="0.25">
      <c r="A503" s="5" t="s">
        <v>1702</v>
      </c>
      <c r="B503" t="str">
        <f>VLOOKUP(Table14[[#This Row],[model.rxns]],Table2[],2,FALSE)</f>
        <v>1-acylglycerophosphoethanolamine transport, ER membrane-lipid particle</v>
      </c>
      <c r="C503" s="2">
        <v>0</v>
      </c>
      <c r="D503">
        <f>VLOOKUP(Table14[[#This Row],[model.rxns]],Table2[[model.rxns]:[OKYL029 - avg]],5,FALSE)</f>
        <v>1.91209887884682E-4</v>
      </c>
      <c r="E503">
        <f>VLOOKUP(Table14[[#This Row],[model.rxns]],Table2[[model.rxns]:[JFYL07 - avg]],7,FALSE)</f>
        <v>0</v>
      </c>
      <c r="F503">
        <f>VLOOKUP(Table14[[#This Row],[model.rxns]],Table2[[model.rxns]:[JFYL18 - stddev]],8,FALSE)</f>
        <v>0</v>
      </c>
      <c r="G503" t="b">
        <f>ABS(Table14[[#This Row],[JFYL07 flux]])&gt;Table14[[#This Row],[JFYL07 stddev]]</f>
        <v>0</v>
      </c>
    </row>
    <row r="504" spans="1:7" hidden="1" x14ac:dyDescent="0.25">
      <c r="A504" s="5" t="s">
        <v>1766</v>
      </c>
      <c r="B504" t="str">
        <f>VLOOKUP(Table14[[#This Row],[model.rxns]],Table2[],2,FALSE)</f>
        <v>Fatty acids pool</v>
      </c>
      <c r="C504" s="2">
        <v>0</v>
      </c>
      <c r="D504">
        <f>VLOOKUP(Table14[[#This Row],[model.rxns]],Table2[[model.rxns]:[OKYL029 - avg]],5,FALSE)</f>
        <v>-1.39524425877254E-5</v>
      </c>
      <c r="E504">
        <f>VLOOKUP(Table14[[#This Row],[model.rxns]],Table2[[model.rxns]:[JFYL07 - avg]],7,FALSE)</f>
        <v>-4.9010918607439999E-6</v>
      </c>
      <c r="F504">
        <f>VLOOKUP(Table14[[#This Row],[model.rxns]],Table2[[model.rxns]:[JFYL18 - stddev]],8,FALSE)</f>
        <v>4.3487119466022997E-5</v>
      </c>
      <c r="G504" t="b">
        <f>ABS(Table14[[#This Row],[JFYL07 flux]])&gt;Table14[[#This Row],[JFYL07 stddev]]</f>
        <v>0</v>
      </c>
    </row>
    <row r="505" spans="1:7" hidden="1" x14ac:dyDescent="0.25">
      <c r="A505" s="5" t="s">
        <v>1894</v>
      </c>
      <c r="B505" t="str">
        <f>VLOOKUP(Table14[[#This Row],[model.rxns]],Table2[],2,FALSE)</f>
        <v>triglyceride_ActiveX VT_ERROR: exchange (OUT)</v>
      </c>
      <c r="C505" s="2">
        <v>0</v>
      </c>
      <c r="D505">
        <f>VLOOKUP(Table14[[#This Row],[model.rxns]],Table2[[model.rxns]:[OKYL029 - avg]],5,FALSE)</f>
        <v>1.0174522716117601E-5</v>
      </c>
      <c r="E505">
        <f>VLOOKUP(Table14[[#This Row],[model.rxns]],Table2[[model.rxns]:[JFYL07 - avg]],7,FALSE)</f>
        <v>0</v>
      </c>
      <c r="F505">
        <f>VLOOKUP(Table14[[#This Row],[model.rxns]],Table2[[model.rxns]:[JFYL18 - stddev]],8,FALSE)</f>
        <v>0</v>
      </c>
      <c r="G505" t="b">
        <f>ABS(Table14[[#This Row],[JFYL07 flux]])&gt;Table14[[#This Row],[JFYL07 stddev]]</f>
        <v>0</v>
      </c>
    </row>
    <row r="506" spans="1:7" hidden="1" x14ac:dyDescent="0.25">
      <c r="A506" s="5">
        <v>252</v>
      </c>
      <c r="B506" t="str">
        <f>VLOOKUP(Table14[[#This Row],[model.rxns]],Table2[],2,FALSE)</f>
        <v>carnitine O-acetyltransferase</v>
      </c>
      <c r="C506" s="2">
        <v>-0.100585614181204</v>
      </c>
      <c r="D506">
        <f>VLOOKUP(Table14[[#This Row],[model.rxns]],Table2[[model.rxns]:[OKYL029 - avg]],5,FALSE)</f>
        <v>-6.6595224405045696E-4</v>
      </c>
      <c r="E506">
        <f>VLOOKUP(Table14[[#This Row],[model.rxns]],Table2[[model.rxns]:[JFYL07 - avg]],7,FALSE)</f>
        <v>6.6985215483166395E-5</v>
      </c>
      <c r="F506">
        <f>VLOOKUP(Table14[[#This Row],[model.rxns]],Table2[[model.rxns]:[JFYL18 - stddev]],8,FALSE)</f>
        <v>2.3175822738574201E-3</v>
      </c>
      <c r="G506" t="b">
        <f>ABS(Table14[[#This Row],[JFYL07 flux]])&gt;Table14[[#This Row],[JFYL07 stddev]]</f>
        <v>0</v>
      </c>
    </row>
    <row r="507" spans="1:7" hidden="1" x14ac:dyDescent="0.25">
      <c r="A507" s="5" t="s">
        <v>1691</v>
      </c>
      <c r="B507" t="str">
        <f>VLOOKUP(Table14[[#This Row],[model.rxns]],Table2[],2,FALSE)</f>
        <v>diglyceride transport, cytoplasm-lipid particle</v>
      </c>
      <c r="C507" s="2">
        <v>-0.14344663346793099</v>
      </c>
      <c r="D507">
        <f>VLOOKUP(Table14[[#This Row],[model.rxns]],Table2[[model.rxns]:[OKYL029 - avg]],5,FALSE)</f>
        <v>-9.9007684474255097E-4</v>
      </c>
      <c r="E507">
        <f>VLOOKUP(Table14[[#This Row],[model.rxns]],Table2[[model.rxns]:[JFYL07 - avg]],7,FALSE)</f>
        <v>1.4202319025287001E-4</v>
      </c>
      <c r="F507">
        <f>VLOOKUP(Table14[[#This Row],[model.rxns]],Table2[[model.rxns]:[JFYL18 - stddev]],8,FALSE)</f>
        <v>3.8795054731197998E-5</v>
      </c>
      <c r="G507" t="b">
        <f>ABS(Table14[[#This Row],[JFYL07 flux]])&gt;Table14[[#This Row],[JFYL07 stddev]]</f>
        <v>1</v>
      </c>
    </row>
    <row r="508" spans="1:7" hidden="1" x14ac:dyDescent="0.25">
      <c r="A508" s="5" t="s">
        <v>1823</v>
      </c>
      <c r="B508" t="str">
        <f>VLOOKUP(Table14[[#This Row],[model.rxns]],Table2[],2,FALSE)</f>
        <v>ATP:cytidine 5-phosphotransferase</v>
      </c>
      <c r="C508" s="2">
        <v>-0.18756858779211</v>
      </c>
      <c r="D508">
        <f>VLOOKUP(Table14[[#This Row],[model.rxns]],Table2[[model.rxns]:[OKYL029 - avg]],5,FALSE)</f>
        <v>-6.9662940826464295E-4</v>
      </c>
      <c r="E508">
        <f>VLOOKUP(Table14[[#This Row],[model.rxns]],Table2[[model.rxns]:[JFYL07 - avg]],7,FALSE)</f>
        <v>1.3066579432265301E-4</v>
      </c>
      <c r="F508">
        <f>VLOOKUP(Table14[[#This Row],[model.rxns]],Table2[[model.rxns]:[JFYL18 - stddev]],8,FALSE)</f>
        <v>4.7063475391998901E-3</v>
      </c>
      <c r="G508" t="b">
        <f>ABS(Table14[[#This Row],[JFYL07 flux]])&gt;Table14[[#This Row],[JFYL07 stddev]]</f>
        <v>0</v>
      </c>
    </row>
    <row r="509" spans="1:7" hidden="1" x14ac:dyDescent="0.25">
      <c r="A509" s="5" t="s">
        <v>1723</v>
      </c>
      <c r="B509" t="str">
        <f>VLOOKUP(Table14[[#This Row],[model.rxns]],Table2[],2,FALSE)</f>
        <v>1-phosphatidyl-1D-myo-inositol 4-phosphate transport, cell envelope-ER membrane</v>
      </c>
      <c r="C509" s="2">
        <v>-6.8347281650338498</v>
      </c>
      <c r="D509">
        <f>VLOOKUP(Table14[[#This Row],[model.rxns]],Table2[[model.rxns]:[OKYL029 - avg]],5,FALSE)</f>
        <v>-6.2080796985856104E-6</v>
      </c>
      <c r="E509">
        <f>VLOOKUP(Table14[[#This Row],[model.rxns]],Table2[[model.rxns]:[JFYL07 - avg]],7,FALSE)</f>
        <v>4.2430537166697901E-5</v>
      </c>
      <c r="F509">
        <f>VLOOKUP(Table14[[#This Row],[model.rxns]],Table2[[model.rxns]:[JFYL18 - stddev]],8,FALSE)</f>
        <v>7.9383096525052202E-4</v>
      </c>
      <c r="G509" t="b">
        <f>ABS(Table14[[#This Row],[JFYL07 flux]])&gt;Table14[[#This Row],[JFYL07 stddev]]</f>
        <v>0</v>
      </c>
    </row>
    <row r="510" spans="1:7" hidden="1" x14ac:dyDescent="0.25">
      <c r="A510" s="5">
        <v>1117</v>
      </c>
      <c r="B510" t="str">
        <f>VLOOKUP(Table14[[#This Row],[model.rxns]],Table2[],2,FALSE)</f>
        <v>aspartate transport</v>
      </c>
      <c r="C510" s="2">
        <v>-19.249782049620201</v>
      </c>
      <c r="D510">
        <f>VLOOKUP(Table14[[#This Row],[model.rxns]],Table2[[model.rxns]:[OKYL029 - avg]],5,FALSE)</f>
        <v>4.1524791611590402E-2</v>
      </c>
      <c r="E510">
        <f>VLOOKUP(Table14[[#This Row],[model.rxns]],Table2[[model.rxns]:[JFYL07 - avg]],7,FALSE)</f>
        <v>-0.79934318817901095</v>
      </c>
      <c r="F510">
        <f>VLOOKUP(Table14[[#This Row],[model.rxns]],Table2[[model.rxns]:[JFYL18 - stddev]],8,FALSE)</f>
        <v>0.20656616266594699</v>
      </c>
      <c r="G510" t="b">
        <f>ABS(Table14[[#This Row],[JFYL07 flux]])&gt;Table14[[#This Row],[JFYL07 stddev]]</f>
        <v>1</v>
      </c>
    </row>
    <row r="511" spans="1:7" hidden="1" x14ac:dyDescent="0.25">
      <c r="A511" s="5">
        <v>1254</v>
      </c>
      <c r="B511" t="str">
        <f>VLOOKUP(Table14[[#This Row],[model.rxns]],Table2[],2,FALSE)</f>
        <v>pyruvate transport</v>
      </c>
      <c r="C511" s="2" t="e" cm="1">
        <f t="array" ref="C511">-Inf</f>
        <v>#NAME?</v>
      </c>
      <c r="D511">
        <f>VLOOKUP(Table14[[#This Row],[model.rxns]],Table2[[model.rxns]:[OKYL029 - avg]],5,FALSE)</f>
        <v>0</v>
      </c>
      <c r="E511">
        <f>VLOOKUP(Table14[[#This Row],[model.rxns]],Table2[[model.rxns]:[JFYL07 - avg]],7,FALSE)</f>
        <v>-8.9055811176379802E-3</v>
      </c>
      <c r="F511">
        <f>VLOOKUP(Table14[[#This Row],[model.rxns]],Table2[[model.rxns]:[JFYL18 - stddev]],8,FALSE)</f>
        <v>1.0640810670307999E-4</v>
      </c>
      <c r="G511" t="b">
        <f>ABS(Table14[[#This Row],[JFYL07 flux]])&gt;Table14[[#This Row],[JFYL07 stddev]]</f>
        <v>1</v>
      </c>
    </row>
    <row r="512" spans="1:7" hidden="1" x14ac:dyDescent="0.25">
      <c r="A512" s="5">
        <v>2057</v>
      </c>
      <c r="B512" t="str">
        <f>VLOOKUP(Table14[[#This Row],[model.rxns]],Table2[],2,FALSE)</f>
        <v>succinate transport</v>
      </c>
      <c r="C512" s="2" t="e" cm="1">
        <f t="array" ref="C512">-Inf</f>
        <v>#NAME?</v>
      </c>
      <c r="D512">
        <f>VLOOKUP(Table14[[#This Row],[model.rxns]],Table2[[model.rxns]:[OKYL029 - avg]],5,FALSE)</f>
        <v>0</v>
      </c>
      <c r="E512">
        <f>VLOOKUP(Table14[[#This Row],[model.rxns]],Table2[[model.rxns]:[JFYL07 - avg]],7,FALSE)</f>
        <v>-1.7819973553792701E-4</v>
      </c>
      <c r="F512">
        <f>VLOOKUP(Table14[[#This Row],[model.rxns]],Table2[[model.rxns]:[JFYL18 - stddev]],8,FALSE)</f>
        <v>2.7668831401842902E-6</v>
      </c>
      <c r="G512" t="b">
        <f>ABS(Table14[[#This Row],[JFYL07 flux]])&gt;Table14[[#This Row],[JFYL07 stddev]]</f>
        <v>1</v>
      </c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4" x14ac:dyDescent="0.25">
      <c r="C545" s="2"/>
    </row>
    <row r="546" spans="3:4" x14ac:dyDescent="0.25">
      <c r="C546" s="2"/>
    </row>
    <row r="547" spans="3:4" x14ac:dyDescent="0.25">
      <c r="C547" s="2"/>
    </row>
    <row r="548" spans="3:4" x14ac:dyDescent="0.25">
      <c r="C548" s="2"/>
    </row>
    <row r="549" spans="3:4" x14ac:dyDescent="0.25">
      <c r="C549" s="2"/>
    </row>
    <row r="552" spans="3:4" x14ac:dyDescent="0.25">
      <c r="D552" s="1"/>
    </row>
    <row r="556" spans="3:4" x14ac:dyDescent="0.25">
      <c r="D556" s="1"/>
    </row>
    <row r="557" spans="3:4" x14ac:dyDescent="0.25">
      <c r="D557" s="1"/>
    </row>
    <row r="571" spans="4:4" x14ac:dyDescent="0.25">
      <c r="D571" s="1"/>
    </row>
    <row r="575" spans="4:4" x14ac:dyDescent="0.25">
      <c r="D575" s="1"/>
    </row>
    <row r="588" spans="4:4" x14ac:dyDescent="0.25">
      <c r="D588" s="1"/>
    </row>
    <row r="601" spans="4:4" x14ac:dyDescent="0.25">
      <c r="D601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31" spans="4:4" x14ac:dyDescent="0.25">
      <c r="D631" s="1"/>
    </row>
    <row r="632" spans="4:4" x14ac:dyDescent="0.25">
      <c r="D632" s="1"/>
    </row>
    <row r="646" spans="4:4" x14ac:dyDescent="0.25">
      <c r="D646" s="1"/>
    </row>
    <row r="666" spans="4:4" x14ac:dyDescent="0.25">
      <c r="D666" s="1"/>
    </row>
    <row r="677" spans="4:4" x14ac:dyDescent="0.25">
      <c r="D677" s="1"/>
    </row>
    <row r="679" spans="4:4" x14ac:dyDescent="0.25">
      <c r="D679" s="1"/>
    </row>
    <row r="680" spans="4:4" x14ac:dyDescent="0.25">
      <c r="D680" s="1"/>
    </row>
    <row r="682" spans="4:4" x14ac:dyDescent="0.25">
      <c r="D682" s="1"/>
    </row>
    <row r="684" spans="4:4" x14ac:dyDescent="0.25">
      <c r="D684" s="1"/>
    </row>
    <row r="685" spans="4:4" x14ac:dyDescent="0.25">
      <c r="D685" s="1"/>
    </row>
    <row r="704" spans="4:4" x14ac:dyDescent="0.25">
      <c r="D704" s="1"/>
    </row>
    <row r="705" spans="4:4" x14ac:dyDescent="0.25">
      <c r="D705" s="1"/>
    </row>
    <row r="707" spans="4:4" x14ac:dyDescent="0.25">
      <c r="D707" s="1"/>
    </row>
    <row r="714" spans="4:4" x14ac:dyDescent="0.25">
      <c r="D714" s="1"/>
    </row>
    <row r="722" spans="4:4" x14ac:dyDescent="0.25">
      <c r="D722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45" spans="4:4" x14ac:dyDescent="0.25">
      <c r="D745" s="1"/>
    </row>
    <row r="750" spans="4:4" x14ac:dyDescent="0.25">
      <c r="D750" s="1"/>
    </row>
    <row r="751" spans="4:4" x14ac:dyDescent="0.25">
      <c r="D751" s="1"/>
    </row>
    <row r="756" spans="4:4" x14ac:dyDescent="0.25">
      <c r="D756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802" spans="4:4" x14ac:dyDescent="0.25">
      <c r="D802" s="1"/>
    </row>
    <row r="806" spans="4:4" x14ac:dyDescent="0.25">
      <c r="D806" s="1"/>
    </row>
    <row r="824" spans="4:4" x14ac:dyDescent="0.25">
      <c r="D824" s="1"/>
    </row>
    <row r="828" spans="4:4" x14ac:dyDescent="0.25">
      <c r="D828" s="1"/>
    </row>
    <row r="839" spans="4:4" x14ac:dyDescent="0.25">
      <c r="D839" s="1"/>
    </row>
    <row r="894" spans="4:4" x14ac:dyDescent="0.25">
      <c r="D894" s="1"/>
    </row>
    <row r="899" spans="4:4" x14ac:dyDescent="0.25">
      <c r="D899" s="1"/>
    </row>
    <row r="912" spans="4:4" x14ac:dyDescent="0.25">
      <c r="D912" s="1"/>
    </row>
    <row r="923" spans="4:4" x14ac:dyDescent="0.25">
      <c r="D923" s="1"/>
    </row>
    <row r="956" spans="4:4" x14ac:dyDescent="0.25">
      <c r="D956" s="1"/>
    </row>
    <row r="964" spans="4:4" x14ac:dyDescent="0.25">
      <c r="D964" s="1"/>
    </row>
    <row r="965" spans="4:4" x14ac:dyDescent="0.25">
      <c r="D965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90" spans="4:4" x14ac:dyDescent="0.25">
      <c r="D990" s="1"/>
    </row>
    <row r="993" spans="4:4" x14ac:dyDescent="0.25">
      <c r="D993" s="1"/>
    </row>
    <row r="1012" spans="4:4" x14ac:dyDescent="0.25">
      <c r="D1012" s="1"/>
    </row>
    <row r="1013" spans="4:4" x14ac:dyDescent="0.25">
      <c r="D1013" s="1"/>
    </row>
    <row r="1025" spans="4:4" x14ac:dyDescent="0.25">
      <c r="D1025" s="1"/>
    </row>
    <row r="1026" spans="4:4" x14ac:dyDescent="0.25">
      <c r="D1026" s="1"/>
    </row>
    <row r="1028" spans="4:4" x14ac:dyDescent="0.25">
      <c r="D1028" s="1"/>
    </row>
    <row r="1046" spans="4:4" x14ac:dyDescent="0.25">
      <c r="D1046" s="1"/>
    </row>
    <row r="1052" spans="4:4" x14ac:dyDescent="0.25">
      <c r="D1052" s="1"/>
    </row>
    <row r="1082" spans="4:4" x14ac:dyDescent="0.25">
      <c r="D1082" s="1"/>
    </row>
    <row r="1084" spans="4:4" x14ac:dyDescent="0.25">
      <c r="D1084" s="1"/>
    </row>
    <row r="1104" spans="4:4" x14ac:dyDescent="0.25">
      <c r="D1104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71" spans="4:4" x14ac:dyDescent="0.25">
      <c r="D1171" s="1"/>
    </row>
    <row r="1182" spans="4:4" x14ac:dyDescent="0.25">
      <c r="D1182" s="1"/>
    </row>
    <row r="1183" spans="4:4" x14ac:dyDescent="0.25">
      <c r="D1183" s="1"/>
    </row>
    <row r="1226" spans="4:4" x14ac:dyDescent="0.25">
      <c r="D1226" s="1"/>
    </row>
    <row r="1237" spans="4:4" x14ac:dyDescent="0.25">
      <c r="D1237" s="1"/>
    </row>
    <row r="1271" spans="4:4" x14ac:dyDescent="0.25">
      <c r="D1271" s="1"/>
    </row>
    <row r="1285" spans="4:4" x14ac:dyDescent="0.25">
      <c r="D1285" s="1"/>
    </row>
    <row r="1291" spans="4:4" x14ac:dyDescent="0.25">
      <c r="D1291" s="1"/>
    </row>
    <row r="1293" spans="4:4" x14ac:dyDescent="0.25">
      <c r="D1293" s="1"/>
    </row>
    <row r="1313" spans="4:4" x14ac:dyDescent="0.25">
      <c r="D1313" s="1"/>
    </row>
    <row r="1318" spans="4:4" x14ac:dyDescent="0.25">
      <c r="D1318" s="1"/>
    </row>
    <row r="1334" spans="4:4" x14ac:dyDescent="0.25">
      <c r="D1334" s="1"/>
    </row>
    <row r="1342" spans="4:4" x14ac:dyDescent="0.25">
      <c r="D1342" s="1"/>
    </row>
    <row r="1343" spans="4:4" x14ac:dyDescent="0.25">
      <c r="D1343" s="1"/>
    </row>
    <row r="1350" spans="4:4" x14ac:dyDescent="0.25">
      <c r="D1350" s="1"/>
    </row>
    <row r="1377" spans="4:4" x14ac:dyDescent="0.25">
      <c r="D1377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6" spans="4:4" x14ac:dyDescent="0.25">
      <c r="D1456" s="1"/>
    </row>
    <row r="1457" spans="4:4" x14ac:dyDescent="0.25">
      <c r="D1457" s="1"/>
    </row>
    <row r="1460" spans="4:4" x14ac:dyDescent="0.25">
      <c r="D1460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70" spans="4:4" x14ac:dyDescent="0.25">
      <c r="D1470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7" spans="4:4" x14ac:dyDescent="0.25">
      <c r="D1487" s="1"/>
    </row>
    <row r="1488" spans="4:4" x14ac:dyDescent="0.25">
      <c r="D1488" s="1"/>
    </row>
    <row r="1490" spans="4:4" x14ac:dyDescent="0.25">
      <c r="D1490" s="1"/>
    </row>
    <row r="1491" spans="4:4" x14ac:dyDescent="0.25">
      <c r="D1491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4" spans="4:4" x14ac:dyDescent="0.25">
      <c r="D1554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3" spans="4:4" x14ac:dyDescent="0.25">
      <c r="D1593" s="1"/>
    </row>
    <row r="1600" spans="4:4" x14ac:dyDescent="0.25">
      <c r="D1600" s="1"/>
    </row>
    <row r="1608" spans="4:4" x14ac:dyDescent="0.25">
      <c r="D160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5" spans="4:4" x14ac:dyDescent="0.25">
      <c r="D1625" s="1"/>
    </row>
    <row r="1626" spans="4:4" x14ac:dyDescent="0.25">
      <c r="D1626" s="1"/>
    </row>
    <row r="1628" spans="4:4" x14ac:dyDescent="0.25">
      <c r="D1628" s="1"/>
    </row>
    <row r="1639" spans="4:4" x14ac:dyDescent="0.25">
      <c r="D1639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6" spans="4:4" x14ac:dyDescent="0.25">
      <c r="D1646" s="1"/>
    </row>
    <row r="1647" spans="4:4" x14ac:dyDescent="0.25">
      <c r="D1647" s="1"/>
    </row>
    <row r="1651" spans="4:4" x14ac:dyDescent="0.25">
      <c r="D1651" s="1"/>
    </row>
    <row r="1653" spans="4:4" x14ac:dyDescent="0.25">
      <c r="D1653" s="1"/>
    </row>
    <row r="1663" spans="4:4" x14ac:dyDescent="0.25">
      <c r="D1663" s="1"/>
    </row>
    <row r="1667" spans="4:4" x14ac:dyDescent="0.25">
      <c r="D1667" s="1"/>
    </row>
    <row r="1677" spans="4:4" x14ac:dyDescent="0.25">
      <c r="D1677" s="1"/>
    </row>
    <row r="1678" spans="4:4" x14ac:dyDescent="0.25">
      <c r="D1678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7" spans="4:4" x14ac:dyDescent="0.25">
      <c r="D1697" s="1"/>
    </row>
    <row r="1698" spans="4:4" x14ac:dyDescent="0.25">
      <c r="D1698" s="1"/>
    </row>
    <row r="1702" spans="4:4" x14ac:dyDescent="0.25">
      <c r="D1702" s="1"/>
    </row>
    <row r="1704" spans="4:4" x14ac:dyDescent="0.25">
      <c r="D1704" s="1"/>
    </row>
    <row r="1713" spans="4:4" x14ac:dyDescent="0.25">
      <c r="D1713" s="1"/>
    </row>
    <row r="1719" spans="4:4" x14ac:dyDescent="0.25">
      <c r="D1719" s="1"/>
    </row>
    <row r="1721" spans="4:4" x14ac:dyDescent="0.25">
      <c r="D1721" s="1"/>
    </row>
    <row r="1722" spans="4:4" x14ac:dyDescent="0.25">
      <c r="D1722" s="1"/>
    </row>
    <row r="1725" spans="4:4" x14ac:dyDescent="0.25">
      <c r="D1725" s="1"/>
    </row>
    <row r="1730" spans="4:4" x14ac:dyDescent="0.25">
      <c r="D1730" s="1"/>
    </row>
    <row r="1734" spans="4:4" x14ac:dyDescent="0.25">
      <c r="D1734" s="1"/>
    </row>
    <row r="1735" spans="4:4" x14ac:dyDescent="0.25">
      <c r="D1735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3" spans="4:4" x14ac:dyDescent="0.25">
      <c r="D1763" s="1"/>
    </row>
    <row r="1767" spans="4:4" x14ac:dyDescent="0.25">
      <c r="D1767" s="1"/>
    </row>
    <row r="1769" spans="4:4" x14ac:dyDescent="0.25">
      <c r="D1769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81" spans="4:4" x14ac:dyDescent="0.25">
      <c r="D1781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7" spans="4:4" x14ac:dyDescent="0.25">
      <c r="D1787" s="1"/>
    </row>
    <row r="1789" spans="4:4" x14ac:dyDescent="0.25">
      <c r="D1789" s="1"/>
    </row>
    <row r="1792" spans="4:4" x14ac:dyDescent="0.25">
      <c r="D1792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41" spans="4:4" x14ac:dyDescent="0.25">
      <c r="D1841" s="1"/>
    </row>
    <row r="1842" spans="4:4" x14ac:dyDescent="0.25">
      <c r="D1842" s="1"/>
    </row>
    <row r="1844" spans="4:4" x14ac:dyDescent="0.25">
      <c r="D1844" s="1"/>
    </row>
    <row r="1846" spans="4:4" x14ac:dyDescent="0.25">
      <c r="D1846" s="1"/>
    </row>
    <row r="1847" spans="4:4" x14ac:dyDescent="0.25">
      <c r="D1847" s="1"/>
    </row>
    <row r="1857" spans="4:4" x14ac:dyDescent="0.25">
      <c r="D1857" s="1"/>
    </row>
    <row r="1864" spans="4:4" x14ac:dyDescent="0.25">
      <c r="D1864" s="1"/>
    </row>
    <row r="1865" spans="4:4" x14ac:dyDescent="0.25">
      <c r="D1865" s="1"/>
    </row>
    <row r="1868" spans="4:4" x14ac:dyDescent="0.25">
      <c r="D1868" s="1"/>
    </row>
    <row r="1869" spans="4:4" x14ac:dyDescent="0.25">
      <c r="D1869" s="1"/>
    </row>
    <row r="1871" spans="4:4" x14ac:dyDescent="0.25">
      <c r="D1871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8" spans="4:4" x14ac:dyDescent="0.25">
      <c r="D1878" s="1"/>
    </row>
    <row r="1883" spans="4:4" x14ac:dyDescent="0.25">
      <c r="D1883" s="1"/>
    </row>
    <row r="1885" spans="4:4" x14ac:dyDescent="0.25">
      <c r="D1885" s="1"/>
    </row>
    <row r="1889" spans="4:4" x14ac:dyDescent="0.25">
      <c r="D1889" s="1"/>
    </row>
    <row r="1899" spans="4:4" x14ac:dyDescent="0.25">
      <c r="D1899" s="1"/>
    </row>
    <row r="1903" spans="4:4" x14ac:dyDescent="0.25">
      <c r="D1903" s="1"/>
    </row>
    <row r="1904" spans="4:4" x14ac:dyDescent="0.25">
      <c r="D1904" s="1"/>
    </row>
    <row r="1913" spans="4:4" x14ac:dyDescent="0.25">
      <c r="D1913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33" spans="4:4" x14ac:dyDescent="0.25">
      <c r="D1933" s="1"/>
    </row>
    <row r="1934" spans="4:4" x14ac:dyDescent="0.25">
      <c r="D1934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8" spans="4:4" x14ac:dyDescent="0.25">
      <c r="D1948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68" spans="4:4" x14ac:dyDescent="0.25">
      <c r="D1968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8" spans="4:4" x14ac:dyDescent="0.25">
      <c r="D1978" s="1"/>
    </row>
    <row r="1979" spans="4:4" x14ac:dyDescent="0.25">
      <c r="D1979" s="1"/>
    </row>
    <row r="1987" spans="4:4" x14ac:dyDescent="0.25">
      <c r="D198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CAE5-5C04-498B-AF1E-41A2B6732635}">
  <dimension ref="A1:H524"/>
  <sheetViews>
    <sheetView workbookViewId="0">
      <selection activeCell="B36" sqref="B36"/>
    </sheetView>
  </sheetViews>
  <sheetFormatPr defaultRowHeight="15" x14ac:dyDescent="0.25"/>
  <cols>
    <col min="1" max="1" width="17.85546875" style="5" customWidth="1"/>
    <col min="2" max="2" width="46.85546875" customWidth="1"/>
    <col min="3" max="3" width="13" bestFit="1" customWidth="1"/>
    <col min="4" max="5" width="12.42578125" bestFit="1" customWidth="1"/>
    <col min="6" max="6" width="14.42578125" bestFit="1" customWidth="1"/>
    <col min="7" max="7" width="20.28515625" bestFit="1" customWidth="1"/>
    <col min="8" max="8" width="11.85546875" bestFit="1" customWidth="1"/>
  </cols>
  <sheetData>
    <row r="1" spans="1:8" x14ac:dyDescent="0.25">
      <c r="A1" s="5" t="s">
        <v>1627</v>
      </c>
      <c r="B1" t="s">
        <v>0</v>
      </c>
      <c r="C1" t="s">
        <v>1625</v>
      </c>
      <c r="D1" t="s">
        <v>1896</v>
      </c>
      <c r="E1" t="s">
        <v>1897</v>
      </c>
      <c r="F1" t="s">
        <v>1917</v>
      </c>
      <c r="G1" t="s">
        <v>1913</v>
      </c>
      <c r="H1" t="s">
        <v>1912</v>
      </c>
    </row>
    <row r="2" spans="1:8" hidden="1" x14ac:dyDescent="0.25">
      <c r="A2" s="5">
        <v>87</v>
      </c>
      <c r="B2" t="str">
        <f>VLOOKUP(Table1456[[#This Row],[model.rxns]],Table2[],2,FALSE)</f>
        <v>5-methylthioribose-1-phosphate isomerase</v>
      </c>
      <c r="C2" s="2" t="s">
        <v>1916</v>
      </c>
      <c r="D2">
        <f>VLOOKUP(Table1456[[#This Row],[model.rxns]],Table2[[model.rxns]:[JFYL18 - stddev]],7,FALSE)</f>
        <v>0</v>
      </c>
      <c r="E2">
        <f>VLOOKUP(Table1456[[#This Row],[model.rxns]],Table2[[model.rxns]:[JFYL14 - avg]],9,FALSE)</f>
        <v>-3.0791341698588301E-21</v>
      </c>
      <c r="F2">
        <f>VLOOKUP(Table1456[[#This Row],[model.rxns]],Table2[[model.rxns]:[JFYL14 - stddev]],10,FALSE)</f>
        <v>2.56579693333111E-20</v>
      </c>
      <c r="G2" t="b">
        <f>ABS(Table1456[[#This Row],[JFYL14 flux]])&gt;Table1456[[#This Row],[JFYL14 stddev]]</f>
        <v>0</v>
      </c>
      <c r="H2">
        <v>6.6240521707914598E-17</v>
      </c>
    </row>
    <row r="3" spans="1:8" hidden="1" x14ac:dyDescent="0.25">
      <c r="A3" s="5">
        <v>673</v>
      </c>
      <c r="B3" t="str">
        <f>VLOOKUP(Table1456[[#This Row],[model.rxns]],Table2[],2,FALSE)</f>
        <v>L-4-hydroxyglutamate semialdehyde dehydrogenase</v>
      </c>
      <c r="C3" s="2" t="s">
        <v>1916</v>
      </c>
      <c r="D3">
        <f>VLOOKUP(Table1456[[#This Row],[model.rxns]],Table2[[model.rxns]:[JFYL18 - stddev]],7,FALSE)</f>
        <v>0</v>
      </c>
      <c r="E3">
        <f>VLOOKUP(Table1456[[#This Row],[model.rxns]],Table2[[model.rxns]:[JFYL14 - avg]],9,FALSE)</f>
        <v>-4.44089209850063E-20</v>
      </c>
      <c r="F3">
        <f>VLOOKUP(Table1456[[#This Row],[model.rxns]],Table2[[model.rxns]:[JFYL14 - stddev]],10,FALSE)</f>
        <v>7.8386753957845403E-19</v>
      </c>
      <c r="G3" t="b">
        <f>ABS(Table1456[[#This Row],[JFYL14 flux]])&gt;Table1456[[#This Row],[JFYL14 stddev]]</f>
        <v>0</v>
      </c>
      <c r="H3">
        <v>1.3597933609627499E-4</v>
      </c>
    </row>
    <row r="4" spans="1:8" x14ac:dyDescent="0.25">
      <c r="A4" s="5">
        <v>470</v>
      </c>
      <c r="B4" t="str">
        <f>VLOOKUP(Table1456[[#This Row],[model.rxns]],Table2[],2,FALSE)</f>
        <v>glutamate dehydrogenase (NAD)</v>
      </c>
      <c r="C4" s="2">
        <v>3640.02694742222</v>
      </c>
      <c r="D4">
        <f>VLOOKUP(Table1456[[#This Row],[model.rxns]],Table2[[model.rxns]:[JFYL18 - stddev]],7,FALSE)</f>
        <v>4.1604469986243099E-4</v>
      </c>
      <c r="E4">
        <f>VLOOKUP(Table1456[[#This Row],[model.rxns]],Table2[[model.rxns]:[JFYL14 - avg]],9,FALSE)</f>
        <v>1.5144139188314401</v>
      </c>
      <c r="F4">
        <f>VLOOKUP(Table1456[[#This Row],[model.rxns]],Table2[[model.rxns]:[JFYL14 - stddev]],10,FALSE)</f>
        <v>7.5976070755744196E-2</v>
      </c>
      <c r="G4" t="b">
        <f>ABS(Table1456[[#This Row],[JFYL14 flux]])&gt;Table1456[[#This Row],[JFYL14 stddev]]</f>
        <v>1</v>
      </c>
      <c r="H4">
        <v>0</v>
      </c>
    </row>
    <row r="5" spans="1:8" x14ac:dyDescent="0.25">
      <c r="A5" s="5">
        <v>990</v>
      </c>
      <c r="B5" t="str">
        <f>VLOOKUP(Table1456[[#This Row],[model.rxns]],Table2[],2,FALSE)</f>
        <v>sedoheptulose 1,7-bisphosphate D-glyceraldehyde-3-phosphate-lyase</v>
      </c>
      <c r="C5" s="2">
        <v>91.074098290152193</v>
      </c>
      <c r="D5">
        <f>VLOOKUP(Table1456[[#This Row],[model.rxns]],Table2[[model.rxns]:[JFYL18 - stddev]],7,FALSE)</f>
        <v>1.7625170140373101E-3</v>
      </c>
      <c r="E5">
        <f>VLOOKUP(Table1456[[#This Row],[model.rxns]],Table2[[model.rxns]:[JFYL14 - avg]],9,FALSE)</f>
        <v>0.16051964777449901</v>
      </c>
      <c r="F5">
        <f>VLOOKUP(Table1456[[#This Row],[model.rxns]],Table2[[model.rxns]:[JFYL14 - stddev]],10,FALSE)</f>
        <v>4.9765456437652303E-2</v>
      </c>
      <c r="G5" t="b">
        <f>ABS(Table1456[[#This Row],[JFYL14 flux]])&gt;Table1456[[#This Row],[JFYL14 stddev]]</f>
        <v>1</v>
      </c>
      <c r="H5">
        <v>0</v>
      </c>
    </row>
    <row r="6" spans="1:8" x14ac:dyDescent="0.25">
      <c r="A6" s="5">
        <v>887</v>
      </c>
      <c r="B6" t="str">
        <f>VLOOKUP(Table1456[[#This Row],[model.rxns]],Table2[],2,FALSE)</f>
        <v>phosphofructokinase (s7p)</v>
      </c>
      <c r="C6" s="2">
        <v>83.789974044974301</v>
      </c>
      <c r="D6">
        <f>VLOOKUP(Table1456[[#This Row],[model.rxns]],Table2[[model.rxns]:[JFYL18 - stddev]],7,FALSE)</f>
        <v>1.92010712464403E-3</v>
      </c>
      <c r="E6">
        <f>VLOOKUP(Table1456[[#This Row],[model.rxns]],Table2[[model.rxns]:[JFYL14 - avg]],9,FALSE)</f>
        <v>0.160885726137493</v>
      </c>
      <c r="F6">
        <f>VLOOKUP(Table1456[[#This Row],[model.rxns]],Table2[[model.rxns]:[JFYL14 - stddev]],10,FALSE)</f>
        <v>5.1196194170836998E-2</v>
      </c>
      <c r="G6" t="b">
        <f>ABS(Table1456[[#This Row],[JFYL14 flux]])&gt;Table1456[[#This Row],[JFYL14 stddev]]</f>
        <v>1</v>
      </c>
      <c r="H6">
        <v>0</v>
      </c>
    </row>
    <row r="7" spans="1:8" x14ac:dyDescent="0.25">
      <c r="A7" s="5">
        <v>689</v>
      </c>
      <c r="B7" t="str">
        <f>VLOOKUP(Table1456[[#This Row],[model.rxns]],Table2[],2,FALSE)</f>
        <v>L-serine deaminase</v>
      </c>
      <c r="C7" s="2">
        <v>79.454808840336995</v>
      </c>
      <c r="D7">
        <f>VLOOKUP(Table1456[[#This Row],[model.rxns]],Table2[[model.rxns]:[JFYL18 - stddev]],7,FALSE)</f>
        <v>1.38065790683586E-4</v>
      </c>
      <c r="E7">
        <f>VLOOKUP(Table1456[[#This Row],[model.rxns]],Table2[[model.rxns]:[JFYL14 - avg]],9,FALSE)</f>
        <v>1.0969991006154299E-2</v>
      </c>
      <c r="F7">
        <f>VLOOKUP(Table1456[[#This Row],[model.rxns]],Table2[[model.rxns]:[JFYL14 - stddev]],10,FALSE)</f>
        <v>3.0771728030111098E-3</v>
      </c>
      <c r="G7" t="b">
        <f>ABS(Table1456[[#This Row],[JFYL14 flux]])&gt;Table1456[[#This Row],[JFYL14 stddev]]</f>
        <v>1</v>
      </c>
      <c r="H7">
        <v>0</v>
      </c>
    </row>
    <row r="8" spans="1:8" hidden="1" x14ac:dyDescent="0.25">
      <c r="A8" s="5">
        <v>2056</v>
      </c>
      <c r="B8" t="str">
        <f>VLOOKUP(Table1456[[#This Row],[model.rxns]],Table2[],2,FALSE)</f>
        <v>succinate exchange</v>
      </c>
      <c r="C8" s="2">
        <v>52.122295455929503</v>
      </c>
      <c r="D8">
        <f>VLOOKUP(Table1456[[#This Row],[model.rxns]],Table2[[model.rxns]:[JFYL18 - stddev]],7,FALSE)</f>
        <v>1.7819973553792701E-4</v>
      </c>
      <c r="E8">
        <f>VLOOKUP(Table1456[[#This Row],[model.rxns]],Table2[[model.rxns]:[JFYL14 - avg]],9,FALSE)</f>
        <v>9.2881792658763094E-3</v>
      </c>
      <c r="F8">
        <f>VLOOKUP(Table1456[[#This Row],[model.rxns]],Table2[[model.rxns]:[JFYL14 - stddev]],10,FALSE)</f>
        <v>1.12414796020846E-4</v>
      </c>
      <c r="G8" t="b">
        <f>ABS(Table1456[[#This Row],[JFYL14 flux]])&gt;Table1456[[#This Row],[JFYL14 stddev]]</f>
        <v>1</v>
      </c>
      <c r="H8">
        <v>0</v>
      </c>
    </row>
    <row r="9" spans="1:8" hidden="1" x14ac:dyDescent="0.25">
      <c r="A9" s="5">
        <v>2057</v>
      </c>
      <c r="B9" t="str">
        <f>VLOOKUP(Table1456[[#This Row],[model.rxns]],Table2[],2,FALSE)</f>
        <v>succinate transport</v>
      </c>
      <c r="C9" s="2">
        <v>52.122295455929503</v>
      </c>
      <c r="D9">
        <f>VLOOKUP(Table1456[[#This Row],[model.rxns]],Table2[[model.rxns]:[JFYL18 - stddev]],7,FALSE)</f>
        <v>-1.7819973553792701E-4</v>
      </c>
      <c r="E9">
        <f>VLOOKUP(Table1456[[#This Row],[model.rxns]],Table2[[model.rxns]:[JFYL14 - avg]],9,FALSE)</f>
        <v>-9.2881792658763094E-3</v>
      </c>
      <c r="F9">
        <f>VLOOKUP(Table1456[[#This Row],[model.rxns]],Table2[[model.rxns]:[JFYL14 - stddev]],10,FALSE)</f>
        <v>1.12414796020846E-4</v>
      </c>
      <c r="G9" t="b">
        <f>ABS(Table1456[[#This Row],[JFYL14 flux]])&gt;Table1456[[#This Row],[JFYL14 stddev]]</f>
        <v>1</v>
      </c>
      <c r="H9">
        <v>0</v>
      </c>
    </row>
    <row r="10" spans="1:8" x14ac:dyDescent="0.25">
      <c r="A10" s="5">
        <v>1667</v>
      </c>
      <c r="B10" t="str">
        <f>VLOOKUP(Table1456[[#This Row],[model.rxns]],Table2[],2,FALSE)</f>
        <v>bicarbonate formation</v>
      </c>
      <c r="C10" s="2">
        <v>29.6066592509918</v>
      </c>
      <c r="D10">
        <f>VLOOKUP(Table1456[[#This Row],[model.rxns]],Table2[[model.rxns]:[JFYL18 - stddev]],7,FALSE)</f>
        <v>1.2825334225532699E-2</v>
      </c>
      <c r="E10">
        <f>VLOOKUP(Table1456[[#This Row],[model.rxns]],Table2[[model.rxns]:[JFYL14 - avg]],9,FALSE)</f>
        <v>0.37971530019542998</v>
      </c>
      <c r="F10">
        <f>VLOOKUP(Table1456[[#This Row],[model.rxns]],Table2[[model.rxns]:[JFYL14 - stddev]],10,FALSE)</f>
        <v>7.5617569527588399E-2</v>
      </c>
      <c r="G10" t="b">
        <f>ABS(Table1456[[#This Row],[JFYL14 flux]])&gt;Table1456[[#This Row],[JFYL14 stddev]]</f>
        <v>1</v>
      </c>
      <c r="H10">
        <v>0</v>
      </c>
    </row>
    <row r="11" spans="1:8" x14ac:dyDescent="0.25">
      <c r="A11" s="5">
        <v>499</v>
      </c>
      <c r="B11" t="str">
        <f>VLOOKUP(Table1456[[#This Row],[model.rxns]],Table2[],2,FALSE)</f>
        <v>glycinamide ribotide transformylase</v>
      </c>
      <c r="C11" s="2">
        <v>20.442560918221801</v>
      </c>
      <c r="D11">
        <f>VLOOKUP(Table1456[[#This Row],[model.rxns]],Table2[[model.rxns]:[JFYL18 - stddev]],7,FALSE)</f>
        <v>8.5737541026882701E-5</v>
      </c>
      <c r="E11">
        <f>VLOOKUP(Table1456[[#This Row],[model.rxns]],Table2[[model.rxns]:[JFYL14 - avg]],9,FALSE)</f>
        <v>1.75269490542059E-3</v>
      </c>
      <c r="F11">
        <f>VLOOKUP(Table1456[[#This Row],[model.rxns]],Table2[[model.rxns]:[JFYL14 - stddev]],10,FALSE)</f>
        <v>1.8030107881269401E-4</v>
      </c>
      <c r="G11" t="b">
        <f>ABS(Table1456[[#This Row],[JFYL14 flux]])&gt;Table1456[[#This Row],[JFYL14 stddev]]</f>
        <v>1</v>
      </c>
      <c r="H11">
        <v>0</v>
      </c>
    </row>
    <row r="12" spans="1:8" hidden="1" x14ac:dyDescent="0.25">
      <c r="A12" s="5">
        <v>364</v>
      </c>
      <c r="B12" t="str">
        <f>VLOOKUP(Table1456[[#This Row],[model.rxns]],Table2[],2,FALSE)</f>
        <v>dUTP diphosphatase</v>
      </c>
      <c r="C12" s="2">
        <v>11.2562517394968</v>
      </c>
      <c r="D12">
        <f>VLOOKUP(Table1456[[#This Row],[model.rxns]],Table2[[model.rxns]:[JFYL18 - stddev]],7,FALSE)</f>
        <v>7.2778335617249595E-5</v>
      </c>
      <c r="E12">
        <f>VLOOKUP(Table1456[[#This Row],[model.rxns]],Table2[[model.rxns]:[JFYL14 - avg]],9,FALSE)</f>
        <v>8.1921126688935103E-4</v>
      </c>
      <c r="F12">
        <f>VLOOKUP(Table1456[[#This Row],[model.rxns]],Table2[[model.rxns]:[JFYL14 - stddev]],10,FALSE)</f>
        <v>1.01953122432376E-3</v>
      </c>
      <c r="G12" t="b">
        <f>ABS(Table1456[[#This Row],[JFYL14 flux]])&gt;Table1456[[#This Row],[JFYL14 stddev]]</f>
        <v>0</v>
      </c>
      <c r="H12">
        <v>0</v>
      </c>
    </row>
    <row r="13" spans="1:8" hidden="1" x14ac:dyDescent="0.25">
      <c r="A13" s="5">
        <v>163</v>
      </c>
      <c r="B13" t="str">
        <f>VLOOKUP(Table1456[[#This Row],[model.rxns]],Table2[],2,FALSE)</f>
        <v>alcohol dehydrogenase (ethanol to acetaldehyde)</v>
      </c>
      <c r="C13" s="2">
        <v>10.5408936220612</v>
      </c>
      <c r="D13">
        <f>VLOOKUP(Table1456[[#This Row],[model.rxns]],Table2[[model.rxns]:[JFYL18 - stddev]],7,FALSE)</f>
        <v>2.5977250204462999E-2</v>
      </c>
      <c r="E13">
        <f>VLOOKUP(Table1456[[#This Row],[model.rxns]],Table2[[model.rxns]:[JFYL14 - avg]],9,FALSE)</f>
        <v>0.27382343099891299</v>
      </c>
      <c r="F13">
        <f>VLOOKUP(Table1456[[#This Row],[model.rxns]],Table2[[model.rxns]:[JFYL14 - stddev]],10,FALSE)</f>
        <v>3.7855753697522099</v>
      </c>
      <c r="G13" t="b">
        <f>ABS(Table1456[[#This Row],[JFYL14 flux]])&gt;Table1456[[#This Row],[JFYL14 stddev]]</f>
        <v>0</v>
      </c>
      <c r="H13">
        <v>9.5391055200071993E-6</v>
      </c>
    </row>
    <row r="14" spans="1:8" hidden="1" x14ac:dyDescent="0.25">
      <c r="A14" s="5">
        <v>475</v>
      </c>
      <c r="B14" t="str">
        <f>VLOOKUP(Table1456[[#This Row],[model.rxns]],Table2[],2,FALSE)</f>
        <v>glutaminase</v>
      </c>
      <c r="C14" s="2">
        <v>9.0156688421959803</v>
      </c>
      <c r="D14">
        <f>VLOOKUP(Table1456[[#This Row],[model.rxns]],Table2[[model.rxns]:[JFYL18 - stddev]],7,FALSE)</f>
        <v>8.8027532156386898E-5</v>
      </c>
      <c r="E14">
        <f>VLOOKUP(Table1456[[#This Row],[model.rxns]],Table2[[model.rxns]:[JFYL14 - avg]],9,FALSE)</f>
        <v>7.9362707891774201E-4</v>
      </c>
      <c r="F14">
        <f>VLOOKUP(Table1456[[#This Row],[model.rxns]],Table2[[model.rxns]:[JFYL14 - stddev]],10,FALSE)</f>
        <v>1.32120877232793E-2</v>
      </c>
      <c r="G14" t="b">
        <f>ABS(Table1456[[#This Row],[JFYL14 flux]])&gt;Table1456[[#This Row],[JFYL14 stddev]]</f>
        <v>0</v>
      </c>
      <c r="H14">
        <v>4.8759013347287298E-4</v>
      </c>
    </row>
    <row r="15" spans="1:8" hidden="1" x14ac:dyDescent="0.25">
      <c r="A15" s="5">
        <v>2115</v>
      </c>
      <c r="B15" t="str">
        <f>VLOOKUP(Table1456[[#This Row],[model.rxns]],Table2[],2,FALSE)</f>
        <v>alcohol dehydrogenase, (acetaldehyde to ethanol)</v>
      </c>
      <c r="C15" s="2">
        <v>8.0719391280800394</v>
      </c>
      <c r="D15">
        <f>VLOOKUP(Table1456[[#This Row],[model.rxns]],Table2[[model.rxns]:[JFYL18 - stddev]],7,FALSE)</f>
        <v>3.5052533123799801E-2</v>
      </c>
      <c r="E15">
        <f>VLOOKUP(Table1456[[#This Row],[model.rxns]],Table2[[model.rxns]:[JFYL14 - avg]],9,FALSE)</f>
        <v>0.28294191366032201</v>
      </c>
      <c r="F15">
        <f>VLOOKUP(Table1456[[#This Row],[model.rxns]],Table2[[model.rxns]:[JFYL14 - stddev]],10,FALSE)</f>
        <v>3.7684854963610399</v>
      </c>
      <c r="G15" t="b">
        <f>ABS(Table1456[[#This Row],[JFYL14 flux]])&gt;Table1456[[#This Row],[JFYL14 stddev]]</f>
        <v>0</v>
      </c>
      <c r="H15">
        <v>8.5998090085234993E-6</v>
      </c>
    </row>
    <row r="16" spans="1:8" hidden="1" x14ac:dyDescent="0.25">
      <c r="A16" s="5">
        <v>2214</v>
      </c>
      <c r="B16" t="str">
        <f>VLOOKUP(Table1456[[#This Row],[model.rxns]],Table2[],2,FALSE)</f>
        <v>fatty-acid--CoA ligase (lignoceric acid), ER membrane</v>
      </c>
      <c r="C16" s="2">
        <v>7.5617694263326296</v>
      </c>
      <c r="D16">
        <f>VLOOKUP(Table1456[[#This Row],[model.rxns]],Table2[[model.rxns]:[JFYL18 - stddev]],7,FALSE)</f>
        <v>5.1201901631224698E-5</v>
      </c>
      <c r="E16">
        <f>VLOOKUP(Table1456[[#This Row],[model.rxns]],Table2[[model.rxns]:[JFYL14 - avg]],9,FALSE)</f>
        <v>3.87176974325085E-4</v>
      </c>
      <c r="F16">
        <f>VLOOKUP(Table1456[[#This Row],[model.rxns]],Table2[[model.rxns]:[JFYL14 - stddev]],10,FALSE)</f>
        <v>6.2690837349406404E-3</v>
      </c>
      <c r="G16" t="b">
        <f>ABS(Table1456[[#This Row],[JFYL14 flux]])&gt;Table1456[[#This Row],[JFYL14 stddev]]</f>
        <v>0</v>
      </c>
      <c r="H16">
        <v>5.4786920279669804E-4</v>
      </c>
    </row>
    <row r="17" spans="1:8" hidden="1" x14ac:dyDescent="0.25">
      <c r="A17" s="5">
        <v>3523</v>
      </c>
      <c r="B17" t="str">
        <f>VLOOKUP(Table1456[[#This Row],[model.rxns]],Table2[],2,FALSE)</f>
        <v>tetracosanoyl-CoA transport, cytoplasm-ER membrane</v>
      </c>
      <c r="C17" s="2">
        <v>6.8588003410277603</v>
      </c>
      <c r="D17">
        <f>VLOOKUP(Table1456[[#This Row],[model.rxns]],Table2[[model.rxns]:[JFYL18 - stddev]],7,FALSE)</f>
        <v>-5.8273829551086998E-5</v>
      </c>
      <c r="E17">
        <f>VLOOKUP(Table1456[[#This Row],[model.rxns]],Table2[[model.rxns]:[JFYL14 - avg]],9,FALSE)</f>
        <v>-3.9968856199798898E-4</v>
      </c>
      <c r="F17">
        <f>VLOOKUP(Table1456[[#This Row],[model.rxns]],Table2[[model.rxns]:[JFYL14 - stddev]],10,FALSE)</f>
        <v>6.2694789094647997E-3</v>
      </c>
      <c r="G17" t="b">
        <f>ABS(Table1456[[#This Row],[JFYL14 flux]])&gt;Table1456[[#This Row],[JFYL14 stddev]]</f>
        <v>0</v>
      </c>
      <c r="H17">
        <v>4.4042129858752502E-4</v>
      </c>
    </row>
    <row r="18" spans="1:8" hidden="1" x14ac:dyDescent="0.25">
      <c r="A18" s="5">
        <v>399</v>
      </c>
      <c r="B18" t="str">
        <f>VLOOKUP(Table1456[[#This Row],[model.rxns]],Table2[],2,FALSE)</f>
        <v>fatty-acid--CoA ligase (decanoate)</v>
      </c>
      <c r="C18" s="2">
        <v>5.1764316396442398</v>
      </c>
      <c r="D18">
        <f>VLOOKUP(Table1456[[#This Row],[model.rxns]],Table2[[model.rxns]:[JFYL18 - stddev]],7,FALSE)</f>
        <v>1.43437688858691E-5</v>
      </c>
      <c r="E18">
        <f>VLOOKUP(Table1456[[#This Row],[model.rxns]],Table2[[model.rxns]:[JFYL14 - avg]],9,FALSE)</f>
        <v>7.4249539092557202E-5</v>
      </c>
      <c r="F18">
        <f>VLOOKUP(Table1456[[#This Row],[model.rxns]],Table2[[model.rxns]:[JFYL14 - stddev]],10,FALSE)</f>
        <v>6.1363858705227605E-4</v>
      </c>
      <c r="G18" t="b">
        <f>ABS(Table1456[[#This Row],[JFYL14 flux]])&gt;Table1456[[#This Row],[JFYL14 stddev]]</f>
        <v>0</v>
      </c>
      <c r="H18">
        <v>2.11841739794507E-10</v>
      </c>
    </row>
    <row r="19" spans="1:8" hidden="1" x14ac:dyDescent="0.25">
      <c r="A19" s="5">
        <v>844</v>
      </c>
      <c r="B19" t="str">
        <f>VLOOKUP(Table1456[[#This Row],[model.rxns]],Table2[],2,FALSE)</f>
        <v>peroxisomal acyl-CoA thioesterase</v>
      </c>
      <c r="C19" s="2">
        <v>5.1764316396442398</v>
      </c>
      <c r="D19">
        <f>VLOOKUP(Table1456[[#This Row],[model.rxns]],Table2[[model.rxns]:[JFYL18 - stddev]],7,FALSE)</f>
        <v>1.43437688858691E-5</v>
      </c>
      <c r="E19">
        <f>VLOOKUP(Table1456[[#This Row],[model.rxns]],Table2[[model.rxns]:[JFYL14 - avg]],9,FALSE)</f>
        <v>7.4249539092557202E-5</v>
      </c>
      <c r="F19">
        <f>VLOOKUP(Table1456[[#This Row],[model.rxns]],Table2[[model.rxns]:[JFYL14 - stddev]],10,FALSE)</f>
        <v>6.1363858705227605E-4</v>
      </c>
      <c r="G19" t="b">
        <f>ABS(Table1456[[#This Row],[JFYL14 flux]])&gt;Table1456[[#This Row],[JFYL14 stddev]]</f>
        <v>0</v>
      </c>
      <c r="H19">
        <v>2.11841739794507E-10</v>
      </c>
    </row>
    <row r="20" spans="1:8" hidden="1" x14ac:dyDescent="0.25">
      <c r="A20" s="5">
        <v>1091</v>
      </c>
      <c r="B20" t="str">
        <f>VLOOKUP(Table1456[[#This Row],[model.rxns]],Table2[],2,FALSE)</f>
        <v>xanthine phosphoribosyltransferase</v>
      </c>
      <c r="C20" s="2">
        <v>4.4190442045905298</v>
      </c>
      <c r="D20">
        <f>VLOOKUP(Table1456[[#This Row],[model.rxns]],Table2[[model.rxns]:[JFYL18 - stddev]],7,FALSE)</f>
        <v>3.0682715580380997E-5</v>
      </c>
      <c r="E20">
        <f>VLOOKUP(Table1456[[#This Row],[model.rxns]],Table2[[model.rxns]:[JFYL14 - avg]],9,FALSE)</f>
        <v>1.3558827646658201E-4</v>
      </c>
      <c r="F20">
        <f>VLOOKUP(Table1456[[#This Row],[model.rxns]],Table2[[model.rxns]:[JFYL14 - stddev]],10,FALSE)</f>
        <v>7.1474784316443297E-4</v>
      </c>
      <c r="G20" t="b">
        <f>ABS(Table1456[[#This Row],[JFYL14 flux]])&gt;Table1456[[#This Row],[JFYL14 stddev]]</f>
        <v>0</v>
      </c>
      <c r="H20">
        <v>1.2967734701914601E-20</v>
      </c>
    </row>
    <row r="21" spans="1:8" hidden="1" x14ac:dyDescent="0.25">
      <c r="A21" s="5">
        <v>165</v>
      </c>
      <c r="B21" t="str">
        <f>VLOOKUP(Table1456[[#This Row],[model.rxns]],Table2[],2,FALSE)</f>
        <v>mitochondrial alcohol dehydrogenase</v>
      </c>
      <c r="C21" s="2">
        <v>4.2078619851650902</v>
      </c>
      <c r="D21">
        <f>VLOOKUP(Table1456[[#This Row],[model.rxns]],Table2[[model.rxns]:[JFYL18 - stddev]],7,FALSE)</f>
        <v>6.0060213479827995E-4</v>
      </c>
      <c r="E21">
        <f>VLOOKUP(Table1456[[#This Row],[model.rxns]],Table2[[model.rxns]:[JFYL14 - avg]],9,FALSE)</f>
        <v>2.5272508912266801E-3</v>
      </c>
      <c r="F21">
        <f>VLOOKUP(Table1456[[#This Row],[model.rxns]],Table2[[model.rxns]:[JFYL14 - stddev]],10,FALSE)</f>
        <v>3.3116306737185498E-2</v>
      </c>
      <c r="G21" t="b">
        <f>ABS(Table1456[[#This Row],[JFYL14 flux]])&gt;Table1456[[#This Row],[JFYL14 stddev]]</f>
        <v>0</v>
      </c>
      <c r="H21">
        <v>1.35515632893045E-4</v>
      </c>
    </row>
    <row r="22" spans="1:8" hidden="1" x14ac:dyDescent="0.25">
      <c r="A22" s="5">
        <v>1763</v>
      </c>
      <c r="B22" t="str">
        <f>VLOOKUP(Table1456[[#This Row],[model.rxns]],Table2[],2,FALSE)</f>
        <v>ethanol transport, mitochondrial</v>
      </c>
      <c r="C22" s="2">
        <v>4.2078619851650902</v>
      </c>
      <c r="D22">
        <f>VLOOKUP(Table1456[[#This Row],[model.rxns]],Table2[[model.rxns]:[JFYL18 - stddev]],7,FALSE)</f>
        <v>-6.0060213479827995E-4</v>
      </c>
      <c r="E22">
        <f>VLOOKUP(Table1456[[#This Row],[model.rxns]],Table2[[model.rxns]:[JFYL14 - avg]],9,FALSE)</f>
        <v>-2.5272508912266801E-3</v>
      </c>
      <c r="F22">
        <f>VLOOKUP(Table1456[[#This Row],[model.rxns]],Table2[[model.rxns]:[JFYL14 - stddev]],10,FALSE)</f>
        <v>3.3116306737185498E-2</v>
      </c>
      <c r="G22" t="b">
        <f>ABS(Table1456[[#This Row],[JFYL14 flux]])&gt;Table1456[[#This Row],[JFYL14 stddev]]</f>
        <v>0</v>
      </c>
      <c r="H22">
        <v>1.35515632893045E-4</v>
      </c>
    </row>
    <row r="23" spans="1:8" hidden="1" x14ac:dyDescent="0.25">
      <c r="A23" s="5">
        <v>1632</v>
      </c>
      <c r="B23" t="str">
        <f>VLOOKUP(Table1456[[#This Row],[model.rxns]],Table2[],2,FALSE)</f>
        <v>acetaldehyde transport</v>
      </c>
      <c r="C23" s="2">
        <v>4.1696157278102497</v>
      </c>
      <c r="D23">
        <f>VLOOKUP(Table1456[[#This Row],[model.rxns]],Table2[[model.rxns]:[JFYL18 - stddev]],7,FALSE)</f>
        <v>-6.4858358845400102E-4</v>
      </c>
      <c r="E23">
        <f>VLOOKUP(Table1456[[#This Row],[model.rxns]],Table2[[model.rxns]:[JFYL14 - avg]],9,FALSE)</f>
        <v>-2.7043443312174099E-3</v>
      </c>
      <c r="F23">
        <f>VLOOKUP(Table1456[[#This Row],[model.rxns]],Table2[[model.rxns]:[JFYL14 - stddev]],10,FALSE)</f>
        <v>3.31231918157847E-2</v>
      </c>
      <c r="G23" t="b">
        <f>ABS(Table1456[[#This Row],[JFYL14 flux]])&gt;Table1456[[#This Row],[JFYL14 stddev]]</f>
        <v>0</v>
      </c>
      <c r="H23">
        <v>4.32076916509536E-5</v>
      </c>
    </row>
    <row r="24" spans="1:8" hidden="1" x14ac:dyDescent="0.25">
      <c r="A24" s="5">
        <v>526</v>
      </c>
      <c r="B24" t="str">
        <f>VLOOKUP(Table1456[[#This Row],[model.rxns]],Table2[],2,FALSE)</f>
        <v>guanine deaminase</v>
      </c>
      <c r="C24" s="2">
        <v>4.1327586941788601</v>
      </c>
      <c r="D24">
        <f>VLOOKUP(Table1456[[#This Row],[model.rxns]],Table2[[model.rxns]:[JFYL18 - stddev]],7,FALSE)</f>
        <v>2.53618764957902E-5</v>
      </c>
      <c r="E24">
        <f>VLOOKUP(Table1456[[#This Row],[model.rxns]],Table2[[model.rxns]:[JFYL14 - avg]],9,FALSE)</f>
        <v>1.0481451558866701E-4</v>
      </c>
      <c r="F24">
        <f>VLOOKUP(Table1456[[#This Row],[model.rxns]],Table2[[model.rxns]:[JFYL14 - stddev]],10,FALSE)</f>
        <v>6.2196003772432905E-4</v>
      </c>
      <c r="G24" t="b">
        <f>ABS(Table1456[[#This Row],[JFYL14 flux]])&gt;Table1456[[#This Row],[JFYL14 stddev]]</f>
        <v>0</v>
      </c>
      <c r="H24">
        <v>6.8166919872793501E-16</v>
      </c>
    </row>
    <row r="25" spans="1:8" hidden="1" x14ac:dyDescent="0.25">
      <c r="A25" s="5" t="s">
        <v>1879</v>
      </c>
      <c r="B25" t="str">
        <f>VLOOKUP(Table1456[[#This Row],[model.rxns]],Table2[],2,FALSE)</f>
        <v>3-methylbutanoyl-CoA dehydrogenase;</v>
      </c>
      <c r="C25" s="2">
        <v>4.0300383154192101</v>
      </c>
      <c r="D25">
        <f>VLOOKUP(Table1456[[#This Row],[model.rxns]],Table2[[model.rxns]:[JFYL18 - stddev]],7,FALSE)</f>
        <v>1.26987300592684E-4</v>
      </c>
      <c r="E25">
        <f>VLOOKUP(Table1456[[#This Row],[model.rxns]],Table2[[model.rxns]:[JFYL14 - avg]],9,FALSE)</f>
        <v>5.1176368696017303E-4</v>
      </c>
      <c r="F25">
        <f>VLOOKUP(Table1456[[#This Row],[model.rxns]],Table2[[model.rxns]:[JFYL14 - stddev]],10,FALSE)</f>
        <v>2.5922560458694001E-3</v>
      </c>
      <c r="G25" t="b">
        <f>ABS(Table1456[[#This Row],[JFYL14 flux]])&gt;Table1456[[#This Row],[JFYL14 stddev]]</f>
        <v>0</v>
      </c>
      <c r="H25">
        <v>1.5916066828927001E-22</v>
      </c>
    </row>
    <row r="26" spans="1:8" hidden="1" x14ac:dyDescent="0.25">
      <c r="A26" s="5">
        <v>1664</v>
      </c>
      <c r="B26" t="str">
        <f>VLOOKUP(Table1456[[#This Row],[model.rxns]],Table2[],2,FALSE)</f>
        <v>bicarbonate formation</v>
      </c>
      <c r="C26" s="2">
        <v>4.0300383154192101</v>
      </c>
      <c r="D26">
        <f>VLOOKUP(Table1456[[#This Row],[model.rxns]],Table2[[model.rxns]:[JFYL18 - stddev]],7,FALSE)</f>
        <v>1.26987300592684E-4</v>
      </c>
      <c r="E26">
        <f>VLOOKUP(Table1456[[#This Row],[model.rxns]],Table2[[model.rxns]:[JFYL14 - avg]],9,FALSE)</f>
        <v>5.1176368696017303E-4</v>
      </c>
      <c r="F26">
        <f>VLOOKUP(Table1456[[#This Row],[model.rxns]],Table2[[model.rxns]:[JFYL14 - stddev]],10,FALSE)</f>
        <v>2.5922560458694001E-3</v>
      </c>
      <c r="G26" t="b">
        <f>ABS(Table1456[[#This Row],[JFYL14 flux]])&gt;Table1456[[#This Row],[JFYL14 stddev]]</f>
        <v>0</v>
      </c>
      <c r="H26">
        <v>1.5916066828927001E-22</v>
      </c>
    </row>
    <row r="27" spans="1:8" hidden="1" x14ac:dyDescent="0.25">
      <c r="A27" s="5" t="s">
        <v>1876</v>
      </c>
      <c r="B27" t="str">
        <f>VLOOKUP(Table1456[[#This Row],[model.rxns]],Table2[],2,FALSE)</f>
        <v>4-methyl-2-oxopentanoate dehydrogenase</v>
      </c>
      <c r="C27" s="2">
        <v>4.0300383154192101</v>
      </c>
      <c r="D27">
        <f>VLOOKUP(Table1456[[#This Row],[model.rxns]],Table2[[model.rxns]:[JFYL18 - stddev]],7,FALSE)</f>
        <v>1.26987300592684E-4</v>
      </c>
      <c r="E27">
        <f>VLOOKUP(Table1456[[#This Row],[model.rxns]],Table2[[model.rxns]:[JFYL14 - avg]],9,FALSE)</f>
        <v>5.1176368696017303E-4</v>
      </c>
      <c r="F27">
        <f>VLOOKUP(Table1456[[#This Row],[model.rxns]],Table2[[model.rxns]:[JFYL14 - stddev]],10,FALSE)</f>
        <v>2.5922560458694001E-3</v>
      </c>
      <c r="G27" t="b">
        <f>ABS(Table1456[[#This Row],[JFYL14 flux]])&gt;Table1456[[#This Row],[JFYL14 stddev]]</f>
        <v>0</v>
      </c>
      <c r="H27">
        <v>1.5916066828927001E-22</v>
      </c>
    </row>
    <row r="28" spans="1:8" hidden="1" x14ac:dyDescent="0.25">
      <c r="A28" s="5" t="s">
        <v>1880</v>
      </c>
      <c r="B28" t="str">
        <f>VLOOKUP(Table1456[[#This Row],[model.rxns]],Table2[],2,FALSE)</f>
        <v>3-methylcrotonyl-CoA carboxylase</v>
      </c>
      <c r="C28" s="2">
        <v>4.0300383154192101</v>
      </c>
      <c r="D28">
        <f>VLOOKUP(Table1456[[#This Row],[model.rxns]],Table2[[model.rxns]:[JFYL18 - stddev]],7,FALSE)</f>
        <v>1.26987300592684E-4</v>
      </c>
      <c r="E28">
        <f>VLOOKUP(Table1456[[#This Row],[model.rxns]],Table2[[model.rxns]:[JFYL14 - avg]],9,FALSE)</f>
        <v>5.1176368696017303E-4</v>
      </c>
      <c r="F28">
        <f>VLOOKUP(Table1456[[#This Row],[model.rxns]],Table2[[model.rxns]:[JFYL14 - stddev]],10,FALSE)</f>
        <v>2.5922560458694001E-3</v>
      </c>
      <c r="G28" t="b">
        <f>ABS(Table1456[[#This Row],[JFYL14 flux]])&gt;Table1456[[#This Row],[JFYL14 stddev]]</f>
        <v>0</v>
      </c>
      <c r="H28">
        <v>1.5916066828927001E-22</v>
      </c>
    </row>
    <row r="29" spans="1:8" hidden="1" x14ac:dyDescent="0.25">
      <c r="A29" s="5" t="s">
        <v>1881</v>
      </c>
      <c r="B29" t="str">
        <f>VLOOKUP(Table1456[[#This Row],[model.rxns]],Table2[],2,FALSE)</f>
        <v>3-methylglutaconyl-CoA dehydratase</v>
      </c>
      <c r="C29" s="2">
        <v>4.0300383154192101</v>
      </c>
      <c r="D29">
        <f>VLOOKUP(Table1456[[#This Row],[model.rxns]],Table2[[model.rxns]:[JFYL18 - stddev]],7,FALSE)</f>
        <v>1.26987300592684E-4</v>
      </c>
      <c r="E29">
        <f>VLOOKUP(Table1456[[#This Row],[model.rxns]],Table2[[model.rxns]:[JFYL14 - avg]],9,FALSE)</f>
        <v>5.1176368696017303E-4</v>
      </c>
      <c r="F29">
        <f>VLOOKUP(Table1456[[#This Row],[model.rxns]],Table2[[model.rxns]:[JFYL14 - stddev]],10,FALSE)</f>
        <v>2.5922560458694001E-3</v>
      </c>
      <c r="G29" t="b">
        <f>ABS(Table1456[[#This Row],[JFYL14 flux]])&gt;Table1456[[#This Row],[JFYL14 stddev]]</f>
        <v>0</v>
      </c>
      <c r="H29">
        <v>1.5916066828927001E-22</v>
      </c>
    </row>
    <row r="30" spans="1:8" hidden="1" x14ac:dyDescent="0.25">
      <c r="A30" s="5">
        <v>1118</v>
      </c>
      <c r="B30" t="str">
        <f>VLOOKUP(Table1456[[#This Row],[model.rxns]],Table2[],2,FALSE)</f>
        <v>aspartate-glutamate transporter</v>
      </c>
      <c r="C30" s="2">
        <v>3.8408550284616898</v>
      </c>
      <c r="D30">
        <f>VLOOKUP(Table1456[[#This Row],[model.rxns]],Table2[[model.rxns]:[JFYL18 - stddev]],7,FALSE)</f>
        <v>4.9079637066401803E-2</v>
      </c>
      <c r="E30">
        <f>VLOOKUP(Table1456[[#This Row],[model.rxns]],Table2[[model.rxns]:[JFYL14 - avg]],9,FALSE)</f>
        <v>0.188507770821564</v>
      </c>
      <c r="F30">
        <f>VLOOKUP(Table1456[[#This Row],[model.rxns]],Table2[[model.rxns]:[JFYL14 - stddev]],10,FALSE)</f>
        <v>0.65106308996099305</v>
      </c>
      <c r="G30" t="b">
        <f>ABS(Table1456[[#This Row],[JFYL14 flux]])&gt;Table1456[[#This Row],[JFYL14 stddev]]</f>
        <v>0</v>
      </c>
      <c r="H30">
        <v>1.26892166293029E-46</v>
      </c>
    </row>
    <row r="31" spans="1:8" hidden="1" x14ac:dyDescent="0.25">
      <c r="A31" s="5" t="s">
        <v>1689</v>
      </c>
      <c r="B31" t="str">
        <f>VLOOKUP(Table1456[[#This Row],[model.rxns]],Table2[],2,FALSE)</f>
        <v>diglyceride transport, cytoplasm-ER membrane</v>
      </c>
      <c r="C31" s="2">
        <v>3.7471003183949598</v>
      </c>
      <c r="D31">
        <f>VLOOKUP(Table1456[[#This Row],[model.rxns]],Table2[[model.rxns]:[JFYL18 - stddev]],7,FALSE)</f>
        <v>1.4993893659005699E-4</v>
      </c>
      <c r="E31">
        <f>VLOOKUP(Table1456[[#This Row],[model.rxns]],Table2[[model.rxns]:[JFYL14 - avg]],9,FALSE)</f>
        <v>5.6183623703640398E-4</v>
      </c>
      <c r="F31">
        <f>VLOOKUP(Table1456[[#This Row],[model.rxns]],Table2[[model.rxns]:[JFYL14 - stddev]],10,FALSE)</f>
        <v>7.5914903367206603E-3</v>
      </c>
      <c r="G31" t="b">
        <f>ABS(Table1456[[#This Row],[JFYL14 flux]])&gt;Table1456[[#This Row],[JFYL14 stddev]]</f>
        <v>0</v>
      </c>
      <c r="H31">
        <v>7.1218262910489698E-4</v>
      </c>
    </row>
    <row r="32" spans="1:8" hidden="1" x14ac:dyDescent="0.25">
      <c r="A32" s="5">
        <v>174</v>
      </c>
      <c r="B32" t="str">
        <f>VLOOKUP(Table1456[[#This Row],[model.rxns]],Table2[],2,FALSE)</f>
        <v>aldehyde dehydrogenase (acetylaldehyde, NAD)</v>
      </c>
      <c r="C32" s="2">
        <v>3.6908727539065298</v>
      </c>
      <c r="D32">
        <f>VLOOKUP(Table1456[[#This Row],[model.rxns]],Table2[[model.rxns]:[JFYL18 - stddev]],7,FALSE)</f>
        <v>4.7981453655721699E-5</v>
      </c>
      <c r="E32">
        <f>VLOOKUP(Table1456[[#This Row],[model.rxns]],Table2[[model.rxns]:[JFYL14 - avg]],9,FALSE)</f>
        <v>1.7709343999073199E-4</v>
      </c>
      <c r="F32">
        <f>VLOOKUP(Table1456[[#This Row],[model.rxns]],Table2[[model.rxns]:[JFYL14 - stddev]],10,FALSE)</f>
        <v>1.1624811059262399E-3</v>
      </c>
      <c r="G32" t="b">
        <f>ABS(Table1456[[#This Row],[JFYL14 flux]])&gt;Table1456[[#This Row],[JFYL14 stddev]]</f>
        <v>0</v>
      </c>
      <c r="H32">
        <v>4.7163029697526995E-13</v>
      </c>
    </row>
    <row r="33" spans="1:8" hidden="1" x14ac:dyDescent="0.25">
      <c r="A33" s="5">
        <v>4039</v>
      </c>
      <c r="B33" t="str">
        <f>VLOOKUP(Table1456[[#This Row],[model.rxns]],Table2[],2,FALSE)</f>
        <v>succinyl-CoA:acetate CoA transferase</v>
      </c>
      <c r="C33" s="2">
        <v>3.5071963115477098</v>
      </c>
      <c r="D33">
        <f>VLOOKUP(Table1456[[#This Row],[model.rxns]],Table2[[model.rxns]:[JFYL18 - stddev]],7,FALSE)</f>
        <v>5.0926648713683899E-5</v>
      </c>
      <c r="E33">
        <f>VLOOKUP(Table1456[[#This Row],[model.rxns]],Table2[[model.rxns]:[JFYL14 - avg]],9,FALSE)</f>
        <v>1.78609754528118E-4</v>
      </c>
      <c r="F33">
        <f>VLOOKUP(Table1456[[#This Row],[model.rxns]],Table2[[model.rxns]:[JFYL14 - stddev]],10,FALSE)</f>
        <v>1.16718516284633E-3</v>
      </c>
      <c r="G33" t="b">
        <f>ABS(Table1456[[#This Row],[JFYL14 flux]])&gt;Table1456[[#This Row],[JFYL14 stddev]]</f>
        <v>0</v>
      </c>
      <c r="H33">
        <v>1.20318760463736E-12</v>
      </c>
    </row>
    <row r="34" spans="1:8" hidden="1" x14ac:dyDescent="0.25">
      <c r="A34" s="5">
        <v>1638</v>
      </c>
      <c r="B34" t="str">
        <f>VLOOKUP(Table1456[[#This Row],[model.rxns]],Table2[],2,FALSE)</f>
        <v>acetylcarnitine transport</v>
      </c>
      <c r="C34" s="2">
        <v>3.5044792955154702</v>
      </c>
      <c r="D34">
        <f>VLOOKUP(Table1456[[#This Row],[model.rxns]],Table2[[model.rxns]:[JFYL18 - stddev]],7,FALSE)</f>
        <v>1.32754874693872E-4</v>
      </c>
      <c r="E34">
        <f>VLOOKUP(Table1456[[#This Row],[model.rxns]],Table2[[model.rxns]:[JFYL14 - avg]],9,FALSE)</f>
        <v>4.65236709743425E-4</v>
      </c>
      <c r="F34">
        <f>VLOOKUP(Table1456[[#This Row],[model.rxns]],Table2[[model.rxns]:[JFYL14 - stddev]],10,FALSE)</f>
        <v>2.8339622014598902E-3</v>
      </c>
      <c r="G34" t="b">
        <f>ABS(Table1456[[#This Row],[JFYL14 flux]])&gt;Table1456[[#This Row],[JFYL14 stddev]]</f>
        <v>0</v>
      </c>
      <c r="H34">
        <v>1.10518720034429E-13</v>
      </c>
    </row>
    <row r="35" spans="1:8" hidden="1" x14ac:dyDescent="0.25">
      <c r="A35" s="5">
        <v>1673</v>
      </c>
      <c r="B35" t="str">
        <f>VLOOKUP(Table1456[[#This Row],[model.rxns]],Table2[],2,FALSE)</f>
        <v>carnitine transport</v>
      </c>
      <c r="C35" s="2">
        <v>3.5044792955154702</v>
      </c>
      <c r="D35">
        <f>VLOOKUP(Table1456[[#This Row],[model.rxns]],Table2[[model.rxns]:[JFYL18 - stddev]],7,FALSE)</f>
        <v>1.32754874693872E-4</v>
      </c>
      <c r="E35">
        <f>VLOOKUP(Table1456[[#This Row],[model.rxns]],Table2[[model.rxns]:[JFYL14 - avg]],9,FALSE)</f>
        <v>4.65236709743425E-4</v>
      </c>
      <c r="F35">
        <f>VLOOKUP(Table1456[[#This Row],[model.rxns]],Table2[[model.rxns]:[JFYL14 - stddev]],10,FALSE)</f>
        <v>2.8339622014598902E-3</v>
      </c>
      <c r="G35" t="b">
        <f>ABS(Table1456[[#This Row],[JFYL14 flux]])&gt;Table1456[[#This Row],[JFYL14 stddev]]</f>
        <v>0</v>
      </c>
      <c r="H35">
        <v>1.10518720034429E-13</v>
      </c>
    </row>
    <row r="36" spans="1:8" x14ac:dyDescent="0.25">
      <c r="A36" s="5">
        <v>471</v>
      </c>
      <c r="B36" t="str">
        <f>VLOOKUP(Table1456[[#This Row],[model.rxns]],Table2[],2,FALSE)</f>
        <v>glutamate dehydrogenase (NADP)</v>
      </c>
      <c r="C36" s="2">
        <v>3.45188733726309</v>
      </c>
      <c r="D36">
        <f>VLOOKUP(Table1456[[#This Row],[model.rxns]],Table2[[model.rxns]:[JFYL18 - stddev]],7,FALSE)</f>
        <v>0.56170291115201998</v>
      </c>
      <c r="E36">
        <f>VLOOKUP(Table1456[[#This Row],[model.rxns]],Table2[[model.rxns]:[JFYL14 - avg]],9,FALSE)</f>
        <v>1.93893516630947</v>
      </c>
      <c r="F36">
        <f>VLOOKUP(Table1456[[#This Row],[model.rxns]],Table2[[model.rxns]:[JFYL14 - stddev]],10,FALSE)</f>
        <v>7.6519091857982599E-2</v>
      </c>
      <c r="G36" t="b">
        <f>ABS(Table1456[[#This Row],[JFYL14 flux]])&gt;Table1456[[#This Row],[JFYL14 stddev]]</f>
        <v>1</v>
      </c>
      <c r="H36">
        <v>0</v>
      </c>
    </row>
    <row r="37" spans="1:8" hidden="1" x14ac:dyDescent="0.25">
      <c r="A37" s="5">
        <v>3574</v>
      </c>
      <c r="B37" t="str">
        <f>VLOOKUP(Table1456[[#This Row],[model.rxns]],Table2[],2,FALSE)</f>
        <v>octadecenoate (n-C18:1) transport, cytoplasm-lipid particle</v>
      </c>
      <c r="C37" s="2">
        <v>3.2721029935241899</v>
      </c>
      <c r="D37">
        <f>VLOOKUP(Table1456[[#This Row],[model.rxns]],Table2[[model.rxns]:[JFYL18 - stddev]],7,FALSE)</f>
        <v>-1.20400441726334E-4</v>
      </c>
      <c r="E37">
        <f>VLOOKUP(Table1456[[#This Row],[model.rxns]],Table2[[model.rxns]:[JFYL14 - avg]],9,FALSE)</f>
        <v>-3.9396264579437298E-4</v>
      </c>
      <c r="F37">
        <f>VLOOKUP(Table1456[[#This Row],[model.rxns]],Table2[[model.rxns]:[JFYL14 - stddev]],10,FALSE)</f>
        <v>4.7294042417515498E-3</v>
      </c>
      <c r="G37" t="b">
        <f>ABS(Table1456[[#This Row],[JFYL14 flux]])&gt;Table1456[[#This Row],[JFYL14 stddev]]</f>
        <v>0</v>
      </c>
      <c r="H37">
        <v>3.9224735132476699E-4</v>
      </c>
    </row>
    <row r="38" spans="1:8" hidden="1" x14ac:dyDescent="0.25">
      <c r="A38" s="5">
        <v>312</v>
      </c>
      <c r="B38" t="str">
        <f>VLOOKUP(Table1456[[#This Row],[model.rxns]],Table2[],2,FALSE)</f>
        <v>cysteine synthase</v>
      </c>
      <c r="C38" s="2">
        <v>3.2018841635750399</v>
      </c>
      <c r="D38">
        <f>VLOOKUP(Table1456[[#This Row],[model.rxns]],Table2[[model.rxns]:[JFYL18 - stddev]],7,FALSE)</f>
        <v>1.1971090420525901E-5</v>
      </c>
      <c r="E38">
        <f>VLOOKUP(Table1456[[#This Row],[model.rxns]],Table2[[model.rxns]:[JFYL14 - avg]],9,FALSE)</f>
        <v>3.8330044838206899E-5</v>
      </c>
      <c r="F38">
        <f>VLOOKUP(Table1456[[#This Row],[model.rxns]],Table2[[model.rxns]:[JFYL14 - stddev]],10,FALSE)</f>
        <v>3.3992629882151099E-4</v>
      </c>
      <c r="G38" t="b">
        <f>ABS(Table1456[[#This Row],[JFYL14 flux]])&gt;Table1456[[#This Row],[JFYL14 stddev]]</f>
        <v>0</v>
      </c>
      <c r="H38">
        <v>1.7339674212689699E-6</v>
      </c>
    </row>
    <row r="39" spans="1:8" hidden="1" x14ac:dyDescent="0.25">
      <c r="A39" s="5">
        <v>992</v>
      </c>
      <c r="B39" t="str">
        <f>VLOOKUP(Table1456[[#This Row],[model.rxns]],Table2[],2,FALSE)</f>
        <v>serine O-acetyltransferase</v>
      </c>
      <c r="C39" s="2">
        <v>3.2018841635750399</v>
      </c>
      <c r="D39">
        <f>VLOOKUP(Table1456[[#This Row],[model.rxns]],Table2[[model.rxns]:[JFYL18 - stddev]],7,FALSE)</f>
        <v>1.1971090420525901E-5</v>
      </c>
      <c r="E39">
        <f>VLOOKUP(Table1456[[#This Row],[model.rxns]],Table2[[model.rxns]:[JFYL14 - avg]],9,FALSE)</f>
        <v>3.8330044838206899E-5</v>
      </c>
      <c r="F39">
        <f>VLOOKUP(Table1456[[#This Row],[model.rxns]],Table2[[model.rxns]:[JFYL14 - stddev]],10,FALSE)</f>
        <v>3.3992629882151099E-4</v>
      </c>
      <c r="G39" t="b">
        <f>ABS(Table1456[[#This Row],[JFYL14 flux]])&gt;Table1456[[#This Row],[JFYL14 stddev]]</f>
        <v>0</v>
      </c>
      <c r="H39">
        <v>1.7339674212689699E-6</v>
      </c>
    </row>
    <row r="40" spans="1:8" x14ac:dyDescent="0.25">
      <c r="A40" s="5">
        <v>216</v>
      </c>
      <c r="B40" t="str">
        <f>VLOOKUP(Table1456[[#This Row],[model.rxns]],Table2[],2,FALSE)</f>
        <v>aspartate transaminase</v>
      </c>
      <c r="C40" s="2">
        <v>3.1826069152574701</v>
      </c>
      <c r="D40">
        <f>VLOOKUP(Table1456[[#This Row],[model.rxns]],Table2[[model.rxns]:[JFYL18 - stddev]],7,FALSE)</f>
        <v>0.71235679854939404</v>
      </c>
      <c r="E40">
        <f>VLOOKUP(Table1456[[#This Row],[model.rxns]],Table2[[model.rxns]:[JFYL14 - avg]],9,FALSE)</f>
        <v>2.26715167319397</v>
      </c>
      <c r="F40">
        <f>VLOOKUP(Table1456[[#This Row],[model.rxns]],Table2[[model.rxns]:[JFYL14 - stddev]],10,FALSE)</f>
        <v>8.6375058714936503E-2</v>
      </c>
      <c r="G40" t="b">
        <f>ABS(Table1456[[#This Row],[JFYL14 flux]])&gt;Table1456[[#This Row],[JFYL14 stddev]]</f>
        <v>1</v>
      </c>
      <c r="H40">
        <v>0</v>
      </c>
    </row>
    <row r="41" spans="1:8" hidden="1" x14ac:dyDescent="0.25">
      <c r="A41" s="5">
        <v>253</v>
      </c>
      <c r="B41" t="str">
        <f>VLOOKUP(Table1456[[#This Row],[model.rxns]],Table2[],2,FALSE)</f>
        <v>carnitine O-acetyltransferase</v>
      </c>
      <c r="C41" s="2">
        <v>3.1273005839522301</v>
      </c>
      <c r="D41">
        <f>VLOOKUP(Table1456[[#This Row],[model.rxns]],Table2[[model.rxns]:[JFYL18 - stddev]],7,FALSE)</f>
        <v>1.54927315534325E-4</v>
      </c>
      <c r="E41">
        <f>VLOOKUP(Table1456[[#This Row],[model.rxns]],Table2[[model.rxns]:[JFYL14 - avg]],9,FALSE)</f>
        <v>4.8450428434064399E-4</v>
      </c>
      <c r="F41">
        <f>VLOOKUP(Table1456[[#This Row],[model.rxns]],Table2[[model.rxns]:[JFYL14 - stddev]],10,FALSE)</f>
        <v>2.9115598969109801E-3</v>
      </c>
      <c r="G41" t="b">
        <f>ABS(Table1456[[#This Row],[JFYL14 flux]])&gt;Table1456[[#This Row],[JFYL14 stddev]]</f>
        <v>0</v>
      </c>
      <c r="H41">
        <v>1.87429536869737E-12</v>
      </c>
    </row>
    <row r="42" spans="1:8" hidden="1" x14ac:dyDescent="0.25">
      <c r="A42" s="5">
        <v>3513</v>
      </c>
      <c r="B42" t="str">
        <f>VLOOKUP(Table1456[[#This Row],[model.rxns]],Table2[],2,FALSE)</f>
        <v>oleate transport, cytoplasm-ER membrane</v>
      </c>
      <c r="C42" s="2">
        <v>3.12315996722536</v>
      </c>
      <c r="D42">
        <f>VLOOKUP(Table1456[[#This Row],[model.rxns]],Table2[[model.rxns]:[JFYL18 - stddev]],7,FALSE)</f>
        <v>1.55300858387817E-4</v>
      </c>
      <c r="E42">
        <f>VLOOKUP(Table1456[[#This Row],[model.rxns]],Table2[[model.rxns]:[JFYL14 - avg]],9,FALSE)</f>
        <v>4.85029423792565E-4</v>
      </c>
      <c r="F42">
        <f>VLOOKUP(Table1456[[#This Row],[model.rxns]],Table2[[model.rxns]:[JFYL14 - stddev]],10,FALSE)</f>
        <v>4.9216383313262103E-3</v>
      </c>
      <c r="G42" t="b">
        <f>ABS(Table1456[[#This Row],[JFYL14 flux]])&gt;Table1456[[#This Row],[JFYL14 stddev]]</f>
        <v>0</v>
      </c>
      <c r="H42">
        <v>2.9457723570104101E-5</v>
      </c>
    </row>
    <row r="43" spans="1:8" hidden="1" x14ac:dyDescent="0.25">
      <c r="A43" s="5">
        <v>2199</v>
      </c>
      <c r="B43" t="str">
        <f>VLOOKUP(Table1456[[#This Row],[model.rxns]],Table2[],2,FALSE)</f>
        <v>fatty-acid--CoA ligase (octadecenoate), ER membrane</v>
      </c>
      <c r="C43" s="2">
        <v>3.1116616175179899</v>
      </c>
      <c r="D43">
        <f>VLOOKUP(Table1456[[#This Row],[model.rxns]],Table2[[model.rxns]:[JFYL18 - stddev]],7,FALSE)</f>
        <v>1.5619775819833301E-4</v>
      </c>
      <c r="E43">
        <f>VLOOKUP(Table1456[[#This Row],[model.rxns]],Table2[[model.rxns]:[JFYL14 - avg]],9,FALSE)</f>
        <v>4.8603456892810899E-4</v>
      </c>
      <c r="F43">
        <f>VLOOKUP(Table1456[[#This Row],[model.rxns]],Table2[[model.rxns]:[JFYL14 - stddev]],10,FALSE)</f>
        <v>4.9217170058205098E-3</v>
      </c>
      <c r="G43" t="b">
        <f>ABS(Table1456[[#This Row],[JFYL14 flux]])&gt;Table1456[[#This Row],[JFYL14 stddev]]</f>
        <v>0</v>
      </c>
      <c r="H43">
        <v>2.93344156183715E-5</v>
      </c>
    </row>
    <row r="44" spans="1:8" x14ac:dyDescent="0.25">
      <c r="A44" s="5">
        <v>1050</v>
      </c>
      <c r="B44" t="str">
        <f>VLOOKUP(Table1456[[#This Row],[model.rxns]],Table2[],2,FALSE)</f>
        <v>transketolase 2</v>
      </c>
      <c r="C44" s="2">
        <v>3.0942860250408999</v>
      </c>
      <c r="D44">
        <f>VLOOKUP(Table1456[[#This Row],[model.rxns]],Table2[[model.rxns]:[JFYL18 - stddev]],7,FALSE)</f>
        <v>0.11934502843842899</v>
      </c>
      <c r="E44">
        <f>VLOOKUP(Table1456[[#This Row],[model.rxns]],Table2[[model.rxns]:[JFYL14 - avg]],9,FALSE)</f>
        <v>0.36928765365513899</v>
      </c>
      <c r="F44">
        <f>VLOOKUP(Table1456[[#This Row],[model.rxns]],Table2[[model.rxns]:[JFYL14 - stddev]],10,FALSE)</f>
        <v>1.25073103891956E-2</v>
      </c>
      <c r="G44" t="b">
        <f>ABS(Table1456[[#This Row],[JFYL14 flux]])&gt;Table1456[[#This Row],[JFYL14 stddev]]</f>
        <v>1</v>
      </c>
      <c r="H44">
        <v>0</v>
      </c>
    </row>
    <row r="45" spans="1:8" x14ac:dyDescent="0.25">
      <c r="A45" s="5">
        <v>984</v>
      </c>
      <c r="B45" t="str">
        <f>VLOOKUP(Table1456[[#This Row],[model.rxns]],Table2[],2,FALSE)</f>
        <v>ribulose 5-phosphate 3-epimerase</v>
      </c>
      <c r="C45" s="2">
        <v>3.00893628669695</v>
      </c>
      <c r="D45">
        <f>VLOOKUP(Table1456[[#This Row],[model.rxns]],Table2[[model.rxns]:[JFYL18 - stddev]],7,FALSE)</f>
        <v>0.249128500749103</v>
      </c>
      <c r="E45">
        <f>VLOOKUP(Table1456[[#This Row],[model.rxns]],Table2[[model.rxns]:[JFYL14 - avg]],9,FALSE)</f>
        <v>0.74961178595438505</v>
      </c>
      <c r="F45">
        <f>VLOOKUP(Table1456[[#This Row],[model.rxns]],Table2[[model.rxns]:[JFYL14 - stddev]],10,FALSE)</f>
        <v>2.43740075965286E-2</v>
      </c>
      <c r="G45" t="b">
        <f>ABS(Table1456[[#This Row],[JFYL14 flux]])&gt;Table1456[[#This Row],[JFYL14 stddev]]</f>
        <v>1</v>
      </c>
      <c r="H45">
        <v>0</v>
      </c>
    </row>
    <row r="46" spans="1:8" hidden="1" x14ac:dyDescent="0.25">
      <c r="A46" s="5">
        <v>568</v>
      </c>
      <c r="B46" t="str">
        <f>VLOOKUP(Table1456[[#This Row],[model.rxns]],Table2[],2,FALSE)</f>
        <v>inorganic diphosphatase</v>
      </c>
      <c r="C46" s="2">
        <v>2.96438857473508</v>
      </c>
      <c r="D46">
        <f>VLOOKUP(Table1456[[#This Row],[model.rxns]],Table2[[model.rxns]:[JFYL18 - stddev]],7,FALSE)</f>
        <v>1.79987098227684E-3</v>
      </c>
      <c r="E46">
        <f>VLOOKUP(Table1456[[#This Row],[model.rxns]],Table2[[model.rxns]:[JFYL14 - avg]],9,FALSE)</f>
        <v>5.3355169758586797E-3</v>
      </c>
      <c r="F46">
        <f>VLOOKUP(Table1456[[#This Row],[model.rxns]],Table2[[model.rxns]:[JFYL14 - stddev]],10,FALSE)</f>
        <v>3.7555853525530598E-2</v>
      </c>
      <c r="G46" t="b">
        <f>ABS(Table1456[[#This Row],[JFYL14 flux]])&gt;Table1456[[#This Row],[JFYL14 stddev]]</f>
        <v>0</v>
      </c>
      <c r="H46">
        <v>6.5876188664764304E-9</v>
      </c>
    </row>
    <row r="47" spans="1:8" x14ac:dyDescent="0.25">
      <c r="A47" s="5">
        <v>1049</v>
      </c>
      <c r="B47" t="str">
        <f>VLOOKUP(Table1456[[#This Row],[model.rxns]],Table2[],2,FALSE)</f>
        <v>transketolase 1</v>
      </c>
      <c r="C47" s="2">
        <v>2.93045120097287</v>
      </c>
      <c r="D47">
        <f>VLOOKUP(Table1456[[#This Row],[model.rxns]],Table2[[model.rxns]:[JFYL18 - stddev]],7,FALSE)</f>
        <v>0.129783472310676</v>
      </c>
      <c r="E47">
        <f>VLOOKUP(Table1456[[#This Row],[model.rxns]],Table2[[model.rxns]:[JFYL14 - avg]],9,FALSE)</f>
        <v>0.380324132299248</v>
      </c>
      <c r="F47">
        <f>VLOOKUP(Table1456[[#This Row],[model.rxns]],Table2[[model.rxns]:[JFYL14 - stddev]],10,FALSE)</f>
        <v>1.2174650521918099E-2</v>
      </c>
      <c r="G47" t="b">
        <f>ABS(Table1456[[#This Row],[JFYL14 flux]])&gt;Table1456[[#This Row],[JFYL14 stddev]]</f>
        <v>1</v>
      </c>
      <c r="H47">
        <v>0</v>
      </c>
    </row>
    <row r="48" spans="1:8" x14ac:dyDescent="0.25">
      <c r="A48" s="5">
        <v>91</v>
      </c>
      <c r="B48" t="str">
        <f>VLOOKUP(Table1456[[#This Row],[model.rxns]],Table2[],2,FALSE)</f>
        <v>6-phosphogluconolactonase</v>
      </c>
      <c r="C48" s="2">
        <v>2.8752712720107301</v>
      </c>
      <c r="D48">
        <f>VLOOKUP(Table1456[[#This Row],[model.rxns]],Table2[[model.rxns]:[JFYL18 - stddev]],7,FALSE)</f>
        <v>0.40430079669820701</v>
      </c>
      <c r="E48">
        <f>VLOOKUP(Table1456[[#This Row],[model.rxns]],Table2[[model.rxns]:[JFYL14 - avg]],9,FALSE)</f>
        <v>1.16247446599741</v>
      </c>
      <c r="F48">
        <f>VLOOKUP(Table1456[[#This Row],[model.rxns]],Table2[[model.rxns]:[JFYL14 - stddev]],10,FALSE)</f>
        <v>3.6385364557951702E-2</v>
      </c>
      <c r="G48" t="b">
        <f>ABS(Table1456[[#This Row],[JFYL14 flux]])&gt;Table1456[[#This Row],[JFYL14 stddev]]</f>
        <v>1</v>
      </c>
      <c r="H48">
        <v>0</v>
      </c>
    </row>
    <row r="49" spans="1:8" x14ac:dyDescent="0.25">
      <c r="A49" s="5">
        <v>466</v>
      </c>
      <c r="B49" t="str">
        <f>VLOOKUP(Table1456[[#This Row],[model.rxns]],Table2[],2,FALSE)</f>
        <v>glucose 6-phosphate dehydrogenase</v>
      </c>
      <c r="C49" s="2">
        <v>2.8752712720107301</v>
      </c>
      <c r="D49">
        <f>VLOOKUP(Table1456[[#This Row],[model.rxns]],Table2[[model.rxns]:[JFYL18 - stddev]],7,FALSE)</f>
        <v>0.40430079669820701</v>
      </c>
      <c r="E49">
        <f>VLOOKUP(Table1456[[#This Row],[model.rxns]],Table2[[model.rxns]:[JFYL14 - avg]],9,FALSE)</f>
        <v>1.16247446599741</v>
      </c>
      <c r="F49">
        <f>VLOOKUP(Table1456[[#This Row],[model.rxns]],Table2[[model.rxns]:[JFYL14 - stddev]],10,FALSE)</f>
        <v>3.6385364557951702E-2</v>
      </c>
      <c r="G49" t="b">
        <f>ABS(Table1456[[#This Row],[JFYL14 flux]])&gt;Table1456[[#This Row],[JFYL14 stddev]]</f>
        <v>1</v>
      </c>
      <c r="H49">
        <v>0</v>
      </c>
    </row>
    <row r="50" spans="1:8" x14ac:dyDescent="0.25">
      <c r="A50" s="5">
        <v>889</v>
      </c>
      <c r="B50" t="str">
        <f>VLOOKUP(Table1456[[#This Row],[model.rxns]],Table2[],2,FALSE)</f>
        <v>phosphogluconate dehydrogenase</v>
      </c>
      <c r="C50" s="2">
        <v>2.8752712720107301</v>
      </c>
      <c r="D50">
        <f>VLOOKUP(Table1456[[#This Row],[model.rxns]],Table2[[model.rxns]:[JFYL18 - stddev]],7,FALSE)</f>
        <v>0.40430079669820701</v>
      </c>
      <c r="E50">
        <f>VLOOKUP(Table1456[[#This Row],[model.rxns]],Table2[[model.rxns]:[JFYL14 - avg]],9,FALSE)</f>
        <v>1.16247446599741</v>
      </c>
      <c r="F50">
        <f>VLOOKUP(Table1456[[#This Row],[model.rxns]],Table2[[model.rxns]:[JFYL14 - stddev]],10,FALSE)</f>
        <v>3.6385364557951702E-2</v>
      </c>
      <c r="G50" t="b">
        <f>ABS(Table1456[[#This Row],[JFYL14 flux]])&gt;Table1456[[#This Row],[JFYL14 stddev]]</f>
        <v>1</v>
      </c>
      <c r="H50">
        <v>0</v>
      </c>
    </row>
    <row r="51" spans="1:8" hidden="1" x14ac:dyDescent="0.25">
      <c r="A51" s="5">
        <v>1265</v>
      </c>
      <c r="B51" t="str">
        <f>VLOOKUP(Table1456[[#This Row],[model.rxns]],Table2[],2,FALSE)</f>
        <v>succinate-fumarate transport</v>
      </c>
      <c r="C51" s="2">
        <v>2.86932870481529</v>
      </c>
      <c r="D51">
        <f>VLOOKUP(Table1456[[#This Row],[model.rxns]],Table2[[model.rxns]:[JFYL18 - stddev]],7,FALSE)</f>
        <v>1.97657381132967E-2</v>
      </c>
      <c r="E51">
        <f>VLOOKUP(Table1456[[#This Row],[model.rxns]],Table2[[model.rxns]:[JFYL14 - avg]],9,FALSE)</f>
        <v>5.6714399740343702E-2</v>
      </c>
      <c r="F51">
        <f>VLOOKUP(Table1456[[#This Row],[model.rxns]],Table2[[model.rxns]:[JFYL14 - stddev]],10,FALSE)</f>
        <v>2.3219704735486599E-2</v>
      </c>
      <c r="G51" t="b">
        <f>ABS(Table1456[[#This Row],[JFYL14 flux]])&gt;Table1456[[#This Row],[JFYL14 stddev]]</f>
        <v>1</v>
      </c>
      <c r="H51">
        <v>0</v>
      </c>
    </row>
    <row r="52" spans="1:8" x14ac:dyDescent="0.25">
      <c r="A52" s="5">
        <v>217</v>
      </c>
      <c r="B52" t="str">
        <f>VLOOKUP(Table1456[[#This Row],[model.rxns]],Table2[],2,FALSE)</f>
        <v>aspartate transaminase</v>
      </c>
      <c r="C52" s="2">
        <v>2.8561720590345399</v>
      </c>
      <c r="D52">
        <f>VLOOKUP(Table1456[[#This Row],[model.rxns]],Table2[[model.rxns]:[JFYL18 - stddev]],7,FALSE)</f>
        <v>-0.84842282524541301</v>
      </c>
      <c r="E52">
        <f>VLOOKUP(Table1456[[#This Row],[model.rxns]],Table2[[model.rxns]:[JFYL14 - avg]],9,FALSE)</f>
        <v>-2.4232415677130899</v>
      </c>
      <c r="F52">
        <f>VLOOKUP(Table1456[[#This Row],[model.rxns]],Table2[[model.rxns]:[JFYL14 - stddev]],10,FALSE)</f>
        <v>8.0857671060292596E-2</v>
      </c>
      <c r="G52" t="b">
        <f>ABS(Table1456[[#This Row],[JFYL14 flux]])&gt;Table1456[[#This Row],[JFYL14 stddev]]</f>
        <v>1</v>
      </c>
      <c r="H52">
        <v>0</v>
      </c>
    </row>
    <row r="53" spans="1:8" hidden="1" x14ac:dyDescent="0.25">
      <c r="A53" s="5">
        <v>1117</v>
      </c>
      <c r="B53" t="str">
        <f>VLOOKUP(Table1456[[#This Row],[model.rxns]],Table2[],2,FALSE)</f>
        <v>aspartate transport</v>
      </c>
      <c r="C53" s="2">
        <v>2.7957125674423899</v>
      </c>
      <c r="D53">
        <f>VLOOKUP(Table1456[[#This Row],[model.rxns]],Table2[[model.rxns]:[JFYL18 - stddev]],7,FALSE)</f>
        <v>-0.79934318817901095</v>
      </c>
      <c r="E53">
        <f>VLOOKUP(Table1456[[#This Row],[model.rxns]],Table2[[model.rxns]:[JFYL14 - avg]],9,FALSE)</f>
        <v>-2.23473379689153</v>
      </c>
      <c r="F53">
        <f>VLOOKUP(Table1456[[#This Row],[model.rxns]],Table2[[model.rxns]:[JFYL14 - stddev]],10,FALSE)</f>
        <v>0.65965082358619498</v>
      </c>
      <c r="G53" t="b">
        <f>ABS(Table1456[[#This Row],[JFYL14 flux]])&gt;Table1456[[#This Row],[JFYL14 stddev]]</f>
        <v>1</v>
      </c>
      <c r="H53">
        <v>0</v>
      </c>
    </row>
    <row r="54" spans="1:8" hidden="1" x14ac:dyDescent="0.25">
      <c r="A54" s="5" t="s">
        <v>1815</v>
      </c>
      <c r="B54" t="str">
        <f>VLOOKUP(Table1456[[#This Row],[model.rxns]],Table2[],2,FALSE)</f>
        <v>phosphoribosylglycinamide formyltransferase 1</v>
      </c>
      <c r="C54" s="2">
        <v>2.78036597602939</v>
      </c>
      <c r="D54">
        <f>VLOOKUP(Table1456[[#This Row],[model.rxns]],Table2[[model.rxns]:[JFYL18 - stddev]],7,FALSE)</f>
        <v>2.3198090713989999E-4</v>
      </c>
      <c r="E54">
        <f>VLOOKUP(Table1456[[#This Row],[model.rxns]],Table2[[model.rxns]:[JFYL14 - avg]],9,FALSE)</f>
        <v>6.4499182130021201E-4</v>
      </c>
      <c r="F54">
        <f>VLOOKUP(Table1456[[#This Row],[model.rxns]],Table2[[model.rxns]:[JFYL14 - stddev]],10,FALSE)</f>
        <v>1.55012959171321E-3</v>
      </c>
      <c r="G54" t="b">
        <f>ABS(Table1456[[#This Row],[JFYL14 flux]])&gt;Table1456[[#This Row],[JFYL14 stddev]]</f>
        <v>0</v>
      </c>
      <c r="H54">
        <v>5.8049803767409601E-54</v>
      </c>
    </row>
    <row r="55" spans="1:8" hidden="1" x14ac:dyDescent="0.25">
      <c r="A55" s="5">
        <v>1194</v>
      </c>
      <c r="B55" t="str">
        <f>VLOOKUP(Table1456[[#This Row],[model.rxns]],Table2[],2,FALSE)</f>
        <v>L-glutamate transport</v>
      </c>
      <c r="C55" s="2">
        <v>2.7568433221469002</v>
      </c>
      <c r="D55">
        <f>VLOOKUP(Table1456[[#This Row],[model.rxns]],Table2[[model.rxns]:[JFYL18 - stddev]],7,FALSE)</f>
        <v>0.830956727418107</v>
      </c>
      <c r="E55">
        <f>VLOOKUP(Table1456[[#This Row],[model.rxns]],Table2[[model.rxns]:[JFYL14 - avg]],9,FALSE)</f>
        <v>2.2908175049756498</v>
      </c>
      <c r="F55">
        <f>VLOOKUP(Table1456[[#This Row],[model.rxns]],Table2[[model.rxns]:[JFYL14 - stddev]],10,FALSE)</f>
        <v>0.66405907372203599</v>
      </c>
      <c r="G55" t="b">
        <f>ABS(Table1456[[#This Row],[JFYL14 flux]])&gt;Table1456[[#This Row],[JFYL14 stddev]]</f>
        <v>1</v>
      </c>
      <c r="H55">
        <v>0</v>
      </c>
    </row>
    <row r="56" spans="1:8" hidden="1" x14ac:dyDescent="0.25">
      <c r="A56" s="5">
        <v>952</v>
      </c>
      <c r="B56" t="str">
        <f>VLOOKUP(Table1456[[#This Row],[model.rxns]],Table2[],2,FALSE)</f>
        <v>purine-nucleoside phosphorylase (xanthosine)</v>
      </c>
      <c r="C56" s="2">
        <v>2.7410281555084901</v>
      </c>
      <c r="D56">
        <f>VLOOKUP(Table1456[[#This Row],[model.rxns]],Table2[[model.rxns]:[JFYL18 - stddev]],7,FALSE)</f>
        <v>1.64174784567108E-5</v>
      </c>
      <c r="E56">
        <f>VLOOKUP(Table1456[[#This Row],[model.rxns]],Table2[[model.rxns]:[JFYL14 - avg]],9,FALSE)</f>
        <v>4.5000770692298299E-5</v>
      </c>
      <c r="F56">
        <f>VLOOKUP(Table1456[[#This Row],[model.rxns]],Table2[[model.rxns]:[JFYL14 - stddev]],10,FALSE)</f>
        <v>3.85521965466441E-4</v>
      </c>
      <c r="G56" t="b">
        <f>ABS(Table1456[[#This Row],[JFYL14 flux]])&gt;Table1456[[#This Row],[JFYL14 stddev]]</f>
        <v>0</v>
      </c>
      <c r="H56">
        <v>7.0607341980169497E-6</v>
      </c>
    </row>
    <row r="57" spans="1:8" hidden="1" x14ac:dyDescent="0.25">
      <c r="A57" s="5">
        <v>1620</v>
      </c>
      <c r="B57" t="str">
        <f>VLOOKUP(Table1456[[#This Row],[model.rxns]],Table2[],2,FALSE)</f>
        <v>5-nucleotidase (XMP)</v>
      </c>
      <c r="C57" s="2">
        <v>2.7410281555084901</v>
      </c>
      <c r="D57">
        <f>VLOOKUP(Table1456[[#This Row],[model.rxns]],Table2[[model.rxns]:[JFYL18 - stddev]],7,FALSE)</f>
        <v>1.64174784567108E-5</v>
      </c>
      <c r="E57">
        <f>VLOOKUP(Table1456[[#This Row],[model.rxns]],Table2[[model.rxns]:[JFYL14 - avg]],9,FALSE)</f>
        <v>4.5000770692298299E-5</v>
      </c>
      <c r="F57">
        <f>VLOOKUP(Table1456[[#This Row],[model.rxns]],Table2[[model.rxns]:[JFYL14 - stddev]],10,FALSE)</f>
        <v>3.85521965466441E-4</v>
      </c>
      <c r="G57" t="b">
        <f>ABS(Table1456[[#This Row],[JFYL14 flux]])&gt;Table1456[[#This Row],[JFYL14 stddev]]</f>
        <v>0</v>
      </c>
      <c r="H57">
        <v>7.0607341980169497E-6</v>
      </c>
    </row>
    <row r="58" spans="1:8" x14ac:dyDescent="0.25">
      <c r="A58" s="5">
        <v>982</v>
      </c>
      <c r="B58" t="str">
        <f>VLOOKUP(Table1456[[#This Row],[model.rxns]],Table2[],2,FALSE)</f>
        <v>ribose-5-phosphate isomerase</v>
      </c>
      <c r="C58" s="2">
        <v>2.6606726253406401</v>
      </c>
      <c r="D58">
        <f>VLOOKUP(Table1456[[#This Row],[model.rxns]],Table2[[model.rxns]:[JFYL18 - stddev]],7,FALSE)</f>
        <v>0.15517229594909901</v>
      </c>
      <c r="E58">
        <f>VLOOKUP(Table1456[[#This Row],[model.rxns]],Table2[[model.rxns]:[JFYL14 - avg]],9,FALSE)</f>
        <v>0.41286268004302201</v>
      </c>
      <c r="F58">
        <f>VLOOKUP(Table1456[[#This Row],[model.rxns]],Table2[[model.rxns]:[JFYL14 - stddev]],10,FALSE)</f>
        <v>1.21238506602454E-2</v>
      </c>
      <c r="G58" t="b">
        <f>ABS(Table1456[[#This Row],[JFYL14 flux]])&gt;Table1456[[#This Row],[JFYL14 stddev]]</f>
        <v>1</v>
      </c>
      <c r="H58">
        <v>0</v>
      </c>
    </row>
    <row r="59" spans="1:8" hidden="1" x14ac:dyDescent="0.25">
      <c r="A59" s="5">
        <v>3543</v>
      </c>
      <c r="B59" t="str">
        <f>VLOOKUP(Table1456[[#This Row],[model.rxns]],Table2[],2,FALSE)</f>
        <v>ATP transport, cytoplasm-ER membrane</v>
      </c>
      <c r="C59" s="2">
        <v>2.6282089032099698</v>
      </c>
      <c r="D59">
        <f>VLOOKUP(Table1456[[#This Row],[model.rxns]],Table2[[model.rxns]:[JFYL18 - stddev]],7,FALSE)</f>
        <v>6.6931216992757996E-4</v>
      </c>
      <c r="E59">
        <f>VLOOKUP(Table1456[[#This Row],[model.rxns]],Table2[[model.rxns]:[JFYL14 - avg]],9,FALSE)</f>
        <v>1.7590922040304499E-3</v>
      </c>
      <c r="F59">
        <f>VLOOKUP(Table1456[[#This Row],[model.rxns]],Table2[[model.rxns]:[JFYL14 - stddev]],10,FALSE)</f>
        <v>1.0418701693899199E-2</v>
      </c>
      <c r="G59" t="b">
        <f>ABS(Table1456[[#This Row],[JFYL14 flux]])&gt;Table1456[[#This Row],[JFYL14 stddev]]</f>
        <v>0</v>
      </c>
      <c r="H59">
        <v>2.2554301589015301E-11</v>
      </c>
    </row>
    <row r="60" spans="1:8" hidden="1" x14ac:dyDescent="0.25">
      <c r="A60" s="5">
        <v>3544</v>
      </c>
      <c r="B60" t="str">
        <f>VLOOKUP(Table1456[[#This Row],[model.rxns]],Table2[],2,FALSE)</f>
        <v>AMP transport, cytoplasm-ER membrane</v>
      </c>
      <c r="C60" s="2">
        <v>2.6282089032099698</v>
      </c>
      <c r="D60">
        <f>VLOOKUP(Table1456[[#This Row],[model.rxns]],Table2[[model.rxns]:[JFYL18 - stddev]],7,FALSE)</f>
        <v>-6.6931216992757996E-4</v>
      </c>
      <c r="E60">
        <f>VLOOKUP(Table1456[[#This Row],[model.rxns]],Table2[[model.rxns]:[JFYL14 - avg]],9,FALSE)</f>
        <v>-1.7590922040304499E-3</v>
      </c>
      <c r="F60">
        <f>VLOOKUP(Table1456[[#This Row],[model.rxns]],Table2[[model.rxns]:[JFYL14 - stddev]],10,FALSE)</f>
        <v>1.0418701693899199E-2</v>
      </c>
      <c r="G60" t="b">
        <f>ABS(Table1456[[#This Row],[JFYL14 flux]])&gt;Table1456[[#This Row],[JFYL14 stddev]]</f>
        <v>0</v>
      </c>
      <c r="H60">
        <v>2.2554301589015301E-11</v>
      </c>
    </row>
    <row r="61" spans="1:8" hidden="1" x14ac:dyDescent="0.25">
      <c r="A61" s="5">
        <v>1835</v>
      </c>
      <c r="B61" t="str">
        <f>VLOOKUP(Table1456[[#This Row],[model.rxns]],Table2[],2,FALSE)</f>
        <v>hexadecanoate (n-C16:0) transport</v>
      </c>
      <c r="C61" s="2">
        <v>2.592082359151</v>
      </c>
      <c r="D61">
        <f>VLOOKUP(Table1456[[#This Row],[model.rxns]],Table2[[model.rxns]:[JFYL18 - stddev]],7,FALSE)</f>
        <v>-2.22549496627286E-5</v>
      </c>
      <c r="E61">
        <f>VLOOKUP(Table1456[[#This Row],[model.rxns]],Table2[[model.rxns]:[JFYL14 - avg]],9,FALSE)</f>
        <v>-5.7686662424552199E-5</v>
      </c>
      <c r="F61">
        <f>VLOOKUP(Table1456[[#This Row],[model.rxns]],Table2[[model.rxns]:[JFYL14 - stddev]],10,FALSE)</f>
        <v>4.1929232808181701E-4</v>
      </c>
      <c r="G61" t="b">
        <f>ABS(Table1456[[#This Row],[JFYL14 flux]])&gt;Table1456[[#This Row],[JFYL14 stddev]]</f>
        <v>0</v>
      </c>
      <c r="H61">
        <v>1.1709245100529201E-7</v>
      </c>
    </row>
    <row r="62" spans="1:8" hidden="1" x14ac:dyDescent="0.25">
      <c r="A62" s="5">
        <v>1993</v>
      </c>
      <c r="B62" t="str">
        <f>VLOOKUP(Table1456[[#This Row],[model.rxns]],Table2[],2,FALSE)</f>
        <v>palmitate exchange</v>
      </c>
      <c r="C62" s="2">
        <v>2.592082359151</v>
      </c>
      <c r="D62">
        <f>VLOOKUP(Table1456[[#This Row],[model.rxns]],Table2[[model.rxns]:[JFYL18 - stddev]],7,FALSE)</f>
        <v>2.22549496627286E-5</v>
      </c>
      <c r="E62">
        <f>VLOOKUP(Table1456[[#This Row],[model.rxns]],Table2[[model.rxns]:[JFYL14 - avg]],9,FALSE)</f>
        <v>5.7686662424552199E-5</v>
      </c>
      <c r="F62">
        <f>VLOOKUP(Table1456[[#This Row],[model.rxns]],Table2[[model.rxns]:[JFYL14 - stddev]],10,FALSE)</f>
        <v>4.1929232808181701E-4</v>
      </c>
      <c r="G62" t="b">
        <f>ABS(Table1456[[#This Row],[JFYL14 flux]])&gt;Table1456[[#This Row],[JFYL14 stddev]]</f>
        <v>0</v>
      </c>
      <c r="H62">
        <v>1.1709245100529201E-7</v>
      </c>
    </row>
    <row r="63" spans="1:8" hidden="1" x14ac:dyDescent="0.25">
      <c r="A63" s="5" t="s">
        <v>1655</v>
      </c>
      <c r="B63" t="str">
        <f>VLOOKUP(Table1456[[#This Row],[model.rxns]],Table2[],2,FALSE)</f>
        <v>PG phospholipase C</v>
      </c>
      <c r="C63" s="2">
        <v>2.5891154011814899</v>
      </c>
      <c r="D63">
        <f>VLOOKUP(Table1456[[#This Row],[model.rxns]],Table2[[model.rxns]:[JFYL18 - stddev]],7,FALSE)</f>
        <v>2.9196212684292602E-4</v>
      </c>
      <c r="E63">
        <f>VLOOKUP(Table1456[[#This Row],[model.rxns]],Table2[[model.rxns]:[JFYL14 - avg]],9,FALSE)</f>
        <v>7.5592363917072495E-4</v>
      </c>
      <c r="F63">
        <f>VLOOKUP(Table1456[[#This Row],[model.rxns]],Table2[[model.rxns]:[JFYL14 - stddev]],10,FALSE)</f>
        <v>7.5910121334569003E-3</v>
      </c>
      <c r="G63" t="b">
        <f>ABS(Table1456[[#This Row],[JFYL14 flux]])&gt;Table1456[[#This Row],[JFYL14 stddev]]</f>
        <v>0</v>
      </c>
      <c r="H63">
        <v>1.17776563967182E-4</v>
      </c>
    </row>
    <row r="64" spans="1:8" hidden="1" x14ac:dyDescent="0.25">
      <c r="A64" s="5" t="s">
        <v>1697</v>
      </c>
      <c r="B64" t="str">
        <f>VLOOKUP(Table1456[[#This Row],[model.rxns]],Table2[],2,FALSE)</f>
        <v>diglyceride transport, mitochondrial membrane-cytoplasm</v>
      </c>
      <c r="C64" s="2">
        <v>2.5891154011814899</v>
      </c>
      <c r="D64">
        <f>VLOOKUP(Table1456[[#This Row],[model.rxns]],Table2[[model.rxns]:[JFYL18 - stddev]],7,FALSE)</f>
        <v>2.9196212684292602E-4</v>
      </c>
      <c r="E64">
        <f>VLOOKUP(Table1456[[#This Row],[model.rxns]],Table2[[model.rxns]:[JFYL14 - avg]],9,FALSE)</f>
        <v>7.5592363917072495E-4</v>
      </c>
      <c r="F64">
        <f>VLOOKUP(Table1456[[#This Row],[model.rxns]],Table2[[model.rxns]:[JFYL14 - stddev]],10,FALSE)</f>
        <v>7.5910121334569003E-3</v>
      </c>
      <c r="G64" t="b">
        <f>ABS(Table1456[[#This Row],[JFYL14 flux]])&gt;Table1456[[#This Row],[JFYL14 stddev]]</f>
        <v>0</v>
      </c>
      <c r="H64">
        <v>1.17776563967182E-4</v>
      </c>
    </row>
    <row r="65" spans="1:8" hidden="1" x14ac:dyDescent="0.25">
      <c r="A65" s="5">
        <v>1040</v>
      </c>
      <c r="B65" t="str">
        <f>VLOOKUP(Table1456[[#This Row],[model.rxns]],Table2[],2,FALSE)</f>
        <v>threonine aldolase</v>
      </c>
      <c r="C65" s="2">
        <v>2.4595302251772599</v>
      </c>
      <c r="D65">
        <f>VLOOKUP(Table1456[[#This Row],[model.rxns]],Table2[[model.rxns]:[JFYL18 - stddev]],7,FALSE)</f>
        <v>1.3854157608803399E-4</v>
      </c>
      <c r="E65">
        <f>VLOOKUP(Table1456[[#This Row],[model.rxns]],Table2[[model.rxns]:[JFYL14 - avg]],9,FALSE)</f>
        <v>3.40747193832213E-4</v>
      </c>
      <c r="F65">
        <f>VLOOKUP(Table1456[[#This Row],[model.rxns]],Table2[[model.rxns]:[JFYL14 - stddev]],10,FALSE)</f>
        <v>2.25413092301736E-3</v>
      </c>
      <c r="G65" t="b">
        <f>ABS(Table1456[[#This Row],[JFYL14 flux]])&gt;Table1456[[#This Row],[JFYL14 stddev]]</f>
        <v>0</v>
      </c>
      <c r="H65">
        <v>2.8082743805553802E-8</v>
      </c>
    </row>
    <row r="66" spans="1:8" hidden="1" x14ac:dyDescent="0.25">
      <c r="A66" s="5">
        <v>3668</v>
      </c>
      <c r="B66" t="str">
        <f>VLOOKUP(Table1456[[#This Row],[model.rxns]],Table2[],2,FALSE)</f>
        <v>H2O transport, cytoplasm-mitochondrial membrane</v>
      </c>
      <c r="C66" s="2">
        <v>2.4497683865878201</v>
      </c>
      <c r="D66">
        <f>VLOOKUP(Table1456[[#This Row],[model.rxns]],Table2[[model.rxns]:[JFYL18 - stddev]],7,FALSE)</f>
        <v>6.5966841224258997E-4</v>
      </c>
      <c r="E66">
        <f>VLOOKUP(Table1456[[#This Row],[model.rxns]],Table2[[model.rxns]:[JFYL14 - avg]],9,FALSE)</f>
        <v>1.6160348219424799E-3</v>
      </c>
      <c r="F66">
        <f>VLOOKUP(Table1456[[#This Row],[model.rxns]],Table2[[model.rxns]:[JFYL14 - stddev]],10,FALSE)</f>
        <v>1.5181917490006001E-2</v>
      </c>
      <c r="G66" t="b">
        <f>ABS(Table1456[[#This Row],[JFYL14 flux]])&gt;Table1456[[#This Row],[JFYL14 stddev]]</f>
        <v>0</v>
      </c>
      <c r="H66">
        <v>6.9570934871394504E-5</v>
      </c>
    </row>
    <row r="67" spans="1:8" hidden="1" x14ac:dyDescent="0.25">
      <c r="A67" s="5">
        <v>3961</v>
      </c>
      <c r="B67" t="str">
        <f>VLOOKUP(Table1456[[#This Row],[model.rxns]],Table2[],2,FALSE)</f>
        <v>phosphate transport, mitochondrion-mitochondrial membrane</v>
      </c>
      <c r="C67" s="2">
        <v>2.33912559269119</v>
      </c>
      <c r="D67">
        <f>VLOOKUP(Table1456[[#This Row],[model.rxns]],Table2[[model.rxns]:[JFYL18 - stddev]],7,FALSE)</f>
        <v>-3.67706285399662E-4</v>
      </c>
      <c r="E67">
        <f>VLOOKUP(Table1456[[#This Row],[model.rxns]],Table2[[model.rxns]:[JFYL14 - avg]],9,FALSE)</f>
        <v>-8.6011118277175996E-4</v>
      </c>
      <c r="F67">
        <f>VLOOKUP(Table1456[[#This Row],[model.rxns]],Table2[[model.rxns]:[JFYL14 - stddev]],10,FALSE)</f>
        <v>7.5909053825655602E-3</v>
      </c>
      <c r="G67" t="b">
        <f>ABS(Table1456[[#This Row],[JFYL14 flux]])&gt;Table1456[[#This Row],[JFYL14 stddev]]</f>
        <v>0</v>
      </c>
      <c r="H67">
        <v>4.0589698275509003E-5</v>
      </c>
    </row>
    <row r="68" spans="1:8" hidden="1" x14ac:dyDescent="0.25">
      <c r="A68" s="5" t="s">
        <v>1635</v>
      </c>
      <c r="B68" t="str">
        <f>VLOOKUP(Table1456[[#This Row],[model.rxns]],Table2[],2,FALSE)</f>
        <v>PGP phosphatase</v>
      </c>
      <c r="C68" s="2">
        <v>2.33912559269119</v>
      </c>
      <c r="D68">
        <f>VLOOKUP(Table1456[[#This Row],[model.rxns]],Table2[[model.rxns]:[JFYL18 - stddev]],7,FALSE)</f>
        <v>3.67706285399662E-4</v>
      </c>
      <c r="E68">
        <f>VLOOKUP(Table1456[[#This Row],[model.rxns]],Table2[[model.rxns]:[JFYL14 - avg]],9,FALSE)</f>
        <v>8.6011118277175996E-4</v>
      </c>
      <c r="F68">
        <f>VLOOKUP(Table1456[[#This Row],[model.rxns]],Table2[[model.rxns]:[JFYL14 - stddev]],10,FALSE)</f>
        <v>7.5909053825655602E-3</v>
      </c>
      <c r="G68" t="b">
        <f>ABS(Table1456[[#This Row],[JFYL14 flux]])&gt;Table1456[[#This Row],[JFYL14 stddev]]</f>
        <v>0</v>
      </c>
      <c r="H68">
        <v>4.0589698275509003E-5</v>
      </c>
    </row>
    <row r="69" spans="1:8" hidden="1" x14ac:dyDescent="0.25">
      <c r="A69" s="5" t="s">
        <v>1749</v>
      </c>
      <c r="B69" t="str">
        <f>VLOOKUP(Table1456[[#This Row],[model.rxns]],Table2[],2,FALSE)</f>
        <v>phosphatidylglycerolphosphate synthase</v>
      </c>
      <c r="C69" s="2">
        <v>2.33912559269119</v>
      </c>
      <c r="D69">
        <f>VLOOKUP(Table1456[[#This Row],[model.rxns]],Table2[[model.rxns]:[JFYL18 - stddev]],7,FALSE)</f>
        <v>3.67706285399662E-4</v>
      </c>
      <c r="E69">
        <f>VLOOKUP(Table1456[[#This Row],[model.rxns]],Table2[[model.rxns]:[JFYL14 - avg]],9,FALSE)</f>
        <v>8.6011118277175996E-4</v>
      </c>
      <c r="F69">
        <f>VLOOKUP(Table1456[[#This Row],[model.rxns]],Table2[[model.rxns]:[JFYL14 - stddev]],10,FALSE)</f>
        <v>7.5909053825655602E-3</v>
      </c>
      <c r="G69" t="b">
        <f>ABS(Table1456[[#This Row],[JFYL14 flux]])&gt;Table1456[[#This Row],[JFYL14 stddev]]</f>
        <v>0</v>
      </c>
      <c r="H69">
        <v>4.0589698275509003E-5</v>
      </c>
    </row>
    <row r="70" spans="1:8" hidden="1" x14ac:dyDescent="0.25">
      <c r="A70" s="5" t="s">
        <v>1821</v>
      </c>
      <c r="B70" t="str">
        <f>VLOOKUP(Table1456[[#This Row],[model.rxns]],Table2[],2,FALSE)</f>
        <v>ribonucleotide reductase</v>
      </c>
      <c r="C70" s="2">
        <v>2.2798711029434702</v>
      </c>
      <c r="D70">
        <f>VLOOKUP(Table1456[[#This Row],[model.rxns]],Table2[[model.rxns]:[JFYL18 - stddev]],7,FALSE)</f>
        <v>1.37226515303411E-5</v>
      </c>
      <c r="E70">
        <f>VLOOKUP(Table1456[[#This Row],[model.rxns]],Table2[[model.rxns]:[JFYL14 - avg]],9,FALSE)</f>
        <v>3.1285876679787599E-5</v>
      </c>
      <c r="F70">
        <f>VLOOKUP(Table1456[[#This Row],[model.rxns]],Table2[[model.rxns]:[JFYL14 - stddev]],10,FALSE)</f>
        <v>1.9789821364499201E-4</v>
      </c>
      <c r="G70" t="b">
        <f>ABS(Table1456[[#This Row],[JFYL14 flux]])&gt;Table1456[[#This Row],[JFYL14 stddev]]</f>
        <v>0</v>
      </c>
      <c r="H70">
        <v>2.3435825581078199E-7</v>
      </c>
    </row>
    <row r="71" spans="1:8" x14ac:dyDescent="0.25">
      <c r="A71" s="5">
        <v>452</v>
      </c>
      <c r="B71" t="str">
        <f>VLOOKUP(Table1456[[#This Row],[model.rxns]],Table2[],2,FALSE)</f>
        <v>fumarase, cytoplasmic</v>
      </c>
      <c r="C71" s="2">
        <v>2.23876910924887</v>
      </c>
      <c r="D71">
        <f>VLOOKUP(Table1456[[#This Row],[model.rxns]],Table2[[model.rxns]:[JFYL18 - stddev]],7,FALSE)</f>
        <v>3.4165009240152602E-2</v>
      </c>
      <c r="E71">
        <f>VLOOKUP(Table1456[[#This Row],[model.rxns]],Table2[[model.rxns]:[JFYL14 - avg]],9,FALSE)</f>
        <v>7.6487567304055898E-2</v>
      </c>
      <c r="F71">
        <f>VLOOKUP(Table1456[[#This Row],[model.rxns]],Table2[[model.rxns]:[JFYL14 - stddev]],10,FALSE)</f>
        <v>2.3205190418481601E-2</v>
      </c>
      <c r="G71" t="b">
        <f>ABS(Table1456[[#This Row],[JFYL14 flux]])&gt;Table1456[[#This Row],[JFYL14 stddev]]</f>
        <v>1</v>
      </c>
      <c r="H71">
        <v>0</v>
      </c>
    </row>
    <row r="72" spans="1:8" hidden="1" x14ac:dyDescent="0.25">
      <c r="A72" s="5">
        <v>258</v>
      </c>
      <c r="B72" t="str">
        <f>VLOOKUP(Table1456[[#This Row],[model.rxns]],Table2[],2,FALSE)</f>
        <v>CDP-diacylglycerol synthase</v>
      </c>
      <c r="C72" s="2">
        <v>2.1745354853396099</v>
      </c>
      <c r="D72">
        <f>VLOOKUP(Table1456[[#This Row],[model.rxns]],Table2[[model.rxns]:[JFYL18 - stddev]],7,FALSE)</f>
        <v>4.43450443956397E-4</v>
      </c>
      <c r="E72">
        <f>VLOOKUP(Table1456[[#This Row],[model.rxns]],Table2[[model.rxns]:[JFYL14 - avg]],9,FALSE)</f>
        <v>9.6429872637278998E-4</v>
      </c>
      <c r="F72">
        <f>VLOOKUP(Table1456[[#This Row],[model.rxns]],Table2[[model.rxns]:[JFYL14 - stddev]],10,FALSE)</f>
        <v>7.59079873574271E-3</v>
      </c>
      <c r="G72" t="b">
        <f>ABS(Table1456[[#This Row],[JFYL14 flux]])&gt;Table1456[[#This Row],[JFYL14 stddev]]</f>
        <v>0</v>
      </c>
      <c r="H72">
        <v>1.3584722054625999E-5</v>
      </c>
    </row>
    <row r="73" spans="1:8" hidden="1" x14ac:dyDescent="0.25">
      <c r="A73" s="5">
        <v>3959</v>
      </c>
      <c r="B73" t="str">
        <f>VLOOKUP(Table1456[[#This Row],[model.rxns]],Table2[],2,FALSE)</f>
        <v>CMP transport, mitochondrion-mitochondrial membrane</v>
      </c>
      <c r="C73" s="2">
        <v>2.1745354853396099</v>
      </c>
      <c r="D73">
        <f>VLOOKUP(Table1456[[#This Row],[model.rxns]],Table2[[model.rxns]:[JFYL18 - stddev]],7,FALSE)</f>
        <v>-4.43450443956397E-4</v>
      </c>
      <c r="E73">
        <f>VLOOKUP(Table1456[[#This Row],[model.rxns]],Table2[[model.rxns]:[JFYL14 - avg]],9,FALSE)</f>
        <v>-9.6429872637278998E-4</v>
      </c>
      <c r="F73">
        <f>VLOOKUP(Table1456[[#This Row],[model.rxns]],Table2[[model.rxns]:[JFYL14 - stddev]],10,FALSE)</f>
        <v>7.59079873574271E-3</v>
      </c>
      <c r="G73" t="b">
        <f>ABS(Table1456[[#This Row],[JFYL14 flux]])&gt;Table1456[[#This Row],[JFYL14 stddev]]</f>
        <v>0</v>
      </c>
      <c r="H73">
        <v>1.3584722054625999E-5</v>
      </c>
    </row>
    <row r="74" spans="1:8" hidden="1" x14ac:dyDescent="0.25">
      <c r="A74" s="5">
        <v>3960</v>
      </c>
      <c r="B74" t="str">
        <f>VLOOKUP(Table1456[[#This Row],[model.rxns]],Table2[],2,FALSE)</f>
        <v>CTP transport, mitochondrion-mitochondrial membrane</v>
      </c>
      <c r="C74" s="2">
        <v>2.1745354853396099</v>
      </c>
      <c r="D74">
        <f>VLOOKUP(Table1456[[#This Row],[model.rxns]],Table2[[model.rxns]:[JFYL18 - stddev]],7,FALSE)</f>
        <v>4.43450443956397E-4</v>
      </c>
      <c r="E74">
        <f>VLOOKUP(Table1456[[#This Row],[model.rxns]],Table2[[model.rxns]:[JFYL14 - avg]],9,FALSE)</f>
        <v>9.6429872637278998E-4</v>
      </c>
      <c r="F74">
        <f>VLOOKUP(Table1456[[#This Row],[model.rxns]],Table2[[model.rxns]:[JFYL14 - stddev]],10,FALSE)</f>
        <v>7.59079873574271E-3</v>
      </c>
      <c r="G74" t="b">
        <f>ABS(Table1456[[#This Row],[JFYL14 flux]])&gt;Table1456[[#This Row],[JFYL14 stddev]]</f>
        <v>0</v>
      </c>
      <c r="H74">
        <v>1.3584722054625999E-5</v>
      </c>
    </row>
    <row r="75" spans="1:8" hidden="1" x14ac:dyDescent="0.25">
      <c r="A75" s="5">
        <v>3962</v>
      </c>
      <c r="B75" t="str">
        <f>VLOOKUP(Table1456[[#This Row],[model.rxns]],Table2[],2,FALSE)</f>
        <v>diphosphate transport, mitochondrion-mitochondrial membrane</v>
      </c>
      <c r="C75" s="2">
        <v>2.1745354853396099</v>
      </c>
      <c r="D75">
        <f>VLOOKUP(Table1456[[#This Row],[model.rxns]],Table2[[model.rxns]:[JFYL18 - stddev]],7,FALSE)</f>
        <v>-4.43450443956397E-4</v>
      </c>
      <c r="E75">
        <f>VLOOKUP(Table1456[[#This Row],[model.rxns]],Table2[[model.rxns]:[JFYL14 - avg]],9,FALSE)</f>
        <v>-9.6429872637278998E-4</v>
      </c>
      <c r="F75">
        <f>VLOOKUP(Table1456[[#This Row],[model.rxns]],Table2[[model.rxns]:[JFYL14 - stddev]],10,FALSE)</f>
        <v>7.59079873574271E-3</v>
      </c>
      <c r="G75" t="b">
        <f>ABS(Table1456[[#This Row],[JFYL14 flux]])&gt;Table1456[[#This Row],[JFYL14 stddev]]</f>
        <v>0</v>
      </c>
      <c r="H75">
        <v>1.3584722054625999E-5</v>
      </c>
    </row>
    <row r="76" spans="1:8" hidden="1" x14ac:dyDescent="0.25">
      <c r="A76" s="5" t="s">
        <v>1704</v>
      </c>
      <c r="B76" t="str">
        <f>VLOOKUP(Table1456[[#This Row],[model.rxns]],Table2[],2,FALSE)</f>
        <v>phosphatidate transport, ER membrane-mitochondrial membrane</v>
      </c>
      <c r="C76" s="2">
        <v>2.1745354853396099</v>
      </c>
      <c r="D76">
        <f>VLOOKUP(Table1456[[#This Row],[model.rxns]],Table2[[model.rxns]:[JFYL18 - stddev]],7,FALSE)</f>
        <v>4.43450443956397E-4</v>
      </c>
      <c r="E76">
        <f>VLOOKUP(Table1456[[#This Row],[model.rxns]],Table2[[model.rxns]:[JFYL14 - avg]],9,FALSE)</f>
        <v>9.6429872637278998E-4</v>
      </c>
      <c r="F76">
        <f>VLOOKUP(Table1456[[#This Row],[model.rxns]],Table2[[model.rxns]:[JFYL14 - stddev]],10,FALSE)</f>
        <v>7.59079873574271E-3</v>
      </c>
      <c r="G76" t="b">
        <f>ABS(Table1456[[#This Row],[JFYL14 flux]])&gt;Table1456[[#This Row],[JFYL14 stddev]]</f>
        <v>0</v>
      </c>
      <c r="H76">
        <v>1.3584722054625999E-5</v>
      </c>
    </row>
    <row r="77" spans="1:8" hidden="1" x14ac:dyDescent="0.25">
      <c r="A77" s="5">
        <v>1112</v>
      </c>
      <c r="B77" t="str">
        <f>VLOOKUP(Table1456[[#This Row],[model.rxns]],Table2[],2,FALSE)</f>
        <v>AKG transporter, mitochonrial</v>
      </c>
      <c r="C77" s="2">
        <v>2.0720157576243698</v>
      </c>
      <c r="D77">
        <f>VLOOKUP(Table1456[[#This Row],[model.rxns]],Table2[[model.rxns]:[JFYL18 - stddev]],7,FALSE)</f>
        <v>-1.1704823384743801</v>
      </c>
      <c r="E77">
        <f>VLOOKUP(Table1456[[#This Row],[model.rxns]],Table2[[model.rxns]:[JFYL14 - avg]],9,FALSE)</f>
        <v>-2.4252578493399199</v>
      </c>
      <c r="F77">
        <f>VLOOKUP(Table1456[[#This Row],[model.rxns]],Table2[[model.rxns]:[JFYL14 - stddev]],10,FALSE)</f>
        <v>0.55533820447264404</v>
      </c>
      <c r="G77" t="b">
        <f>ABS(Table1456[[#This Row],[JFYL14 flux]])&gt;Table1456[[#This Row],[JFYL14 stddev]]</f>
        <v>1</v>
      </c>
      <c r="H77">
        <v>0</v>
      </c>
    </row>
    <row r="78" spans="1:8" hidden="1" x14ac:dyDescent="0.25">
      <c r="A78" s="5">
        <v>1130</v>
      </c>
      <c r="B78" t="str">
        <f>VLOOKUP(Table1456[[#This Row],[model.rxns]],Table2[],2,FALSE)</f>
        <v>CTP transport</v>
      </c>
      <c r="C78" s="2">
        <v>2.0353812653445198</v>
      </c>
      <c r="D78">
        <f>VLOOKUP(Table1456[[#This Row],[model.rxns]],Table2[[model.rxns]:[JFYL18 - stddev]],7,FALSE)</f>
        <v>4.2895090023352498E-4</v>
      </c>
      <c r="E78">
        <f>VLOOKUP(Table1456[[#This Row],[model.rxns]],Table2[[model.rxns]:[JFYL14 - avg]],9,FALSE)</f>
        <v>8.73078626087983E-4</v>
      </c>
      <c r="F78">
        <f>VLOOKUP(Table1456[[#This Row],[model.rxns]],Table2[[model.rxns]:[JFYL14 - stddev]],10,FALSE)</f>
        <v>7.0336379646007896E-3</v>
      </c>
      <c r="G78" t="b">
        <f>ABS(Table1456[[#This Row],[JFYL14 flux]])&gt;Table1456[[#This Row],[JFYL14 stddev]]</f>
        <v>0</v>
      </c>
      <c r="H78">
        <v>7.3849839769197598E-5</v>
      </c>
    </row>
    <row r="79" spans="1:8" x14ac:dyDescent="0.25">
      <c r="A79" s="5">
        <v>731</v>
      </c>
      <c r="B79" t="str">
        <f>VLOOKUP(Table1456[[#This Row],[model.rxns]],Table2[],2,FALSE)</f>
        <v>methylenetetrahydrofolate dehydrogenase (NAD)</v>
      </c>
      <c r="C79" s="2">
        <v>1.94422381225354</v>
      </c>
      <c r="D79">
        <f>VLOOKUP(Table1456[[#This Row],[model.rxns]],Table2[[model.rxns]:[JFYL18 - stddev]],7,FALSE)</f>
        <v>9.2568537880257304E-3</v>
      </c>
      <c r="E79">
        <f>VLOOKUP(Table1456[[#This Row],[model.rxns]],Table2[[model.rxns]:[JFYL14 - avg]],9,FALSE)</f>
        <v>1.7997395561229E-2</v>
      </c>
      <c r="F79">
        <f>VLOOKUP(Table1456[[#This Row],[model.rxns]],Table2[[model.rxns]:[JFYL14 - stddev]],10,FALSE)</f>
        <v>5.2931351092730203E-3</v>
      </c>
      <c r="G79" t="b">
        <f>ABS(Table1456[[#This Row],[JFYL14 flux]])&gt;Table1456[[#This Row],[JFYL14 stddev]]</f>
        <v>1</v>
      </c>
      <c r="H79">
        <v>0</v>
      </c>
    </row>
    <row r="80" spans="1:8" x14ac:dyDescent="0.25">
      <c r="A80" s="5">
        <v>714</v>
      </c>
      <c r="B80" t="str">
        <f>VLOOKUP(Table1456[[#This Row],[model.rxns]],Table2[],2,FALSE)</f>
        <v>malate dehydrogenase, cytoplasmic</v>
      </c>
      <c r="C80" s="2">
        <v>1.9161387736188</v>
      </c>
      <c r="D80">
        <f>VLOOKUP(Table1456[[#This Row],[model.rxns]],Table2[[model.rxns]:[JFYL18 - stddev]],7,FALSE)</f>
        <v>-1.4640383859796999</v>
      </c>
      <c r="E80">
        <f>VLOOKUP(Table1456[[#This Row],[model.rxns]],Table2[[model.rxns]:[JFYL14 - avg]],9,FALSE)</f>
        <v>-2.8053007174419902</v>
      </c>
      <c r="F80">
        <f>VLOOKUP(Table1456[[#This Row],[model.rxns]],Table2[[model.rxns]:[JFYL14 - stddev]],10,FALSE)</f>
        <v>8.0965045289238702E-2</v>
      </c>
      <c r="G80" t="b">
        <f>ABS(Table1456[[#This Row],[JFYL14 flux]])&gt;Table1456[[#This Row],[JFYL14 stddev]]</f>
        <v>1</v>
      </c>
      <c r="H80">
        <v>0</v>
      </c>
    </row>
    <row r="81" spans="1:8" hidden="1" x14ac:dyDescent="0.25">
      <c r="A81" s="5">
        <v>2132</v>
      </c>
      <c r="B81" t="str">
        <f>VLOOKUP(Table1456[[#This Row],[model.rxns]],Table2[],2,FALSE)</f>
        <v>oxoglutarate/malate exchange</v>
      </c>
      <c r="C81" s="2">
        <v>1.87191702805459</v>
      </c>
      <c r="D81">
        <f>VLOOKUP(Table1456[[#This Row],[model.rxns]],Table2[[model.rxns]:[JFYL18 - stddev]],7,FALSE)</f>
        <v>6.32289869797453E-2</v>
      </c>
      <c r="E81">
        <f>VLOOKUP(Table1456[[#This Row],[model.rxns]],Table2[[model.rxns]:[JFYL14 - avg]],9,FALSE)</f>
        <v>0.118359417394027</v>
      </c>
      <c r="F81">
        <f>VLOOKUP(Table1456[[#This Row],[model.rxns]],Table2[[model.rxns]:[JFYL14 - stddev]],10,FALSE)</f>
        <v>0.54505476639062</v>
      </c>
      <c r="G81" t="b">
        <f>ABS(Table1456[[#This Row],[JFYL14 flux]])&gt;Table1456[[#This Row],[JFYL14 stddev]]</f>
        <v>0</v>
      </c>
      <c r="H81">
        <v>6.1279973183199695E-10</v>
      </c>
    </row>
    <row r="82" spans="1:8" hidden="1" x14ac:dyDescent="0.25">
      <c r="A82" s="5">
        <v>1116</v>
      </c>
      <c r="B82" t="str">
        <f>VLOOKUP(Table1456[[#This Row],[model.rxns]],Table2[],2,FALSE)</f>
        <v>AMP/ATP transporter</v>
      </c>
      <c r="C82" s="2">
        <v>1.8493512851985301</v>
      </c>
      <c r="D82">
        <f>VLOOKUP(Table1456[[#This Row],[model.rxns]],Table2[[model.rxns]:[JFYL18 - stddev]],7,FALSE)</f>
        <v>8.7469020670219197E-5</v>
      </c>
      <c r="E82">
        <f>VLOOKUP(Table1456[[#This Row],[model.rxns]],Table2[[model.rxns]:[JFYL14 - avg]],9,FALSE)</f>
        <v>1.6176094579152699E-4</v>
      </c>
      <c r="F82">
        <f>VLOOKUP(Table1456[[#This Row],[model.rxns]],Table2[[model.rxns]:[JFYL14 - stddev]],10,FALSE)</f>
        <v>1.03639735462441E-3</v>
      </c>
      <c r="G82" t="b">
        <f>ABS(Table1456[[#This Row],[JFYL14 flux]])&gt;Table1456[[#This Row],[JFYL14 stddev]]</f>
        <v>0</v>
      </c>
      <c r="H82">
        <v>5.9350660554685297E-5</v>
      </c>
    </row>
    <row r="83" spans="1:8" hidden="1" x14ac:dyDescent="0.25">
      <c r="A83" s="5">
        <v>1747</v>
      </c>
      <c r="B83" t="str">
        <f>VLOOKUP(Table1456[[#This Row],[model.rxns]],Table2[],2,FALSE)</f>
        <v>diphosphate transport</v>
      </c>
      <c r="C83" s="2">
        <v>1.8493512851985301</v>
      </c>
      <c r="D83">
        <f>VLOOKUP(Table1456[[#This Row],[model.rxns]],Table2[[model.rxns]:[JFYL18 - stddev]],7,FALSE)</f>
        <v>-8.7469020670219197E-5</v>
      </c>
      <c r="E83">
        <f>VLOOKUP(Table1456[[#This Row],[model.rxns]],Table2[[model.rxns]:[JFYL14 - avg]],9,FALSE)</f>
        <v>-1.6176094579152699E-4</v>
      </c>
      <c r="F83">
        <f>VLOOKUP(Table1456[[#This Row],[model.rxns]],Table2[[model.rxns]:[JFYL14 - stddev]],10,FALSE)</f>
        <v>1.03639735462441E-3</v>
      </c>
      <c r="G83" t="b">
        <f>ABS(Table1456[[#This Row],[JFYL14 flux]])&gt;Table1456[[#This Row],[JFYL14 stddev]]</f>
        <v>0</v>
      </c>
      <c r="H83">
        <v>5.9350660554685297E-5</v>
      </c>
    </row>
    <row r="84" spans="1:8" hidden="1" x14ac:dyDescent="0.25">
      <c r="A84" s="5">
        <v>1126</v>
      </c>
      <c r="B84" t="str">
        <f>VLOOKUP(Table1456[[#This Row],[model.rxns]],Table2[],2,FALSE)</f>
        <v>citrate transport</v>
      </c>
      <c r="C84" s="2">
        <v>1.84334579205147</v>
      </c>
      <c r="D84">
        <f>VLOOKUP(Table1456[[#This Row],[model.rxns]],Table2[[model.rxns]:[JFYL18 - stddev]],7,FALSE)</f>
        <v>-1.4522847672904</v>
      </c>
      <c r="E84">
        <f>VLOOKUP(Table1456[[#This Row],[model.rxns]],Table2[[model.rxns]:[JFYL14 - avg]],9,FALSE)</f>
        <v>-2.6770630146452099</v>
      </c>
      <c r="F84">
        <f>VLOOKUP(Table1456[[#This Row],[model.rxns]],Table2[[model.rxns]:[JFYL14 - stddev]],10,FALSE)</f>
        <v>0.55731275657848001</v>
      </c>
      <c r="G84" t="b">
        <f>ABS(Table1456[[#This Row],[JFYL14 flux]])&gt;Table1456[[#This Row],[JFYL14 stddev]]</f>
        <v>1</v>
      </c>
      <c r="H84">
        <v>0</v>
      </c>
    </row>
    <row r="85" spans="1:8" hidden="1" x14ac:dyDescent="0.25">
      <c r="A85" s="5">
        <v>2240</v>
      </c>
      <c r="B85" t="str">
        <f>VLOOKUP(Table1456[[#This Row],[model.rxns]],Table2[],2,FALSE)</f>
        <v>acyl-CoA oxidase (docosanoyl-CoA)</v>
      </c>
      <c r="C85" s="2">
        <v>1.8411051341403599</v>
      </c>
      <c r="D85">
        <f>VLOOKUP(Table1456[[#This Row],[model.rxns]],Table2[[model.rxns]:[JFYL18 - stddev]],7,FALSE)</f>
        <v>1.66571040588143E-5</v>
      </c>
      <c r="E85">
        <f>VLOOKUP(Table1456[[#This Row],[model.rxns]],Table2[[model.rxns]:[JFYL14 - avg]],9,FALSE)</f>
        <v>3.0667479802593201E-5</v>
      </c>
      <c r="F85">
        <f>VLOOKUP(Table1456[[#This Row],[model.rxns]],Table2[[model.rxns]:[JFYL14 - stddev]],10,FALSE)</f>
        <v>1.8067902158559499E-4</v>
      </c>
      <c r="G85" t="b">
        <f>ABS(Table1456[[#This Row],[JFYL14 flux]])&gt;Table1456[[#This Row],[JFYL14 stddev]]</f>
        <v>0</v>
      </c>
      <c r="H85">
        <v>5.92631842045878E-6</v>
      </c>
    </row>
    <row r="86" spans="1:8" hidden="1" x14ac:dyDescent="0.25">
      <c r="A86" s="5">
        <v>2258</v>
      </c>
      <c r="B86" t="str">
        <f>VLOOKUP(Table1456[[#This Row],[model.rxns]],Table2[],2,FALSE)</f>
        <v>2-enoyl-CoA hydratase (3-hydroxydocosanoyl-CoA)</v>
      </c>
      <c r="C86" s="2">
        <v>1.8411051341403599</v>
      </c>
      <c r="D86">
        <f>VLOOKUP(Table1456[[#This Row],[model.rxns]],Table2[[model.rxns]:[JFYL18 - stddev]],7,FALSE)</f>
        <v>1.66571040588143E-5</v>
      </c>
      <c r="E86">
        <f>VLOOKUP(Table1456[[#This Row],[model.rxns]],Table2[[model.rxns]:[JFYL14 - avg]],9,FALSE)</f>
        <v>3.0667479802593201E-5</v>
      </c>
      <c r="F86">
        <f>VLOOKUP(Table1456[[#This Row],[model.rxns]],Table2[[model.rxns]:[JFYL14 - stddev]],10,FALSE)</f>
        <v>1.8067902158559499E-4</v>
      </c>
      <c r="G86" t="b">
        <f>ABS(Table1456[[#This Row],[JFYL14 flux]])&gt;Table1456[[#This Row],[JFYL14 stddev]]</f>
        <v>0</v>
      </c>
      <c r="H86">
        <v>5.92631842045878E-6</v>
      </c>
    </row>
    <row r="87" spans="1:8" hidden="1" x14ac:dyDescent="0.25">
      <c r="A87" s="5">
        <v>2275</v>
      </c>
      <c r="B87" t="str">
        <f>VLOOKUP(Table1456[[#This Row],[model.rxns]],Table2[],2,FALSE)</f>
        <v>3-hydroxyacyl-CoA dehydrogenase (3-oxodocosanoyl-CoA)</v>
      </c>
      <c r="C87" s="2">
        <v>1.8411051341403599</v>
      </c>
      <c r="D87">
        <f>VLOOKUP(Table1456[[#This Row],[model.rxns]],Table2[[model.rxns]:[JFYL18 - stddev]],7,FALSE)</f>
        <v>1.66571040588143E-5</v>
      </c>
      <c r="E87">
        <f>VLOOKUP(Table1456[[#This Row],[model.rxns]],Table2[[model.rxns]:[JFYL14 - avg]],9,FALSE)</f>
        <v>3.0667479802593201E-5</v>
      </c>
      <c r="F87">
        <f>VLOOKUP(Table1456[[#This Row],[model.rxns]],Table2[[model.rxns]:[JFYL14 - stddev]],10,FALSE)</f>
        <v>1.8067902158559499E-4</v>
      </c>
      <c r="G87" t="b">
        <f>ABS(Table1456[[#This Row],[JFYL14 flux]])&gt;Table1456[[#This Row],[JFYL14 stddev]]</f>
        <v>0</v>
      </c>
      <c r="H87">
        <v>5.92631842045878E-6</v>
      </c>
    </row>
    <row r="88" spans="1:8" hidden="1" x14ac:dyDescent="0.25">
      <c r="A88" s="5">
        <v>2287</v>
      </c>
      <c r="B88" t="str">
        <f>VLOOKUP(Table1456[[#This Row],[model.rxns]],Table2[],2,FALSE)</f>
        <v>acetyl-CoA C-acyltransferase (icosanoyl-CoA)</v>
      </c>
      <c r="C88" s="2">
        <v>1.8411051341403599</v>
      </c>
      <c r="D88">
        <f>VLOOKUP(Table1456[[#This Row],[model.rxns]],Table2[[model.rxns]:[JFYL18 - stddev]],7,FALSE)</f>
        <v>1.66571040588143E-5</v>
      </c>
      <c r="E88">
        <f>VLOOKUP(Table1456[[#This Row],[model.rxns]],Table2[[model.rxns]:[JFYL14 - avg]],9,FALSE)</f>
        <v>3.0667479802593201E-5</v>
      </c>
      <c r="F88">
        <f>VLOOKUP(Table1456[[#This Row],[model.rxns]],Table2[[model.rxns]:[JFYL14 - stddev]],10,FALSE)</f>
        <v>1.8067902158559499E-4</v>
      </c>
      <c r="G88" t="b">
        <f>ABS(Table1456[[#This Row],[JFYL14 flux]])&gt;Table1456[[#This Row],[JFYL14 stddev]]</f>
        <v>0</v>
      </c>
      <c r="H88">
        <v>5.92631842045878E-6</v>
      </c>
    </row>
    <row r="89" spans="1:8" hidden="1" x14ac:dyDescent="0.25">
      <c r="A89" s="5">
        <v>2179</v>
      </c>
      <c r="B89" t="str">
        <f>VLOOKUP(Table1456[[#This Row],[model.rxns]],Table2[],2,FALSE)</f>
        <v>trans-2-enoyl-CoA reductase (n-C22:0CoA)</v>
      </c>
      <c r="C89" s="2">
        <v>1.8411051341403599</v>
      </c>
      <c r="D89">
        <f>VLOOKUP(Table1456[[#This Row],[model.rxns]],Table2[[model.rxns]:[JFYL18 - stddev]],7,FALSE)</f>
        <v>1.66571040588143E-5</v>
      </c>
      <c r="E89">
        <f>VLOOKUP(Table1456[[#This Row],[model.rxns]],Table2[[model.rxns]:[JFYL14 - avg]],9,FALSE)</f>
        <v>3.0667479802593201E-5</v>
      </c>
      <c r="F89">
        <f>VLOOKUP(Table1456[[#This Row],[model.rxns]],Table2[[model.rxns]:[JFYL14 - stddev]],10,FALSE)</f>
        <v>1.8067902158559499E-4</v>
      </c>
      <c r="G89" t="b">
        <f>ABS(Table1456[[#This Row],[JFYL14 flux]])&gt;Table1456[[#This Row],[JFYL14 stddev]]</f>
        <v>0</v>
      </c>
      <c r="H89">
        <v>5.92631842045878E-6</v>
      </c>
    </row>
    <row r="90" spans="1:8" hidden="1" x14ac:dyDescent="0.25">
      <c r="A90" s="5">
        <v>2158</v>
      </c>
      <c r="B90" t="str">
        <f>VLOOKUP(Table1456[[#This Row],[model.rxns]],Table2[],2,FALSE)</f>
        <v>elongase II or III (3-oxodocosanoyl-CoA)</v>
      </c>
      <c r="C90" s="2">
        <v>1.8411051341403599</v>
      </c>
      <c r="D90">
        <f>VLOOKUP(Table1456[[#This Row],[model.rxns]],Table2[[model.rxns]:[JFYL18 - stddev]],7,FALSE)</f>
        <v>1.66571040588143E-5</v>
      </c>
      <c r="E90">
        <f>VLOOKUP(Table1456[[#This Row],[model.rxns]],Table2[[model.rxns]:[JFYL14 - avg]],9,FALSE)</f>
        <v>3.0667479802593201E-5</v>
      </c>
      <c r="F90">
        <f>VLOOKUP(Table1456[[#This Row],[model.rxns]],Table2[[model.rxns]:[JFYL14 - stddev]],10,FALSE)</f>
        <v>1.8067902158559499E-4</v>
      </c>
      <c r="G90" t="b">
        <f>ABS(Table1456[[#This Row],[JFYL14 flux]])&gt;Table1456[[#This Row],[JFYL14 stddev]]</f>
        <v>0</v>
      </c>
      <c r="H90">
        <v>5.92631842045878E-6</v>
      </c>
    </row>
    <row r="91" spans="1:8" hidden="1" x14ac:dyDescent="0.25">
      <c r="A91" s="5">
        <v>2165</v>
      </c>
      <c r="B91" t="str">
        <f>VLOOKUP(Table1456[[#This Row],[model.rxns]],Table2[],2,FALSE)</f>
        <v>B-ketoacyl-CoA reductase (3-hydroxydocosanoyl-CoA)</v>
      </c>
      <c r="C91" s="2">
        <v>1.8411051341403599</v>
      </c>
      <c r="D91">
        <f>VLOOKUP(Table1456[[#This Row],[model.rxns]],Table2[[model.rxns]:[JFYL18 - stddev]],7,FALSE)</f>
        <v>1.66571040588143E-5</v>
      </c>
      <c r="E91">
        <f>VLOOKUP(Table1456[[#This Row],[model.rxns]],Table2[[model.rxns]:[JFYL14 - avg]],9,FALSE)</f>
        <v>3.0667479802593201E-5</v>
      </c>
      <c r="F91">
        <f>VLOOKUP(Table1456[[#This Row],[model.rxns]],Table2[[model.rxns]:[JFYL14 - stddev]],10,FALSE)</f>
        <v>1.8067902158559499E-4</v>
      </c>
      <c r="G91" t="b">
        <f>ABS(Table1456[[#This Row],[JFYL14 flux]])&gt;Table1456[[#This Row],[JFYL14 stddev]]</f>
        <v>0</v>
      </c>
      <c r="H91">
        <v>5.92631842045878E-6</v>
      </c>
    </row>
    <row r="92" spans="1:8" hidden="1" x14ac:dyDescent="0.25">
      <c r="A92" s="5">
        <v>2172</v>
      </c>
      <c r="B92" t="str">
        <f>VLOOKUP(Table1456[[#This Row],[model.rxns]],Table2[],2,FALSE)</f>
        <v>B-hydroxyacyl-CoA dehydratase (trans-docos-2-enoyl-CoA)</v>
      </c>
      <c r="C92" s="2">
        <v>1.8411051341403599</v>
      </c>
      <c r="D92">
        <f>VLOOKUP(Table1456[[#This Row],[model.rxns]],Table2[[model.rxns]:[JFYL18 - stddev]],7,FALSE)</f>
        <v>1.66571040588143E-5</v>
      </c>
      <c r="E92">
        <f>VLOOKUP(Table1456[[#This Row],[model.rxns]],Table2[[model.rxns]:[JFYL14 - avg]],9,FALSE)</f>
        <v>3.0667479802593201E-5</v>
      </c>
      <c r="F92">
        <f>VLOOKUP(Table1456[[#This Row],[model.rxns]],Table2[[model.rxns]:[JFYL14 - stddev]],10,FALSE)</f>
        <v>1.8067902158559499E-4</v>
      </c>
      <c r="G92" t="b">
        <f>ABS(Table1456[[#This Row],[JFYL14 flux]])&gt;Table1456[[#This Row],[JFYL14 stddev]]</f>
        <v>0</v>
      </c>
      <c r="H92">
        <v>5.92631842045878E-6</v>
      </c>
    </row>
    <row r="93" spans="1:8" hidden="1" x14ac:dyDescent="0.25">
      <c r="A93" s="5">
        <v>1981</v>
      </c>
      <c r="B93" t="str">
        <f>VLOOKUP(Table1456[[#This Row],[model.rxns]],Table2[],2,FALSE)</f>
        <v>octadecanoate (n-C18:0) transport</v>
      </c>
      <c r="C93" s="2">
        <v>1.7976241788770799</v>
      </c>
      <c r="D93">
        <f>VLOOKUP(Table1456[[#This Row],[model.rxns]],Table2[[model.rxns]:[JFYL18 - stddev]],7,FALSE)</f>
        <v>-3.5091540353500199E-5</v>
      </c>
      <c r="E93">
        <f>VLOOKUP(Table1456[[#This Row],[model.rxns]],Table2[[model.rxns]:[JFYL14 - avg]],9,FALSE)</f>
        <v>-6.3081401413492901E-5</v>
      </c>
      <c r="F93">
        <f>VLOOKUP(Table1456[[#This Row],[model.rxns]],Table2[[model.rxns]:[JFYL14 - stddev]],10,FALSE)</f>
        <v>3.8712574543368498E-4</v>
      </c>
      <c r="G93" t="b">
        <f>ABS(Table1456[[#This Row],[JFYL14 flux]])&gt;Table1456[[#This Row],[JFYL14 stddev]]</f>
        <v>0</v>
      </c>
      <c r="H93">
        <v>1.38754261659689E-5</v>
      </c>
    </row>
    <row r="94" spans="1:8" hidden="1" x14ac:dyDescent="0.25">
      <c r="A94" s="5">
        <v>2055</v>
      </c>
      <c r="B94" t="str">
        <f>VLOOKUP(Table1456[[#This Row],[model.rxns]],Table2[],2,FALSE)</f>
        <v>stearate exchange</v>
      </c>
      <c r="C94" s="2">
        <v>1.7976241788770799</v>
      </c>
      <c r="D94">
        <f>VLOOKUP(Table1456[[#This Row],[model.rxns]],Table2[[model.rxns]:[JFYL18 - stddev]],7,FALSE)</f>
        <v>3.5091540353500199E-5</v>
      </c>
      <c r="E94">
        <f>VLOOKUP(Table1456[[#This Row],[model.rxns]],Table2[[model.rxns]:[JFYL14 - avg]],9,FALSE)</f>
        <v>6.3081401413492901E-5</v>
      </c>
      <c r="F94">
        <f>VLOOKUP(Table1456[[#This Row],[model.rxns]],Table2[[model.rxns]:[JFYL14 - stddev]],10,FALSE)</f>
        <v>3.8712574543368498E-4</v>
      </c>
      <c r="G94" t="b">
        <f>ABS(Table1456[[#This Row],[JFYL14 flux]])&gt;Table1456[[#This Row],[JFYL14 stddev]]</f>
        <v>0</v>
      </c>
      <c r="H94">
        <v>1.38754261659689E-5</v>
      </c>
    </row>
    <row r="95" spans="1:8" x14ac:dyDescent="0.25">
      <c r="A95" s="5">
        <v>713</v>
      </c>
      <c r="B95" t="str">
        <f>VLOOKUP(Table1456[[#This Row],[model.rxns]],Table2[],2,FALSE)</f>
        <v>malate dehydrogenase</v>
      </c>
      <c r="C95" s="2">
        <v>1.7203133514096001</v>
      </c>
      <c r="D95">
        <f>VLOOKUP(Table1456[[#This Row],[model.rxns]],Table2[[model.rxns]:[JFYL18 - stddev]],7,FALSE)</f>
        <v>1.7937001352469799</v>
      </c>
      <c r="E95">
        <f>VLOOKUP(Table1456[[#This Row],[model.rxns]],Table2[[model.rxns]:[JFYL14 - avg]],9,FALSE)</f>
        <v>3.0857262910905798</v>
      </c>
      <c r="F95">
        <f>VLOOKUP(Table1456[[#This Row],[model.rxns]],Table2[[model.rxns]:[JFYL14 - stddev]],10,FALSE)</f>
        <v>7.3513138013835203E-2</v>
      </c>
      <c r="G95" t="b">
        <f>ABS(Table1456[[#This Row],[JFYL14 flux]])&gt;Table1456[[#This Row],[JFYL14 stddev]]</f>
        <v>1</v>
      </c>
      <c r="H95">
        <v>0</v>
      </c>
    </row>
    <row r="96" spans="1:8" x14ac:dyDescent="0.25">
      <c r="A96" s="5">
        <v>1048</v>
      </c>
      <c r="B96" t="str">
        <f>VLOOKUP(Table1456[[#This Row],[model.rxns]],Table2[],2,FALSE)</f>
        <v>transaldolase</v>
      </c>
      <c r="C96" s="2">
        <v>1.71694144927633</v>
      </c>
      <c r="D96">
        <f>VLOOKUP(Table1456[[#This Row],[model.rxns]],Table2[[model.rxns]:[JFYL18 - stddev]],7,FALSE)</f>
        <v>0.12802095529663801</v>
      </c>
      <c r="E96">
        <f>VLOOKUP(Table1456[[#This Row],[model.rxns]],Table2[[model.rxns]:[JFYL14 - avg]],9,FALSE)</f>
        <v>0.21980448452474999</v>
      </c>
      <c r="F96">
        <f>VLOOKUP(Table1456[[#This Row],[model.rxns]],Table2[[model.rxns]:[JFYL14 - stddev]],10,FALSE)</f>
        <v>4.80578205257223E-2</v>
      </c>
      <c r="G96" t="b">
        <f>ABS(Table1456[[#This Row],[JFYL14 flux]])&gt;Table1456[[#This Row],[JFYL14 stddev]]</f>
        <v>1</v>
      </c>
      <c r="H96">
        <v>0</v>
      </c>
    </row>
    <row r="97" spans="1:8" hidden="1" x14ac:dyDescent="0.25">
      <c r="A97" s="5">
        <v>2224</v>
      </c>
      <c r="B97" t="str">
        <f>VLOOKUP(Table1456[[#This Row],[model.rxns]],Table2[],2,FALSE)</f>
        <v>fatty acyl-CoA transport via ABC system (C18:1)</v>
      </c>
      <c r="C97" s="2">
        <v>1.7087511802847399</v>
      </c>
      <c r="D97">
        <f>VLOOKUP(Table1456[[#This Row],[model.rxns]],Table2[[model.rxns]:[JFYL18 - stddev]],7,FALSE)</f>
        <v>6.9268063384372405E-5</v>
      </c>
      <c r="E97">
        <f>VLOOKUP(Table1456[[#This Row],[model.rxns]],Table2[[model.rxns]:[JFYL14 - avg]],9,FALSE)</f>
        <v>1.1836188506408399E-4</v>
      </c>
      <c r="F97">
        <f>VLOOKUP(Table1456[[#This Row],[model.rxns]],Table2[[model.rxns]:[JFYL14 - stddev]],10,FALSE)</f>
        <v>8.0040604972713499E-4</v>
      </c>
      <c r="G97" t="b">
        <f>ABS(Table1456[[#This Row],[JFYL14 flux]])&gt;Table1456[[#This Row],[JFYL14 stddev]]</f>
        <v>0</v>
      </c>
      <c r="H97">
        <v>4.4810488585561098E-4</v>
      </c>
    </row>
    <row r="98" spans="1:8" hidden="1" x14ac:dyDescent="0.25">
      <c r="A98" s="5">
        <v>1827</v>
      </c>
      <c r="B98" t="str">
        <f>VLOOKUP(Table1456[[#This Row],[model.rxns]],Table2[],2,FALSE)</f>
        <v>H+ diffusion</v>
      </c>
      <c r="C98" s="2">
        <v>1.68214475161091</v>
      </c>
      <c r="D98">
        <f>VLOOKUP(Table1456[[#This Row],[model.rxns]],Table2[[model.rxns]:[JFYL18 - stddev]],7,FALSE)</f>
        <v>-9.24987230660038E-4</v>
      </c>
      <c r="E98">
        <f>VLOOKUP(Table1456[[#This Row],[model.rxns]],Table2[[model.rxns]:[JFYL14 - avg]],9,FALSE)</f>
        <v>-1.55596241536189E-3</v>
      </c>
      <c r="F98">
        <f>VLOOKUP(Table1456[[#This Row],[model.rxns]],Table2[[model.rxns]:[JFYL14 - stddev]],10,FALSE)</f>
        <v>7.2088426390753803E-3</v>
      </c>
      <c r="G98" t="b">
        <f>ABS(Table1456[[#This Row],[JFYL14 flux]])&gt;Table1456[[#This Row],[JFYL14 stddev]]</f>
        <v>0</v>
      </c>
      <c r="H98">
        <v>1.7671404893546601E-7</v>
      </c>
    </row>
    <row r="99" spans="1:8" hidden="1" x14ac:dyDescent="0.25">
      <c r="A99" s="5">
        <v>3596</v>
      </c>
      <c r="B99" t="str">
        <f>VLOOKUP(Table1456[[#This Row],[model.rxns]],Table2[],2,FALSE)</f>
        <v>H2O transport, cytoplasm-lipid particle</v>
      </c>
      <c r="C99" s="2">
        <v>1.68214475161091</v>
      </c>
      <c r="D99">
        <f>VLOOKUP(Table1456[[#This Row],[model.rxns]],Table2[[model.rxns]:[JFYL18 - stddev]],7,FALSE)</f>
        <v>9.24987230660038E-4</v>
      </c>
      <c r="E99">
        <f>VLOOKUP(Table1456[[#This Row],[model.rxns]],Table2[[model.rxns]:[JFYL14 - avg]],9,FALSE)</f>
        <v>1.55596241536189E-3</v>
      </c>
      <c r="F99">
        <f>VLOOKUP(Table1456[[#This Row],[model.rxns]],Table2[[model.rxns]:[JFYL14 - stddev]],10,FALSE)</f>
        <v>7.2088426390753803E-3</v>
      </c>
      <c r="G99" t="b">
        <f>ABS(Table1456[[#This Row],[JFYL14 flux]])&gt;Table1456[[#This Row],[JFYL14 stddev]]</f>
        <v>0</v>
      </c>
      <c r="H99">
        <v>1.7671404893546601E-7</v>
      </c>
    </row>
    <row r="100" spans="1:8" hidden="1" x14ac:dyDescent="0.25">
      <c r="A100" s="5">
        <v>3529</v>
      </c>
      <c r="B100" t="str">
        <f>VLOOKUP(Table1456[[#This Row],[model.rxns]],Table2[],2,FALSE)</f>
        <v>NADPH transport, cytoplasm-ER membrane</v>
      </c>
      <c r="C100" s="2">
        <v>1.6723177680255099</v>
      </c>
      <c r="D100">
        <f>VLOOKUP(Table1456[[#This Row],[model.rxns]],Table2[[model.rxns]:[JFYL18 - stddev]],7,FALSE)</f>
        <v>2.5054711795020998E-4</v>
      </c>
      <c r="E100">
        <f>VLOOKUP(Table1456[[#This Row],[model.rxns]],Table2[[model.rxns]:[JFYL14 - avg]],9,FALSE)</f>
        <v>4.1899439707572002E-4</v>
      </c>
      <c r="F100">
        <f>VLOOKUP(Table1456[[#This Row],[model.rxns]],Table2[[model.rxns]:[JFYL14 - stddev]],10,FALSE)</f>
        <v>1.89143369082061E-3</v>
      </c>
      <c r="G100" t="b">
        <f>ABS(Table1456[[#This Row],[JFYL14 flux]])&gt;Table1456[[#This Row],[JFYL14 stddev]]</f>
        <v>0</v>
      </c>
      <c r="H100">
        <v>2.3340696964912901E-7</v>
      </c>
    </row>
    <row r="101" spans="1:8" hidden="1" x14ac:dyDescent="0.25">
      <c r="A101" s="5">
        <v>3514</v>
      </c>
      <c r="B101" t="str">
        <f>VLOOKUP(Table1456[[#This Row],[model.rxns]],Table2[],2,FALSE)</f>
        <v>malonyl-CoA transport, cytoplasm-ER membrane</v>
      </c>
      <c r="C101" s="2">
        <v>1.6723177680255099</v>
      </c>
      <c r="D101">
        <f>VLOOKUP(Table1456[[#This Row],[model.rxns]],Table2[[model.rxns]:[JFYL18 - stddev]],7,FALSE)</f>
        <v>1.2527355897510499E-4</v>
      </c>
      <c r="E101">
        <f>VLOOKUP(Table1456[[#This Row],[model.rxns]],Table2[[model.rxns]:[JFYL14 - avg]],9,FALSE)</f>
        <v>2.0949719853786001E-4</v>
      </c>
      <c r="F101">
        <f>VLOOKUP(Table1456[[#This Row],[model.rxns]],Table2[[model.rxns]:[JFYL14 - stddev]],10,FALSE)</f>
        <v>9.4571684541030403E-4</v>
      </c>
      <c r="G101" t="b">
        <f>ABS(Table1456[[#This Row],[JFYL14 flux]])&gt;Table1456[[#This Row],[JFYL14 stddev]]</f>
        <v>0</v>
      </c>
      <c r="H101">
        <v>2.3340696964912901E-7</v>
      </c>
    </row>
    <row r="102" spans="1:8" hidden="1" x14ac:dyDescent="0.25">
      <c r="A102" s="5">
        <v>3527</v>
      </c>
      <c r="B102" t="str">
        <f>VLOOKUP(Table1456[[#This Row],[model.rxns]],Table2[],2,FALSE)</f>
        <v>CO2 transport, cytoplasm-ER membrane</v>
      </c>
      <c r="C102" s="2">
        <v>1.6723177680255099</v>
      </c>
      <c r="D102">
        <f>VLOOKUP(Table1456[[#This Row],[model.rxns]],Table2[[model.rxns]:[JFYL18 - stddev]],7,FALSE)</f>
        <v>-1.2527355897510499E-4</v>
      </c>
      <c r="E102">
        <f>VLOOKUP(Table1456[[#This Row],[model.rxns]],Table2[[model.rxns]:[JFYL14 - avg]],9,FALSE)</f>
        <v>-2.0949719853786001E-4</v>
      </c>
      <c r="F102">
        <f>VLOOKUP(Table1456[[#This Row],[model.rxns]],Table2[[model.rxns]:[JFYL14 - stddev]],10,FALSE)</f>
        <v>9.4571684541030403E-4</v>
      </c>
      <c r="G102" t="b">
        <f>ABS(Table1456[[#This Row],[JFYL14 flux]])&gt;Table1456[[#This Row],[JFYL14 stddev]]</f>
        <v>0</v>
      </c>
      <c r="H102">
        <v>2.3340696964912901E-7</v>
      </c>
    </row>
    <row r="103" spans="1:8" hidden="1" x14ac:dyDescent="0.25">
      <c r="A103" s="5">
        <v>3530</v>
      </c>
      <c r="B103" t="str">
        <f>VLOOKUP(Table1456[[#This Row],[model.rxns]],Table2[],2,FALSE)</f>
        <v>NADP(+) transport, cytoplasm-ER membrane</v>
      </c>
      <c r="C103" s="2">
        <v>1.6723177680255099</v>
      </c>
      <c r="D103">
        <f>VLOOKUP(Table1456[[#This Row],[model.rxns]],Table2[[model.rxns]:[JFYL18 - stddev]],7,FALSE)</f>
        <v>-2.5054711795020998E-4</v>
      </c>
      <c r="E103">
        <f>VLOOKUP(Table1456[[#This Row],[model.rxns]],Table2[[model.rxns]:[JFYL14 - avg]],9,FALSE)</f>
        <v>-4.1899439707571899E-4</v>
      </c>
      <c r="F103">
        <f>VLOOKUP(Table1456[[#This Row],[model.rxns]],Table2[[model.rxns]:[JFYL14 - stddev]],10,FALSE)</f>
        <v>1.89143369082061E-3</v>
      </c>
      <c r="G103" t="b">
        <f>ABS(Table1456[[#This Row],[JFYL14 flux]])&gt;Table1456[[#This Row],[JFYL14 stddev]]</f>
        <v>0</v>
      </c>
      <c r="H103">
        <v>2.3340696964912901E-7</v>
      </c>
    </row>
    <row r="104" spans="1:8" hidden="1" x14ac:dyDescent="0.25">
      <c r="A104" s="5">
        <v>2247</v>
      </c>
      <c r="B104" t="str">
        <f>VLOOKUP(Table1456[[#This Row],[model.rxns]],Table2[],2,FALSE)</f>
        <v>acyl-CoA oxidase (cis-tetradec-5-enoyl-CoA)</v>
      </c>
      <c r="C104" s="2">
        <v>1.65570917019025</v>
      </c>
      <c r="D104">
        <f>VLOOKUP(Table1456[[#This Row],[model.rxns]],Table2[[model.rxns]:[JFYL18 - stddev]],7,FALSE)</f>
        <v>4.7254101708509099E-5</v>
      </c>
      <c r="E104">
        <f>VLOOKUP(Table1456[[#This Row],[model.rxns]],Table2[[model.rxns]:[JFYL14 - avg]],9,FALSE)</f>
        <v>7.8239049527881397E-5</v>
      </c>
      <c r="F104">
        <f>VLOOKUP(Table1456[[#This Row],[model.rxns]],Table2[[model.rxns]:[JFYL14 - stddev]],10,FALSE)</f>
        <v>3.96199003599657E-4</v>
      </c>
      <c r="G104" t="b">
        <f>ABS(Table1456[[#This Row],[JFYL14 flux]])&gt;Table1456[[#This Row],[JFYL14 stddev]]</f>
        <v>0</v>
      </c>
      <c r="H104">
        <v>2.0590111217146001E-5</v>
      </c>
    </row>
    <row r="105" spans="1:8" hidden="1" x14ac:dyDescent="0.25">
      <c r="A105" s="5">
        <v>2265</v>
      </c>
      <c r="B105" t="str">
        <f>VLOOKUP(Table1456[[#This Row],[model.rxns]],Table2[],2,FALSE)</f>
        <v>2-enoyl-CoA hydratase (3-hydroxy-cis-tetradec-5-enoyl-CoA)</v>
      </c>
      <c r="C105" s="2">
        <v>1.65570917019025</v>
      </c>
      <c r="D105">
        <f>VLOOKUP(Table1456[[#This Row],[model.rxns]],Table2[[model.rxns]:[JFYL18 - stddev]],7,FALSE)</f>
        <v>4.7254101708509099E-5</v>
      </c>
      <c r="E105">
        <f>VLOOKUP(Table1456[[#This Row],[model.rxns]],Table2[[model.rxns]:[JFYL14 - avg]],9,FALSE)</f>
        <v>7.8239049527881397E-5</v>
      </c>
      <c r="F105">
        <f>VLOOKUP(Table1456[[#This Row],[model.rxns]],Table2[[model.rxns]:[JFYL14 - stddev]],10,FALSE)</f>
        <v>3.96199003599657E-4</v>
      </c>
      <c r="G105" t="b">
        <f>ABS(Table1456[[#This Row],[JFYL14 flux]])&gt;Table1456[[#This Row],[JFYL14 stddev]]</f>
        <v>0</v>
      </c>
      <c r="H105">
        <v>2.0590111217146001E-5</v>
      </c>
    </row>
    <row r="106" spans="1:8" hidden="1" x14ac:dyDescent="0.25">
      <c r="A106" s="5">
        <v>2282</v>
      </c>
      <c r="B106" t="str">
        <f>VLOOKUP(Table1456[[#This Row],[model.rxns]],Table2[],2,FALSE)</f>
        <v>3-hydroxyacyl-CoA dehydrogenase (3-oxo-cis-tetradec-5-enoyl-CoA)</v>
      </c>
      <c r="C106" s="2">
        <v>1.65570917019025</v>
      </c>
      <c r="D106">
        <f>VLOOKUP(Table1456[[#This Row],[model.rxns]],Table2[[model.rxns]:[JFYL18 - stddev]],7,FALSE)</f>
        <v>4.7254101708509099E-5</v>
      </c>
      <c r="E106">
        <f>VLOOKUP(Table1456[[#This Row],[model.rxns]],Table2[[model.rxns]:[JFYL14 - avg]],9,FALSE)</f>
        <v>7.8239049527881397E-5</v>
      </c>
      <c r="F106">
        <f>VLOOKUP(Table1456[[#This Row],[model.rxns]],Table2[[model.rxns]:[JFYL14 - stddev]],10,FALSE)</f>
        <v>3.96199003599657E-4</v>
      </c>
      <c r="G106" t="b">
        <f>ABS(Table1456[[#This Row],[JFYL14 flux]])&gt;Table1456[[#This Row],[JFYL14 stddev]]</f>
        <v>0</v>
      </c>
      <c r="H106">
        <v>2.0590111217146001E-5</v>
      </c>
    </row>
    <row r="107" spans="1:8" hidden="1" x14ac:dyDescent="0.25">
      <c r="A107" s="5">
        <v>2294</v>
      </c>
      <c r="B107" t="str">
        <f>VLOOKUP(Table1456[[#This Row],[model.rxns]],Table2[],2,FALSE)</f>
        <v>acetyl-CoA C-acyltransferase (cis-dodec-3-enoyl-CoA)</v>
      </c>
      <c r="C107" s="2">
        <v>1.65570917019025</v>
      </c>
      <c r="D107">
        <f>VLOOKUP(Table1456[[#This Row],[model.rxns]],Table2[[model.rxns]:[JFYL18 - stddev]],7,FALSE)</f>
        <v>4.7254101708509099E-5</v>
      </c>
      <c r="E107">
        <f>VLOOKUP(Table1456[[#This Row],[model.rxns]],Table2[[model.rxns]:[JFYL14 - avg]],9,FALSE)</f>
        <v>7.8239049527881397E-5</v>
      </c>
      <c r="F107">
        <f>VLOOKUP(Table1456[[#This Row],[model.rxns]],Table2[[model.rxns]:[JFYL14 - stddev]],10,FALSE)</f>
        <v>3.96199003599657E-4</v>
      </c>
      <c r="G107" t="b">
        <f>ABS(Table1456[[#This Row],[JFYL14 flux]])&gt;Table1456[[#This Row],[JFYL14 stddev]]</f>
        <v>0</v>
      </c>
      <c r="H107">
        <v>2.0590111217146001E-5</v>
      </c>
    </row>
    <row r="108" spans="1:8" hidden="1" x14ac:dyDescent="0.25">
      <c r="A108" s="5">
        <v>2298</v>
      </c>
      <c r="B108" t="str">
        <f>VLOOKUP(Table1456[[#This Row],[model.rxns]],Table2[],2,FALSE)</f>
        <v>delta3,delta2-enoyl-CoA isomerase (cis-dodec-3-enoyl-CoA)</v>
      </c>
      <c r="C108" s="2">
        <v>1.65570917019025</v>
      </c>
      <c r="D108">
        <f>VLOOKUP(Table1456[[#This Row],[model.rxns]],Table2[[model.rxns]:[JFYL18 - stddev]],7,FALSE)</f>
        <v>4.7254101708509099E-5</v>
      </c>
      <c r="E108">
        <f>VLOOKUP(Table1456[[#This Row],[model.rxns]],Table2[[model.rxns]:[JFYL14 - avg]],9,FALSE)</f>
        <v>7.8239049527881397E-5</v>
      </c>
      <c r="F108">
        <f>VLOOKUP(Table1456[[#This Row],[model.rxns]],Table2[[model.rxns]:[JFYL14 - stddev]],10,FALSE)</f>
        <v>3.96199003599657E-4</v>
      </c>
      <c r="G108" t="b">
        <f>ABS(Table1456[[#This Row],[JFYL14 flux]])&gt;Table1456[[#This Row],[JFYL14 stddev]]</f>
        <v>0</v>
      </c>
      <c r="H108">
        <v>2.0590111217146001E-5</v>
      </c>
    </row>
    <row r="109" spans="1:8" hidden="1" x14ac:dyDescent="0.25">
      <c r="A109" s="5">
        <v>2246</v>
      </c>
      <c r="B109" t="str">
        <f>VLOOKUP(Table1456[[#This Row],[model.rxns]],Table2[],2,FALSE)</f>
        <v>acyl-CoA oxidase (cis-hexadec-7-enoyl-CoA)</v>
      </c>
      <c r="C109" s="2">
        <v>1.65570917019025</v>
      </c>
      <c r="D109">
        <f>VLOOKUP(Table1456[[#This Row],[model.rxns]],Table2[[model.rxns]:[JFYL18 - stddev]],7,FALSE)</f>
        <v>4.7254101708509201E-5</v>
      </c>
      <c r="E109">
        <f>VLOOKUP(Table1456[[#This Row],[model.rxns]],Table2[[model.rxns]:[JFYL14 - avg]],9,FALSE)</f>
        <v>7.8239049527881397E-5</v>
      </c>
      <c r="F109">
        <f>VLOOKUP(Table1456[[#This Row],[model.rxns]],Table2[[model.rxns]:[JFYL14 - stddev]],10,FALSE)</f>
        <v>3.96199003599657E-4</v>
      </c>
      <c r="G109" t="b">
        <f>ABS(Table1456[[#This Row],[JFYL14 flux]])&gt;Table1456[[#This Row],[JFYL14 stddev]]</f>
        <v>0</v>
      </c>
      <c r="H109">
        <v>2.0590111217146001E-5</v>
      </c>
    </row>
    <row r="110" spans="1:8" hidden="1" x14ac:dyDescent="0.25">
      <c r="A110" s="5">
        <v>2264</v>
      </c>
      <c r="B110" t="str">
        <f>VLOOKUP(Table1456[[#This Row],[model.rxns]],Table2[],2,FALSE)</f>
        <v>2-enoyl-CoA hydratase (3-hydroxy-cis-hexadec-7-enoyl-CoA)</v>
      </c>
      <c r="C110" s="2">
        <v>1.65570917019025</v>
      </c>
      <c r="D110">
        <f>VLOOKUP(Table1456[[#This Row],[model.rxns]],Table2[[model.rxns]:[JFYL18 - stddev]],7,FALSE)</f>
        <v>4.7254101708509201E-5</v>
      </c>
      <c r="E110">
        <f>VLOOKUP(Table1456[[#This Row],[model.rxns]],Table2[[model.rxns]:[JFYL14 - avg]],9,FALSE)</f>
        <v>7.8239049527881397E-5</v>
      </c>
      <c r="F110">
        <f>VLOOKUP(Table1456[[#This Row],[model.rxns]],Table2[[model.rxns]:[JFYL14 - stddev]],10,FALSE)</f>
        <v>3.96199003599657E-4</v>
      </c>
      <c r="G110" t="b">
        <f>ABS(Table1456[[#This Row],[JFYL14 flux]])&gt;Table1456[[#This Row],[JFYL14 stddev]]</f>
        <v>0</v>
      </c>
      <c r="H110">
        <v>2.0590111217146001E-5</v>
      </c>
    </row>
    <row r="111" spans="1:8" hidden="1" x14ac:dyDescent="0.25">
      <c r="A111" s="5">
        <v>2281</v>
      </c>
      <c r="B111" t="str">
        <f>VLOOKUP(Table1456[[#This Row],[model.rxns]],Table2[],2,FALSE)</f>
        <v>3-hydroxyacyl-CoA dehydrogenase (3-oxo-cis-hexadec-7-enoyl-CoA)</v>
      </c>
      <c r="C111" s="2">
        <v>1.65570917019025</v>
      </c>
      <c r="D111">
        <f>VLOOKUP(Table1456[[#This Row],[model.rxns]],Table2[[model.rxns]:[JFYL18 - stddev]],7,FALSE)</f>
        <v>4.7254101708509201E-5</v>
      </c>
      <c r="E111">
        <f>VLOOKUP(Table1456[[#This Row],[model.rxns]],Table2[[model.rxns]:[JFYL14 - avg]],9,FALSE)</f>
        <v>7.8239049527881397E-5</v>
      </c>
      <c r="F111">
        <f>VLOOKUP(Table1456[[#This Row],[model.rxns]],Table2[[model.rxns]:[JFYL14 - stddev]],10,FALSE)</f>
        <v>3.96199003599657E-4</v>
      </c>
      <c r="G111" t="b">
        <f>ABS(Table1456[[#This Row],[JFYL14 flux]])&gt;Table1456[[#This Row],[JFYL14 stddev]]</f>
        <v>0</v>
      </c>
      <c r="H111">
        <v>2.0590111217146001E-5</v>
      </c>
    </row>
    <row r="112" spans="1:8" hidden="1" x14ac:dyDescent="0.25">
      <c r="A112" s="5">
        <v>2292</v>
      </c>
      <c r="B112" t="str">
        <f>VLOOKUP(Table1456[[#This Row],[model.rxns]],Table2[],2,FALSE)</f>
        <v>acetyl-CoA C-acyltransferase (cis-hexadec-7-enoyl-CoA)</v>
      </c>
      <c r="C112" s="2">
        <v>1.65570917019025</v>
      </c>
      <c r="D112">
        <f>VLOOKUP(Table1456[[#This Row],[model.rxns]],Table2[[model.rxns]:[JFYL18 - stddev]],7,FALSE)</f>
        <v>4.7254101708509201E-5</v>
      </c>
      <c r="E112">
        <f>VLOOKUP(Table1456[[#This Row],[model.rxns]],Table2[[model.rxns]:[JFYL14 - avg]],9,FALSE)</f>
        <v>7.8239049527881397E-5</v>
      </c>
      <c r="F112">
        <f>VLOOKUP(Table1456[[#This Row],[model.rxns]],Table2[[model.rxns]:[JFYL14 - stddev]],10,FALSE)</f>
        <v>3.96199003599657E-4</v>
      </c>
      <c r="G112" t="b">
        <f>ABS(Table1456[[#This Row],[JFYL14 flux]])&gt;Table1456[[#This Row],[JFYL14 stddev]]</f>
        <v>0</v>
      </c>
      <c r="H112">
        <v>2.0590111217146001E-5</v>
      </c>
    </row>
    <row r="113" spans="1:8" hidden="1" x14ac:dyDescent="0.25">
      <c r="A113" s="5">
        <v>2293</v>
      </c>
      <c r="B113" t="str">
        <f>VLOOKUP(Table1456[[#This Row],[model.rxns]],Table2[],2,FALSE)</f>
        <v>acetyl-CoA C-acyltransferase (cis-tetradec-5-enoyl-CoA)</v>
      </c>
      <c r="C113" s="2">
        <v>1.65570917019025</v>
      </c>
      <c r="D113">
        <f>VLOOKUP(Table1456[[#This Row],[model.rxns]],Table2[[model.rxns]:[JFYL18 - stddev]],7,FALSE)</f>
        <v>4.7254101708509201E-5</v>
      </c>
      <c r="E113">
        <f>VLOOKUP(Table1456[[#This Row],[model.rxns]],Table2[[model.rxns]:[JFYL14 - avg]],9,FALSE)</f>
        <v>7.8239049527881397E-5</v>
      </c>
      <c r="F113">
        <f>VLOOKUP(Table1456[[#This Row],[model.rxns]],Table2[[model.rxns]:[JFYL14 - stddev]],10,FALSE)</f>
        <v>3.96199003599657E-4</v>
      </c>
      <c r="G113" t="b">
        <f>ABS(Table1456[[#This Row],[JFYL14 flux]])&gt;Table1456[[#This Row],[JFYL14 stddev]]</f>
        <v>0</v>
      </c>
      <c r="H113">
        <v>2.0590111217146001E-5</v>
      </c>
    </row>
    <row r="114" spans="1:8" hidden="1" x14ac:dyDescent="0.25">
      <c r="A114" s="5">
        <v>2245</v>
      </c>
      <c r="B114" t="str">
        <f>VLOOKUP(Table1456[[#This Row],[model.rxns]],Table2[],2,FALSE)</f>
        <v>acyl-CoA oxidase (oleoyl-CoA)</v>
      </c>
      <c r="C114" s="2">
        <v>1.65570917019025</v>
      </c>
      <c r="D114">
        <f>VLOOKUP(Table1456[[#This Row],[model.rxns]],Table2[[model.rxns]:[JFYL18 - stddev]],7,FALSE)</f>
        <v>4.7254101708509201E-5</v>
      </c>
      <c r="E114">
        <f>VLOOKUP(Table1456[[#This Row],[model.rxns]],Table2[[model.rxns]:[JFYL14 - avg]],9,FALSE)</f>
        <v>7.8239049527881397E-5</v>
      </c>
      <c r="F114">
        <f>VLOOKUP(Table1456[[#This Row],[model.rxns]],Table2[[model.rxns]:[JFYL14 - stddev]],10,FALSE)</f>
        <v>3.96199003599657E-4</v>
      </c>
      <c r="G114" t="b">
        <f>ABS(Table1456[[#This Row],[JFYL14 flux]])&gt;Table1456[[#This Row],[JFYL14 stddev]]</f>
        <v>0</v>
      </c>
      <c r="H114">
        <v>2.0590111217146001E-5</v>
      </c>
    </row>
    <row r="115" spans="1:8" hidden="1" x14ac:dyDescent="0.25">
      <c r="A115" s="5">
        <v>2263</v>
      </c>
      <c r="B115" t="str">
        <f>VLOOKUP(Table1456[[#This Row],[model.rxns]],Table2[],2,FALSE)</f>
        <v>2-enoyl-CoA hydratase (3-hydroxy-cis-octadec-9-enoyl-CoA)</v>
      </c>
      <c r="C115" s="2">
        <v>1.65570917019025</v>
      </c>
      <c r="D115">
        <f>VLOOKUP(Table1456[[#This Row],[model.rxns]],Table2[[model.rxns]:[JFYL18 - stddev]],7,FALSE)</f>
        <v>4.7254101708509201E-5</v>
      </c>
      <c r="E115">
        <f>VLOOKUP(Table1456[[#This Row],[model.rxns]],Table2[[model.rxns]:[JFYL14 - avg]],9,FALSE)</f>
        <v>7.8239049527881397E-5</v>
      </c>
      <c r="F115">
        <f>VLOOKUP(Table1456[[#This Row],[model.rxns]],Table2[[model.rxns]:[JFYL14 - stddev]],10,FALSE)</f>
        <v>3.96199003599657E-4</v>
      </c>
      <c r="G115" t="b">
        <f>ABS(Table1456[[#This Row],[JFYL14 flux]])&gt;Table1456[[#This Row],[JFYL14 stddev]]</f>
        <v>0</v>
      </c>
      <c r="H115">
        <v>2.0590111217146001E-5</v>
      </c>
    </row>
    <row r="116" spans="1:8" hidden="1" x14ac:dyDescent="0.25">
      <c r="A116" s="5">
        <v>2280</v>
      </c>
      <c r="B116" t="str">
        <f>VLOOKUP(Table1456[[#This Row],[model.rxns]],Table2[],2,FALSE)</f>
        <v>3-hydroxyacyl-CoA dehydrogenase (3-oxo-cis-octadec-9-enoyl-CoA)</v>
      </c>
      <c r="C116" s="2">
        <v>1.65570917019025</v>
      </c>
      <c r="D116">
        <f>VLOOKUP(Table1456[[#This Row],[model.rxns]],Table2[[model.rxns]:[JFYL18 - stddev]],7,FALSE)</f>
        <v>4.7254101708509201E-5</v>
      </c>
      <c r="E116">
        <f>VLOOKUP(Table1456[[#This Row],[model.rxns]],Table2[[model.rxns]:[JFYL14 - avg]],9,FALSE)</f>
        <v>7.8239049527881397E-5</v>
      </c>
      <c r="F116">
        <f>VLOOKUP(Table1456[[#This Row],[model.rxns]],Table2[[model.rxns]:[JFYL14 - stddev]],10,FALSE)</f>
        <v>3.96199003599657E-4</v>
      </c>
      <c r="G116" t="b">
        <f>ABS(Table1456[[#This Row],[JFYL14 flux]])&gt;Table1456[[#This Row],[JFYL14 stddev]]</f>
        <v>0</v>
      </c>
      <c r="H116">
        <v>2.0590111217146001E-5</v>
      </c>
    </row>
    <row r="117" spans="1:8" hidden="1" x14ac:dyDescent="0.25">
      <c r="A117" s="5">
        <v>3536</v>
      </c>
      <c r="B117" t="str">
        <f>VLOOKUP(Table1456[[#This Row],[model.rxns]],Table2[],2,FALSE)</f>
        <v>diphosphate transport, cytoplasm-ER membrane</v>
      </c>
      <c r="C117" s="2">
        <v>1.62507334417455</v>
      </c>
      <c r="D117">
        <f>VLOOKUP(Table1456[[#This Row],[model.rxns]],Table2[[model.rxns]:[JFYL18 - stddev]],7,FALSE)</f>
        <v>-3.3597534719971801E-3</v>
      </c>
      <c r="E117">
        <f>VLOOKUP(Table1456[[#This Row],[model.rxns]],Table2[[model.rxns]:[JFYL14 - avg]],9,FALSE)</f>
        <v>-5.4598458103405001E-3</v>
      </c>
      <c r="F117">
        <f>VLOOKUP(Table1456[[#This Row],[model.rxns]],Table2[[model.rxns]:[JFYL14 - stddev]],10,FALSE)</f>
        <v>1.0416056809915799E-2</v>
      </c>
      <c r="G117" t="b">
        <f>ABS(Table1456[[#This Row],[JFYL14 flux]])&gt;Table1456[[#This Row],[JFYL14 stddev]]</f>
        <v>0</v>
      </c>
      <c r="H117">
        <v>7.3056631655123105E-39</v>
      </c>
    </row>
    <row r="118" spans="1:8" x14ac:dyDescent="0.25">
      <c r="A118" s="5">
        <v>891</v>
      </c>
      <c r="B118" t="str">
        <f>VLOOKUP(Table1456[[#This Row],[model.rxns]],Table2[],2,FALSE)</f>
        <v>phosphoglycerate dehydrogenase</v>
      </c>
      <c r="C118" s="2">
        <v>1.5894646193426001</v>
      </c>
      <c r="D118">
        <f>VLOOKUP(Table1456[[#This Row],[model.rxns]],Table2[[model.rxns]:[JFYL18 - stddev]],7,FALSE)</f>
        <v>4.7011252508767698E-2</v>
      </c>
      <c r="E118">
        <f>VLOOKUP(Table1456[[#This Row],[model.rxns]],Table2[[model.rxns]:[JFYL14 - avg]],9,FALSE)</f>
        <v>7.4722722573667105E-2</v>
      </c>
      <c r="F118">
        <f>VLOOKUP(Table1456[[#This Row],[model.rxns]],Table2[[model.rxns]:[JFYL14 - stddev]],10,FALSE)</f>
        <v>2.3942433397900402E-3</v>
      </c>
      <c r="G118" t="b">
        <f>ABS(Table1456[[#This Row],[JFYL14 flux]])&gt;Table1456[[#This Row],[JFYL14 stddev]]</f>
        <v>1</v>
      </c>
      <c r="H118">
        <v>0</v>
      </c>
    </row>
    <row r="119" spans="1:8" x14ac:dyDescent="0.25">
      <c r="A119" s="5">
        <v>917</v>
      </c>
      <c r="B119" t="str">
        <f>VLOOKUP(Table1456[[#This Row],[model.rxns]],Table2[],2,FALSE)</f>
        <v>phosphoserine phosphatase (L-serine)</v>
      </c>
      <c r="C119" s="2">
        <v>1.5894646193426001</v>
      </c>
      <c r="D119">
        <f>VLOOKUP(Table1456[[#This Row],[model.rxns]],Table2[[model.rxns]:[JFYL18 - stddev]],7,FALSE)</f>
        <v>4.7011252508767698E-2</v>
      </c>
      <c r="E119">
        <f>VLOOKUP(Table1456[[#This Row],[model.rxns]],Table2[[model.rxns]:[JFYL14 - avg]],9,FALSE)</f>
        <v>7.4722722573667105E-2</v>
      </c>
      <c r="F119">
        <f>VLOOKUP(Table1456[[#This Row],[model.rxns]],Table2[[model.rxns]:[JFYL14 - stddev]],10,FALSE)</f>
        <v>2.3942433397900402E-3</v>
      </c>
      <c r="G119" t="b">
        <f>ABS(Table1456[[#This Row],[JFYL14 flux]])&gt;Table1456[[#This Row],[JFYL14 stddev]]</f>
        <v>1</v>
      </c>
      <c r="H119">
        <v>0</v>
      </c>
    </row>
    <row r="120" spans="1:8" x14ac:dyDescent="0.25">
      <c r="A120" s="5">
        <v>918</v>
      </c>
      <c r="B120" t="str">
        <f>VLOOKUP(Table1456[[#This Row],[model.rxns]],Table2[],2,FALSE)</f>
        <v>phosphoserine transaminase</v>
      </c>
      <c r="C120" s="2">
        <v>1.5894646193426001</v>
      </c>
      <c r="D120">
        <f>VLOOKUP(Table1456[[#This Row],[model.rxns]],Table2[[model.rxns]:[JFYL18 - stddev]],7,FALSE)</f>
        <v>4.7011252508767698E-2</v>
      </c>
      <c r="E120">
        <f>VLOOKUP(Table1456[[#This Row],[model.rxns]],Table2[[model.rxns]:[JFYL14 - avg]],9,FALSE)</f>
        <v>7.4722722573667105E-2</v>
      </c>
      <c r="F120">
        <f>VLOOKUP(Table1456[[#This Row],[model.rxns]],Table2[[model.rxns]:[JFYL14 - stddev]],10,FALSE)</f>
        <v>2.3942433397900402E-3</v>
      </c>
      <c r="G120" t="b">
        <f>ABS(Table1456[[#This Row],[JFYL14 flux]])&gt;Table1456[[#This Row],[JFYL14 stddev]]</f>
        <v>1</v>
      </c>
      <c r="H120">
        <v>0</v>
      </c>
    </row>
    <row r="121" spans="1:8" hidden="1" x14ac:dyDescent="0.25">
      <c r="A121" s="5">
        <v>1236</v>
      </c>
      <c r="B121" t="str">
        <f>VLOOKUP(Table1456[[#This Row],[model.rxns]],Table2[],2,FALSE)</f>
        <v>octadecanoate (n-C18:0) transport</v>
      </c>
      <c r="C121" s="2">
        <v>1.5875064212834</v>
      </c>
      <c r="D121">
        <f>VLOOKUP(Table1456[[#This Row],[model.rxns]],Table2[[model.rxns]:[JFYL18 - stddev]],7,FALSE)</f>
        <v>-7.0827050927006798E-5</v>
      </c>
      <c r="E121">
        <f>VLOOKUP(Table1456[[#This Row],[model.rxns]],Table2[[model.rxns]:[JFYL14 - avg]],9,FALSE)</f>
        <v>-1.1243839814719E-4</v>
      </c>
      <c r="F121">
        <f>VLOOKUP(Table1456[[#This Row],[model.rxns]],Table2[[model.rxns]:[JFYL14 - stddev]],10,FALSE)</f>
        <v>5.7753953582707202E-4</v>
      </c>
      <c r="G121" t="b">
        <f>ABS(Table1456[[#This Row],[JFYL14 flux]])&gt;Table1456[[#This Row],[JFYL14 stddev]]</f>
        <v>0</v>
      </c>
      <c r="H121">
        <v>2.88555065245956E-5</v>
      </c>
    </row>
    <row r="122" spans="1:8" hidden="1" x14ac:dyDescent="0.25">
      <c r="A122" s="5">
        <v>849</v>
      </c>
      <c r="B122" t="str">
        <f>VLOOKUP(Table1456[[#This Row],[model.rxns]],Table2[],2,FALSE)</f>
        <v>peroxisomal acyl-CoA thioesterase</v>
      </c>
      <c r="C122" s="2">
        <v>1.56223793295199</v>
      </c>
      <c r="D122">
        <f>VLOOKUP(Table1456[[#This Row],[model.rxns]],Table2[[model.rxns]:[JFYL18 - stddev]],7,FALSE)</f>
        <v>7.5616797054998001E-5</v>
      </c>
      <c r="E122">
        <f>VLOOKUP(Table1456[[#This Row],[model.rxns]],Table2[[model.rxns]:[JFYL14 - avg]],9,FALSE)</f>
        <v>1.1813142872765E-4</v>
      </c>
      <c r="F122">
        <f>VLOOKUP(Table1456[[#This Row],[model.rxns]],Table2[[model.rxns]:[JFYL14 - stddev]],10,FALSE)</f>
        <v>6.0200314251490498E-4</v>
      </c>
      <c r="G122" t="b">
        <f>ABS(Table1456[[#This Row],[JFYL14 flux]])&gt;Table1456[[#This Row],[JFYL14 stddev]]</f>
        <v>0</v>
      </c>
      <c r="H122">
        <v>4.3217562980678802E-5</v>
      </c>
    </row>
    <row r="123" spans="1:8" hidden="1" x14ac:dyDescent="0.25">
      <c r="A123" s="5">
        <v>3538</v>
      </c>
      <c r="B123" t="str">
        <f>VLOOKUP(Table1456[[#This Row],[model.rxns]],Table2[],2,FALSE)</f>
        <v>CTP transport, cytoplasm-ER membrane</v>
      </c>
      <c r="C123" s="2">
        <v>1.5594571033084501</v>
      </c>
      <c r="D123">
        <f>VLOOKUP(Table1456[[#This Row],[model.rxns]],Table2[[model.rxns]:[JFYL18 - stddev]],7,FALSE)</f>
        <v>3.23412514242011E-3</v>
      </c>
      <c r="E123">
        <f>VLOOKUP(Table1456[[#This Row],[model.rxns]],Table2[[model.rxns]:[JFYL14 - avg]],9,FALSE)</f>
        <v>5.0434794263354904E-3</v>
      </c>
      <c r="F123">
        <f>VLOOKUP(Table1456[[#This Row],[model.rxns]],Table2[[model.rxns]:[JFYL14 - stddev]],10,FALSE)</f>
        <v>1.5585625585321099E-2</v>
      </c>
      <c r="G123" t="b">
        <f>ABS(Table1456[[#This Row],[JFYL14 flux]])&gt;Table1456[[#This Row],[JFYL14 stddev]]</f>
        <v>0</v>
      </c>
      <c r="H123">
        <v>5.7753935968177999E-14</v>
      </c>
    </row>
    <row r="124" spans="1:8" x14ac:dyDescent="0.25">
      <c r="A124" s="5">
        <v>725</v>
      </c>
      <c r="B124" t="str">
        <f>VLOOKUP(Table1456[[#This Row],[model.rxns]],Table2[],2,FALSE)</f>
        <v>methenyltetrahydrofolate cyclohydrolase</v>
      </c>
      <c r="C124" s="2">
        <v>1.5392869760322601</v>
      </c>
      <c r="D124">
        <f>VLOOKUP(Table1456[[#This Row],[model.rxns]],Table2[[model.rxns]:[JFYL18 - stddev]],7,FALSE)</f>
        <v>1.0940785040151E-2</v>
      </c>
      <c r="E124">
        <f>VLOOKUP(Table1456[[#This Row],[model.rxns]],Table2[[model.rxns]:[JFYL14 - avg]],9,FALSE)</f>
        <v>1.6841007919872999E-2</v>
      </c>
      <c r="F124">
        <f>VLOOKUP(Table1456[[#This Row],[model.rxns]],Table2[[model.rxns]:[JFYL14 - stddev]],10,FALSE)</f>
        <v>5.5211060325280998E-4</v>
      </c>
      <c r="G124" t="b">
        <f>ABS(Table1456[[#This Row],[JFYL14 flux]])&gt;Table1456[[#This Row],[JFYL14 stddev]]</f>
        <v>1</v>
      </c>
      <c r="H124">
        <v>0</v>
      </c>
    </row>
    <row r="125" spans="1:8" x14ac:dyDescent="0.25">
      <c r="A125" s="5" t="s">
        <v>1779</v>
      </c>
      <c r="B125" t="str">
        <f>VLOOKUP(Table1456[[#This Row],[model.rxns]],Table2[],2,FALSE)</f>
        <v>oleoyl-CoA desaturase (n-C18:1CoA - n-C18:2CoA), ER membrane</v>
      </c>
      <c r="C125" s="2">
        <v>1.51817934013764</v>
      </c>
      <c r="D125">
        <f>VLOOKUP(Table1456[[#This Row],[model.rxns]],Table2[[model.rxns]:[JFYL18 - stddev]],7,FALSE)</f>
        <v>3.4190662149935699E-3</v>
      </c>
      <c r="E125">
        <f>VLOOKUP(Table1456[[#This Row],[model.rxns]],Table2[[model.rxns]:[JFYL14 - avg]],9,FALSE)</f>
        <v>5.1907556901658403E-3</v>
      </c>
      <c r="F125">
        <f>VLOOKUP(Table1456[[#This Row],[model.rxns]],Table2[[model.rxns]:[JFYL14 - stddev]],10,FALSE)</f>
        <v>4.4599335870890397E-5</v>
      </c>
      <c r="G125" t="b">
        <f>ABS(Table1456[[#This Row],[JFYL14 flux]])&gt;Table1456[[#This Row],[JFYL14 stddev]]</f>
        <v>1</v>
      </c>
      <c r="H125">
        <v>0</v>
      </c>
    </row>
    <row r="126" spans="1:8" hidden="1" x14ac:dyDescent="0.25">
      <c r="A126" s="5" t="s">
        <v>1788</v>
      </c>
      <c r="B126" t="str">
        <f>VLOOKUP(Table1456[[#This Row],[model.rxns]],Table2[],2,FALSE)</f>
        <v>linoleoyl-CoA transport, cytoplasm-ER membrane</v>
      </c>
      <c r="C126" s="2">
        <v>1.51608882371951</v>
      </c>
      <c r="D126">
        <f>VLOOKUP(Table1456[[#This Row],[model.rxns]],Table2[[model.rxns]:[JFYL18 - stddev]],7,FALSE)</f>
        <v>-3.3840491026448601E-3</v>
      </c>
      <c r="E126">
        <f>VLOOKUP(Table1456[[#This Row],[model.rxns]],Table2[[model.rxns]:[JFYL14 - avg]],9,FALSE)</f>
        <v>-5.1305190234379201E-3</v>
      </c>
      <c r="F126">
        <f>VLOOKUP(Table1456[[#This Row],[model.rxns]],Table2[[model.rxns]:[JFYL14 - stddev]],10,FALSE)</f>
        <v>5.6903574437024498E-4</v>
      </c>
      <c r="G126" t="b">
        <f>ABS(Table1456[[#This Row],[JFYL14 flux]])&gt;Table1456[[#This Row],[JFYL14 stddev]]</f>
        <v>1</v>
      </c>
      <c r="H126">
        <v>0</v>
      </c>
    </row>
    <row r="127" spans="1:8" hidden="1" x14ac:dyDescent="0.25">
      <c r="A127" s="5" t="s">
        <v>1789</v>
      </c>
      <c r="B127" t="str">
        <f>VLOOKUP(Table1456[[#This Row],[model.rxns]],Table2[],2,FALSE)</f>
        <v>linoleoyl-CoA transport, cytoplasm-lipid particle</v>
      </c>
      <c r="C127" s="2">
        <v>1.51365693253613</v>
      </c>
      <c r="D127">
        <f>VLOOKUP(Table1456[[#This Row],[model.rxns]],Table2[[model.rxns]:[JFYL18 - stddev]],7,FALSE)</f>
        <v>3.3771807290711399E-3</v>
      </c>
      <c r="E127">
        <f>VLOOKUP(Table1456[[#This Row],[model.rxns]],Table2[[model.rxns]:[JFYL14 - avg]],9,FALSE)</f>
        <v>5.1118930229859501E-3</v>
      </c>
      <c r="F127">
        <f>VLOOKUP(Table1456[[#This Row],[model.rxns]],Table2[[model.rxns]:[JFYL14 - stddev]],10,FALSE)</f>
        <v>6.7360402266173605E-4</v>
      </c>
      <c r="G127" t="b">
        <f>ABS(Table1456[[#This Row],[JFYL14 flux]])&gt;Table1456[[#This Row],[JFYL14 stddev]]</f>
        <v>1</v>
      </c>
      <c r="H127">
        <v>0</v>
      </c>
    </row>
    <row r="128" spans="1:8" x14ac:dyDescent="0.25">
      <c r="A128" s="5" t="s">
        <v>1760</v>
      </c>
      <c r="B128" t="str">
        <f>VLOOKUP(Table1456[[#This Row],[model.rxns]],Table2[],2,FALSE)</f>
        <v>lipid pseudoreaction</v>
      </c>
      <c r="C128" s="2">
        <v>1.5070905678534501</v>
      </c>
      <c r="D128">
        <f>VLOOKUP(Table1456[[#This Row],[model.rxns]],Table2[[model.rxns]:[JFYL18 - stddev]],7,FALSE)</f>
        <v>0.140128198895761</v>
      </c>
      <c r="E128">
        <f>VLOOKUP(Table1456[[#This Row],[model.rxns]],Table2[[model.rxns]:[JFYL14 - avg]],9,FALSE)</f>
        <v>0.21118588684609399</v>
      </c>
      <c r="F128">
        <f>VLOOKUP(Table1456[[#This Row],[model.rxns]],Table2[[model.rxns]:[JFYL14 - stddev]],10,FALSE)</f>
        <v>1.8145239076624599E-3</v>
      </c>
      <c r="G128" t="b">
        <f>ABS(Table1456[[#This Row],[JFYL14 flux]])&gt;Table1456[[#This Row],[JFYL14 stddev]]</f>
        <v>1</v>
      </c>
      <c r="H128">
        <v>0</v>
      </c>
    </row>
    <row r="129" spans="1:8" x14ac:dyDescent="0.25">
      <c r="A129" s="5">
        <v>502</v>
      </c>
      <c r="B129" t="str">
        <f>VLOOKUP(Table1456[[#This Row],[model.rxns]],Table2[],2,FALSE)</f>
        <v>glycine hydroxymethyltransferase</v>
      </c>
      <c r="C129" s="2">
        <v>1.47985039293216</v>
      </c>
      <c r="D129">
        <f>VLOOKUP(Table1456[[#This Row],[model.rxns]],Table2[[model.rxns]:[JFYL18 - stddev]],7,FALSE)</f>
        <v>2.0297335178397401E-2</v>
      </c>
      <c r="E129">
        <f>VLOOKUP(Table1456[[#This Row],[model.rxns]],Table2[[model.rxns]:[JFYL14 - avg]],9,FALSE)</f>
        <v>3.0037019439227201E-2</v>
      </c>
      <c r="F129">
        <f>VLOOKUP(Table1456[[#This Row],[model.rxns]],Table2[[model.rxns]:[JFYL14 - stddev]],10,FALSE)</f>
        <v>1.4955688846690701E-3</v>
      </c>
      <c r="G129" t="b">
        <f>ABS(Table1456[[#This Row],[JFYL14 flux]])&gt;Table1456[[#This Row],[JFYL14 stddev]]</f>
        <v>1</v>
      </c>
      <c r="H129">
        <v>0</v>
      </c>
    </row>
    <row r="130" spans="1:8" hidden="1" x14ac:dyDescent="0.25">
      <c r="A130" s="5">
        <v>3519</v>
      </c>
      <c r="B130" t="str">
        <f>VLOOKUP(Table1456[[#This Row],[model.rxns]],Table2[],2,FALSE)</f>
        <v>stearoyl-CoA transport, cytoplasm-ER membrane</v>
      </c>
      <c r="C130" s="2">
        <v>1.4613468748574301</v>
      </c>
      <c r="D130">
        <f>VLOOKUP(Table1456[[#This Row],[model.rxns]],Table2[[model.rxns]:[JFYL18 - stddev]],7,FALSE)</f>
        <v>4.71297385172606E-3</v>
      </c>
      <c r="E130">
        <f>VLOOKUP(Table1456[[#This Row],[model.rxns]],Table2[[model.rxns]:[JFYL14 - avg]],9,FALSE)</f>
        <v>6.8872896095046598E-3</v>
      </c>
      <c r="F130">
        <f>VLOOKUP(Table1456[[#This Row],[model.rxns]],Table2[[model.rxns]:[JFYL14 - stddev]],10,FALSE)</f>
        <v>6.3198067447726297E-4</v>
      </c>
      <c r="G130" t="b">
        <f>ABS(Table1456[[#This Row],[JFYL14 flux]])&gt;Table1456[[#This Row],[JFYL14 stddev]]</f>
        <v>1</v>
      </c>
      <c r="H130">
        <v>0</v>
      </c>
    </row>
    <row r="131" spans="1:8" hidden="1" x14ac:dyDescent="0.25">
      <c r="A131" s="5">
        <v>1700</v>
      </c>
      <c r="B131" t="str">
        <f>VLOOKUP(Table1456[[#This Row],[model.rxns]],Table2[],2,FALSE)</f>
        <v>coenzyme A transport</v>
      </c>
      <c r="C131" s="2">
        <v>1.46088423931991</v>
      </c>
      <c r="D131">
        <f>VLOOKUP(Table1456[[#This Row],[model.rxns]],Table2[[model.rxns]:[JFYL18 - stddev]],7,FALSE)</f>
        <v>4.6526690372567002E-4</v>
      </c>
      <c r="E131">
        <f>VLOOKUP(Table1456[[#This Row],[model.rxns]],Table2[[model.rxns]:[JFYL14 - avg]],9,FALSE)</f>
        <v>6.7970108673000404E-4</v>
      </c>
      <c r="F131">
        <f>VLOOKUP(Table1456[[#This Row],[model.rxns]],Table2[[model.rxns]:[JFYL14 - stddev]],10,FALSE)</f>
        <v>1.90502622852289E-3</v>
      </c>
      <c r="G131" t="b">
        <f>ABS(Table1456[[#This Row],[JFYL14 flux]])&gt;Table1456[[#This Row],[JFYL14 stddev]]</f>
        <v>0</v>
      </c>
      <c r="H131">
        <v>3.3984162913303899E-11</v>
      </c>
    </row>
    <row r="132" spans="1:8" x14ac:dyDescent="0.25">
      <c r="A132" s="5">
        <v>2183</v>
      </c>
      <c r="B132" t="str">
        <f>VLOOKUP(Table1456[[#This Row],[model.rxns]],Table2[],2,FALSE)</f>
        <v>stearoyl-CoA desaturase (n-C18:0CoA - n-C18:1CoA), ER membrane</v>
      </c>
      <c r="C132" s="2">
        <v>1.45962975902226</v>
      </c>
      <c r="D132">
        <f>VLOOKUP(Table1456[[#This Row],[model.rxns]],Table2[[model.rxns]:[JFYL18 - stddev]],7,FALSE)</f>
        <v>4.6977001123132403E-3</v>
      </c>
      <c r="E132">
        <f>VLOOKUP(Table1456[[#This Row],[model.rxns]],Table2[[model.rxns]:[JFYL14 - avg]],9,FALSE)</f>
        <v>6.8569028828946001E-3</v>
      </c>
      <c r="F132">
        <f>VLOOKUP(Table1456[[#This Row],[model.rxns]],Table2[[model.rxns]:[JFYL14 - stddev]],10,FALSE)</f>
        <v>3.9435294724196899E-4</v>
      </c>
      <c r="G132" t="b">
        <f>ABS(Table1456[[#This Row],[JFYL14 flux]])&gt;Table1456[[#This Row],[JFYL14 stddev]]</f>
        <v>1</v>
      </c>
      <c r="H132">
        <v>0</v>
      </c>
    </row>
    <row r="133" spans="1:8" hidden="1" x14ac:dyDescent="0.25">
      <c r="A133" s="5">
        <v>795</v>
      </c>
      <c r="B133" t="str">
        <f>VLOOKUP(Table1456[[#This Row],[model.rxns]],Table2[],2,FALSE)</f>
        <v>nucleoside diphosphate kinase</v>
      </c>
      <c r="C133" s="2">
        <v>1.45884803119923</v>
      </c>
      <c r="D133">
        <f>VLOOKUP(Table1456[[#This Row],[model.rxns]],Table2[[model.rxns]:[JFYL18 - stddev]],7,FALSE)</f>
        <v>1.08874407445286E-2</v>
      </c>
      <c r="E133">
        <f>VLOOKUP(Table1456[[#This Row],[model.rxns]],Table2[[model.rxns]:[JFYL14 - avg]],9,FALSE)</f>
        <v>1.58831214949538E-2</v>
      </c>
      <c r="F133">
        <f>VLOOKUP(Table1456[[#This Row],[model.rxns]],Table2[[model.rxns]:[JFYL14 - stddev]],10,FALSE)</f>
        <v>2.02081481637339E-2</v>
      </c>
      <c r="G133" t="b">
        <f>ABS(Table1456[[#This Row],[JFYL14 flux]])&gt;Table1456[[#This Row],[JFYL14 stddev]]</f>
        <v>0</v>
      </c>
      <c r="H133">
        <v>1.13207373721311E-58</v>
      </c>
    </row>
    <row r="134" spans="1:8" x14ac:dyDescent="0.25">
      <c r="A134" s="5">
        <v>2141</v>
      </c>
      <c r="B134" t="str">
        <f>VLOOKUP(Table1456[[#This Row],[model.rxns]],Table2[],2,FALSE)</f>
        <v>fatty-acyl-CoA synthase (n-C18:0CoA)</v>
      </c>
      <c r="C134" s="2">
        <v>1.4522624473652199</v>
      </c>
      <c r="D134">
        <f>VLOOKUP(Table1456[[#This Row],[model.rxns]],Table2[[model.rxns]:[JFYL18 - stddev]],7,FALSE)</f>
        <v>5.1065937167201099E-3</v>
      </c>
      <c r="E134">
        <f>VLOOKUP(Table1456[[#This Row],[model.rxns]],Table2[[model.rxns]:[JFYL14 - avg]],9,FALSE)</f>
        <v>7.4161142887438098E-3</v>
      </c>
      <c r="F134">
        <f>VLOOKUP(Table1456[[#This Row],[model.rxns]],Table2[[model.rxns]:[JFYL14 - stddev]],10,FALSE)</f>
        <v>1.0953954722854901E-3</v>
      </c>
      <c r="G134" t="b">
        <f>ABS(Table1456[[#This Row],[JFYL14 flux]])&gt;Table1456[[#This Row],[JFYL14 stddev]]</f>
        <v>1</v>
      </c>
      <c r="H134">
        <v>0</v>
      </c>
    </row>
    <row r="135" spans="1:8" hidden="1" x14ac:dyDescent="0.25">
      <c r="A135" s="5">
        <v>974</v>
      </c>
      <c r="B135" t="str">
        <f>VLOOKUP(Table1456[[#This Row],[model.rxns]],Table2[],2,FALSE)</f>
        <v>ribonucleotide reductase</v>
      </c>
      <c r="C135" s="2">
        <v>1.44994116890661</v>
      </c>
      <c r="D135">
        <f>VLOOKUP(Table1456[[#This Row],[model.rxns]],Table2[[model.rxns]:[JFYL18 - stddev]],7,FALSE)</f>
        <v>6.02384815237583E-5</v>
      </c>
      <c r="E135">
        <f>VLOOKUP(Table1456[[#This Row],[model.rxns]],Table2[[model.rxns]:[JFYL14 - avg]],9,FALSE)</f>
        <v>8.7342254313717104E-5</v>
      </c>
      <c r="F135">
        <f>VLOOKUP(Table1456[[#This Row],[model.rxns]],Table2[[model.rxns]:[JFYL14 - stddev]],10,FALSE)</f>
        <v>1.77584788019829E-4</v>
      </c>
      <c r="G135" t="b">
        <f>ABS(Table1456[[#This Row],[JFYL14 flux]])&gt;Table1456[[#This Row],[JFYL14 stddev]]</f>
        <v>0</v>
      </c>
      <c r="H135">
        <v>6.7713890828594103E-20</v>
      </c>
    </row>
    <row r="136" spans="1:8" hidden="1" x14ac:dyDescent="0.25">
      <c r="A136" s="5">
        <v>3531</v>
      </c>
      <c r="B136" t="str">
        <f>VLOOKUP(Table1456[[#This Row],[model.rxns]],Table2[],2,FALSE)</f>
        <v>O2 transport, cytoplasm-ER membrane</v>
      </c>
      <c r="C136" s="2">
        <v>1.4426163212406899</v>
      </c>
      <c r="D136">
        <f>VLOOKUP(Table1456[[#This Row],[model.rxns]],Table2[[model.rxns]:[JFYL18 - stddev]],7,FALSE)</f>
        <v>8.6244643052828494E-3</v>
      </c>
      <c r="E136">
        <f>VLOOKUP(Table1456[[#This Row],[model.rxns]],Table2[[model.rxns]:[JFYL14 - avg]],9,FALSE)</f>
        <v>1.2441792968758801E-2</v>
      </c>
      <c r="F136">
        <f>VLOOKUP(Table1456[[#This Row],[model.rxns]],Table2[[model.rxns]:[JFYL14 - stddev]],10,FALSE)</f>
        <v>5.94194486213968E-4</v>
      </c>
      <c r="G136" t="b">
        <f>ABS(Table1456[[#This Row],[JFYL14 flux]])&gt;Table1456[[#This Row],[JFYL14 stddev]]</f>
        <v>1</v>
      </c>
      <c r="H136">
        <v>0</v>
      </c>
    </row>
    <row r="137" spans="1:8" hidden="1" x14ac:dyDescent="0.25">
      <c r="A137" s="5">
        <v>3532</v>
      </c>
      <c r="B137" t="str">
        <f>VLOOKUP(Table1456[[#This Row],[model.rxns]],Table2[],2,FALSE)</f>
        <v>NADH transport, cytoplasm-ER membrane</v>
      </c>
      <c r="C137" s="2">
        <v>1.4426163212406899</v>
      </c>
      <c r="D137">
        <f>VLOOKUP(Table1456[[#This Row],[model.rxns]],Table2[[model.rxns]:[JFYL18 - stddev]],7,FALSE)</f>
        <v>8.6244643052828494E-3</v>
      </c>
      <c r="E137">
        <f>VLOOKUP(Table1456[[#This Row],[model.rxns]],Table2[[model.rxns]:[JFYL14 - avg]],9,FALSE)</f>
        <v>1.2441792968758801E-2</v>
      </c>
      <c r="F137">
        <f>VLOOKUP(Table1456[[#This Row],[model.rxns]],Table2[[model.rxns]:[JFYL14 - stddev]],10,FALSE)</f>
        <v>5.94194486213968E-4</v>
      </c>
      <c r="G137" t="b">
        <f>ABS(Table1456[[#This Row],[JFYL14 flux]])&gt;Table1456[[#This Row],[JFYL14 stddev]]</f>
        <v>1</v>
      </c>
      <c r="H137">
        <v>0</v>
      </c>
    </row>
    <row r="138" spans="1:8" hidden="1" x14ac:dyDescent="0.25">
      <c r="A138" s="5">
        <v>3533</v>
      </c>
      <c r="B138" t="str">
        <f>VLOOKUP(Table1456[[#This Row],[model.rxns]],Table2[],2,FALSE)</f>
        <v>NAD transport, cytoplasm-ER membrane</v>
      </c>
      <c r="C138" s="2">
        <v>1.4426163212406899</v>
      </c>
      <c r="D138">
        <f>VLOOKUP(Table1456[[#This Row],[model.rxns]],Table2[[model.rxns]:[JFYL18 - stddev]],7,FALSE)</f>
        <v>-8.6244643052828494E-3</v>
      </c>
      <c r="E138">
        <f>VLOOKUP(Table1456[[#This Row],[model.rxns]],Table2[[model.rxns]:[JFYL14 - avg]],9,FALSE)</f>
        <v>-1.2441792968758801E-2</v>
      </c>
      <c r="F138">
        <f>VLOOKUP(Table1456[[#This Row],[model.rxns]],Table2[[model.rxns]:[JFYL14 - stddev]],10,FALSE)</f>
        <v>5.94194486213968E-4</v>
      </c>
      <c r="G138" t="b">
        <f>ABS(Table1456[[#This Row],[JFYL14 flux]])&gt;Table1456[[#This Row],[JFYL14 stddev]]</f>
        <v>1</v>
      </c>
      <c r="H138">
        <v>0</v>
      </c>
    </row>
    <row r="139" spans="1:8" x14ac:dyDescent="0.25">
      <c r="A139" s="5">
        <v>2125</v>
      </c>
      <c r="B139" t="str">
        <f>VLOOKUP(Table1456[[#This Row],[model.rxns]],Table2[],2,FALSE)</f>
        <v>coenzyme A: cytoplasm to LP</v>
      </c>
      <c r="C139" s="2">
        <v>1.439213368419</v>
      </c>
      <c r="D139">
        <f>VLOOKUP(Table1456[[#This Row],[model.rxns]],Table2[[model.rxns]:[JFYL18 - stddev]],7,FALSE)</f>
        <v>-5.9879851102961502E-3</v>
      </c>
      <c r="E139">
        <f>VLOOKUP(Table1456[[#This Row],[model.rxns]],Table2[[model.rxns]:[JFYL14 - avg]],9,FALSE)</f>
        <v>-8.6179882206321307E-3</v>
      </c>
      <c r="F139">
        <f>VLOOKUP(Table1456[[#This Row],[model.rxns]],Table2[[model.rxns]:[JFYL14 - stddev]],10,FALSE)</f>
        <v>5.4539787805480498E-3</v>
      </c>
      <c r="G139" t="b">
        <f>ABS(Table1456[[#This Row],[JFYL14 flux]])&gt;Table1456[[#This Row],[JFYL14 stddev]]</f>
        <v>1</v>
      </c>
      <c r="H139">
        <v>6.0469948547480802E-133</v>
      </c>
    </row>
    <row r="140" spans="1:8" hidden="1" x14ac:dyDescent="0.25">
      <c r="A140" s="5">
        <v>112</v>
      </c>
      <c r="B140" t="str">
        <f>VLOOKUP(Table1456[[#This Row],[model.rxns]],Table2[],2,FALSE)</f>
        <v>acetyl-CoA synthetase</v>
      </c>
      <c r="C140" s="2">
        <v>1.4390201672095599</v>
      </c>
      <c r="D140">
        <f>VLOOKUP(Table1456[[#This Row],[model.rxns]],Table2[[model.rxns]:[JFYL18 - stddev]],7,FALSE)</f>
        <v>3.08133041470983E-3</v>
      </c>
      <c r="E140">
        <f>VLOOKUP(Table1456[[#This Row],[model.rxns]],Table2[[model.rxns]:[JFYL14 - avg]],9,FALSE)</f>
        <v>4.4340966086036399E-3</v>
      </c>
      <c r="F140">
        <f>VLOOKUP(Table1456[[#This Row],[model.rxns]],Table2[[model.rxns]:[JFYL14 - stddev]],10,FALSE)</f>
        <v>5.1541946085126699E-3</v>
      </c>
      <c r="G140" t="b">
        <f>ABS(Table1456[[#This Row],[JFYL14 flux]])&gt;Table1456[[#This Row],[JFYL14 stddev]]</f>
        <v>0</v>
      </c>
      <c r="H140">
        <v>7.4717604678215398E-66</v>
      </c>
    </row>
    <row r="141" spans="1:8" hidden="1" x14ac:dyDescent="0.25">
      <c r="A141" s="5">
        <v>3526</v>
      </c>
      <c r="B141" t="str">
        <f>VLOOKUP(Table1456[[#This Row],[model.rxns]],Table2[],2,FALSE)</f>
        <v>H2O transport, cytoplasm-ER membrane</v>
      </c>
      <c r="C141" s="2">
        <v>1.43162296214785</v>
      </c>
      <c r="D141">
        <f>VLOOKUP(Table1456[[#This Row],[model.rxns]],Table2[[model.rxns]:[JFYL18 - stddev]],7,FALSE)</f>
        <v>-1.6901501453167201E-2</v>
      </c>
      <c r="E141">
        <f>VLOOKUP(Table1456[[#This Row],[model.rxns]],Table2[[model.rxns]:[JFYL14 - avg]],9,FALSE)</f>
        <v>-2.4196577575129399E-2</v>
      </c>
      <c r="F141">
        <f>VLOOKUP(Table1456[[#This Row],[model.rxns]],Table2[[model.rxns]:[JFYL14 - stddev]],10,FALSE)</f>
        <v>1.3862289101969899E-2</v>
      </c>
      <c r="G141" t="b">
        <f>ABS(Table1456[[#This Row],[JFYL14 flux]])&gt;Table1456[[#This Row],[JFYL14 stddev]]</f>
        <v>1</v>
      </c>
      <c r="H141">
        <v>2.4521838196248998E-246</v>
      </c>
    </row>
    <row r="142" spans="1:8" hidden="1" x14ac:dyDescent="0.25">
      <c r="A142" s="5">
        <v>1072</v>
      </c>
      <c r="B142" t="str">
        <f>VLOOKUP(Table1456[[#This Row],[model.rxns]],Table2[],2,FALSE)</f>
        <v>UMP kinase</v>
      </c>
      <c r="C142" s="2">
        <v>1.42218867243207</v>
      </c>
      <c r="D142">
        <f>VLOOKUP(Table1456[[#This Row],[model.rxns]],Table2[[model.rxns]:[JFYL18 - stddev]],7,FALSE)</f>
        <v>5.2048885456029998E-3</v>
      </c>
      <c r="E142">
        <f>VLOOKUP(Table1456[[#This Row],[model.rxns]],Table2[[model.rxns]:[JFYL14 - avg]],9,FALSE)</f>
        <v>7.4023335308280296E-3</v>
      </c>
      <c r="F142">
        <f>VLOOKUP(Table1456[[#This Row],[model.rxns]],Table2[[model.rxns]:[JFYL14 - stddev]],10,FALSE)</f>
        <v>1.4690658928713801E-2</v>
      </c>
      <c r="G142" t="b">
        <f>ABS(Table1456[[#This Row],[JFYL14 flux]])&gt;Table1456[[#This Row],[JFYL14 stddev]]</f>
        <v>0</v>
      </c>
      <c r="H142">
        <v>1.13405467004419E-21</v>
      </c>
    </row>
    <row r="143" spans="1:8" x14ac:dyDescent="0.25">
      <c r="A143" s="5">
        <v>23</v>
      </c>
      <c r="B143" t="str">
        <f>VLOOKUP(Table1456[[#This Row],[model.rxns]],Table2[],2,FALSE)</f>
        <v>2-isopropylmalate hydratase</v>
      </c>
      <c r="C143" s="2">
        <v>1.4035352849193901</v>
      </c>
      <c r="D143">
        <f>VLOOKUP(Table1456[[#This Row],[model.rxns]],Table2[[model.rxns]:[JFYL18 - stddev]],7,FALSE)</f>
        <v>-1.2032001180623199E-2</v>
      </c>
      <c r="E143">
        <f>VLOOKUP(Table1456[[#This Row],[model.rxns]],Table2[[model.rxns]:[JFYL14 - avg]],9,FALSE)</f>
        <v>-1.68873382051964E-2</v>
      </c>
      <c r="F143">
        <f>VLOOKUP(Table1456[[#This Row],[model.rxns]],Table2[[model.rxns]:[JFYL14 - stddev]],10,FALSE)</f>
        <v>2.6016971337032E-3</v>
      </c>
      <c r="G143" t="b">
        <f>ABS(Table1456[[#This Row],[JFYL14 flux]])&gt;Table1456[[#This Row],[JFYL14 stddev]]</f>
        <v>1</v>
      </c>
      <c r="H143">
        <v>0</v>
      </c>
    </row>
    <row r="144" spans="1:8" x14ac:dyDescent="0.25">
      <c r="A144" s="5">
        <v>30</v>
      </c>
      <c r="B144" t="str">
        <f>VLOOKUP(Table1456[[#This Row],[model.rxns]],Table2[],2,FALSE)</f>
        <v>2-oxo-4-methyl-3-carboxypentanoate decarboxylation</v>
      </c>
      <c r="C144" s="2">
        <v>1.4035352849193901</v>
      </c>
      <c r="D144">
        <f>VLOOKUP(Table1456[[#This Row],[model.rxns]],Table2[[model.rxns]:[JFYL18 - stddev]],7,FALSE)</f>
        <v>1.2032001180623199E-2</v>
      </c>
      <c r="E144">
        <f>VLOOKUP(Table1456[[#This Row],[model.rxns]],Table2[[model.rxns]:[JFYL14 - avg]],9,FALSE)</f>
        <v>1.68873382051964E-2</v>
      </c>
      <c r="F144">
        <f>VLOOKUP(Table1456[[#This Row],[model.rxns]],Table2[[model.rxns]:[JFYL14 - stddev]],10,FALSE)</f>
        <v>2.6016971337032E-3</v>
      </c>
      <c r="G144" t="b">
        <f>ABS(Table1456[[#This Row],[JFYL14 flux]])&gt;Table1456[[#This Row],[JFYL14 stddev]]</f>
        <v>1</v>
      </c>
      <c r="H144">
        <v>0</v>
      </c>
    </row>
    <row r="145" spans="1:8" x14ac:dyDescent="0.25">
      <c r="A145" s="5">
        <v>60</v>
      </c>
      <c r="B145" t="str">
        <f>VLOOKUP(Table1456[[#This Row],[model.rxns]],Table2[],2,FALSE)</f>
        <v>3-isopropylmalate dehydratase</v>
      </c>
      <c r="C145" s="2">
        <v>1.4035352849193901</v>
      </c>
      <c r="D145">
        <f>VLOOKUP(Table1456[[#This Row],[model.rxns]],Table2[[model.rxns]:[JFYL18 - stddev]],7,FALSE)</f>
        <v>-1.2032001180623199E-2</v>
      </c>
      <c r="E145">
        <f>VLOOKUP(Table1456[[#This Row],[model.rxns]],Table2[[model.rxns]:[JFYL14 - avg]],9,FALSE)</f>
        <v>-1.68873382051964E-2</v>
      </c>
      <c r="F145">
        <f>VLOOKUP(Table1456[[#This Row],[model.rxns]],Table2[[model.rxns]:[JFYL14 - stddev]],10,FALSE)</f>
        <v>2.6016971337032E-3</v>
      </c>
      <c r="G145" t="b">
        <f>ABS(Table1456[[#This Row],[JFYL14 flux]])&gt;Table1456[[#This Row],[JFYL14 stddev]]</f>
        <v>1</v>
      </c>
      <c r="H145">
        <v>0</v>
      </c>
    </row>
    <row r="146" spans="1:8" x14ac:dyDescent="0.25">
      <c r="A146" s="5">
        <v>61</v>
      </c>
      <c r="B146" t="str">
        <f>VLOOKUP(Table1456[[#This Row],[model.rxns]],Table2[],2,FALSE)</f>
        <v>3-isopropylmalate dehydrogenase</v>
      </c>
      <c r="C146" s="2">
        <v>1.4035352849193901</v>
      </c>
      <c r="D146">
        <f>VLOOKUP(Table1456[[#This Row],[model.rxns]],Table2[[model.rxns]:[JFYL18 - stddev]],7,FALSE)</f>
        <v>1.2032001180623199E-2</v>
      </c>
      <c r="E146">
        <f>VLOOKUP(Table1456[[#This Row],[model.rxns]],Table2[[model.rxns]:[JFYL14 - avg]],9,FALSE)</f>
        <v>1.68873382051964E-2</v>
      </c>
      <c r="F146">
        <f>VLOOKUP(Table1456[[#This Row],[model.rxns]],Table2[[model.rxns]:[JFYL14 - stddev]],10,FALSE)</f>
        <v>2.6016971337032E-3</v>
      </c>
      <c r="G146" t="b">
        <f>ABS(Table1456[[#This Row],[JFYL14 flux]])&gt;Table1456[[#This Row],[JFYL14 stddev]]</f>
        <v>1</v>
      </c>
      <c r="H146">
        <v>0</v>
      </c>
    </row>
    <row r="147" spans="1:8" hidden="1" x14ac:dyDescent="0.25">
      <c r="A147" s="5">
        <v>1595</v>
      </c>
      <c r="B147" t="str">
        <f>VLOOKUP(Table1456[[#This Row],[model.rxns]],Table2[],2,FALSE)</f>
        <v>3-carboxy-4-methyl-2-oxopentanoate transport</v>
      </c>
      <c r="C147" s="2">
        <v>1.4035352849193901</v>
      </c>
      <c r="D147">
        <f>VLOOKUP(Table1456[[#This Row],[model.rxns]],Table2[[model.rxns]:[JFYL18 - stddev]],7,FALSE)</f>
        <v>1.2032001180623199E-2</v>
      </c>
      <c r="E147">
        <f>VLOOKUP(Table1456[[#This Row],[model.rxns]],Table2[[model.rxns]:[JFYL14 - avg]],9,FALSE)</f>
        <v>1.68873382051964E-2</v>
      </c>
      <c r="F147">
        <f>VLOOKUP(Table1456[[#This Row],[model.rxns]],Table2[[model.rxns]:[JFYL14 - stddev]],10,FALSE)</f>
        <v>2.6016971337032E-3</v>
      </c>
      <c r="G147" t="b">
        <f>ABS(Table1456[[#This Row],[JFYL14 flux]])&gt;Table1456[[#This Row],[JFYL14 stddev]]</f>
        <v>1</v>
      </c>
      <c r="H147">
        <v>0</v>
      </c>
    </row>
    <row r="148" spans="1:8" hidden="1" x14ac:dyDescent="0.25">
      <c r="A148" s="5">
        <v>195</v>
      </c>
      <c r="B148" t="str">
        <f>VLOOKUP(Table1456[[#This Row],[model.rxns]],Table2[],2,FALSE)</f>
        <v>alpha,alpha-trehalose-phosphate synthase (UDP-forming)</v>
      </c>
      <c r="C148" s="2">
        <v>1.40115162042292</v>
      </c>
      <c r="D148">
        <f>VLOOKUP(Table1456[[#This Row],[model.rxns]],Table2[[model.rxns]:[JFYL18 - stddev]],7,FALSE)</f>
        <v>4.6697891332727801E-4</v>
      </c>
      <c r="E148">
        <f>VLOOKUP(Table1456[[#This Row],[model.rxns]],Table2[[model.rxns]:[JFYL14 - avg]],9,FALSE)</f>
        <v>6.5430826111185201E-4</v>
      </c>
      <c r="F148">
        <f>VLOOKUP(Table1456[[#This Row],[model.rxns]],Table2[[model.rxns]:[JFYL14 - stddev]],10,FALSE)</f>
        <v>1.02579451536962E-3</v>
      </c>
      <c r="G148" t="b">
        <f>ABS(Table1456[[#This Row],[JFYL14 flux]])&gt;Table1456[[#This Row],[JFYL14 stddev]]</f>
        <v>0</v>
      </c>
      <c r="H148">
        <v>5.6879168022285102E-27</v>
      </c>
    </row>
    <row r="149" spans="1:8" hidden="1" x14ac:dyDescent="0.25">
      <c r="A149" s="5">
        <v>1051</v>
      </c>
      <c r="B149" t="str">
        <f>VLOOKUP(Table1456[[#This Row],[model.rxns]],Table2[],2,FALSE)</f>
        <v>trehalose-phosphatase</v>
      </c>
      <c r="C149" s="2">
        <v>1.40115162042292</v>
      </c>
      <c r="D149">
        <f>VLOOKUP(Table1456[[#This Row],[model.rxns]],Table2[[model.rxns]:[JFYL18 - stddev]],7,FALSE)</f>
        <v>4.6697891332727801E-4</v>
      </c>
      <c r="E149">
        <f>VLOOKUP(Table1456[[#This Row],[model.rxns]],Table2[[model.rxns]:[JFYL14 - avg]],9,FALSE)</f>
        <v>6.5430826111185201E-4</v>
      </c>
      <c r="F149">
        <f>VLOOKUP(Table1456[[#This Row],[model.rxns]],Table2[[model.rxns]:[JFYL14 - stddev]],10,FALSE)</f>
        <v>1.02579451536962E-3</v>
      </c>
      <c r="G149" t="b">
        <f>ABS(Table1456[[#This Row],[JFYL14 flux]])&gt;Table1456[[#This Row],[JFYL14 stddev]]</f>
        <v>0</v>
      </c>
      <c r="H149">
        <v>5.6879168022285102E-27</v>
      </c>
    </row>
    <row r="150" spans="1:8" hidden="1" x14ac:dyDescent="0.25">
      <c r="A150" s="5">
        <v>309</v>
      </c>
      <c r="B150" t="str">
        <f>VLOOKUP(Table1456[[#This Row],[model.rxns]],Table2[],2,FALSE)</f>
        <v>cystathionine beta-synthase</v>
      </c>
      <c r="C150" s="2">
        <v>1.3965923037626899</v>
      </c>
      <c r="D150">
        <f>VLOOKUP(Table1456[[#This Row],[model.rxns]],Table2[[model.rxns]:[JFYL18 - stddev]],7,FALSE)</f>
        <v>2.66786188756831E-4</v>
      </c>
      <c r="E150">
        <f>VLOOKUP(Table1456[[#This Row],[model.rxns]],Table2[[model.rxns]:[JFYL14 - avg]],9,FALSE)</f>
        <v>3.7259153796797201E-4</v>
      </c>
      <c r="F150">
        <f>VLOOKUP(Table1456[[#This Row],[model.rxns]],Table2[[model.rxns]:[JFYL14 - stddev]],10,FALSE)</f>
        <v>9.7505257883088298E-4</v>
      </c>
      <c r="G150" t="b">
        <f>ABS(Table1456[[#This Row],[JFYL14 flux]])&gt;Table1456[[#This Row],[JFYL14 stddev]]</f>
        <v>0</v>
      </c>
      <c r="H150">
        <v>1.0472601340432701E-5</v>
      </c>
    </row>
    <row r="151" spans="1:8" hidden="1" x14ac:dyDescent="0.25">
      <c r="A151" s="5">
        <v>3525</v>
      </c>
      <c r="B151" t="str">
        <f>VLOOKUP(Table1456[[#This Row],[model.rxns]],Table2[],2,FALSE)</f>
        <v>H+ transport, cytoplasm-ER membrane</v>
      </c>
      <c r="C151" s="2">
        <v>1.3959632332510601</v>
      </c>
      <c r="D151">
        <f>VLOOKUP(Table1456[[#This Row],[model.rxns]],Table2[[model.rxns]:[JFYL18 - stddev]],7,FALSE)</f>
        <v>4.5993617485844303E-3</v>
      </c>
      <c r="E151">
        <f>VLOOKUP(Table1456[[#This Row],[model.rxns]],Table2[[model.rxns]:[JFYL14 - avg]],9,FALSE)</f>
        <v>6.4205398974451497E-3</v>
      </c>
      <c r="F151">
        <f>VLOOKUP(Table1456[[#This Row],[model.rxns]],Table2[[model.rxns]:[JFYL14 - stddev]],10,FALSE)</f>
        <v>1.5938658837191502E-2</v>
      </c>
      <c r="G151" t="b">
        <f>ABS(Table1456[[#This Row],[JFYL14 flux]])&gt;Table1456[[#This Row],[JFYL14 stddev]]</f>
        <v>0</v>
      </c>
      <c r="H151">
        <v>1.7875631677556601E-13</v>
      </c>
    </row>
    <row r="152" spans="1:8" x14ac:dyDescent="0.25">
      <c r="A152" s="5" t="s">
        <v>1889</v>
      </c>
      <c r="B152" t="str">
        <f>VLOOKUP(Table1456[[#This Row],[model.rxns]],Table2[],2,FALSE)</f>
        <v>carbohydrate pseudoreaction</v>
      </c>
      <c r="C152" s="2">
        <v>1.39457486780985</v>
      </c>
      <c r="D152">
        <f>VLOOKUP(Table1456[[#This Row],[model.rxns]],Table2[[model.rxns]:[JFYL18 - stddev]],7,FALSE)</f>
        <v>3.5551718317659103E-2</v>
      </c>
      <c r="E152">
        <f>VLOOKUP(Table1456[[#This Row],[model.rxns]],Table2[[model.rxns]:[JFYL14 - avg]],9,FALSE)</f>
        <v>4.95795328732625E-2</v>
      </c>
      <c r="F152">
        <f>VLOOKUP(Table1456[[#This Row],[model.rxns]],Table2[[model.rxns]:[JFYL14 - stddev]],10,FALSE)</f>
        <v>4.2599081346204702E-4</v>
      </c>
      <c r="G152" t="b">
        <f>ABS(Table1456[[#This Row],[JFYL14 flux]])&gt;Table1456[[#This Row],[JFYL14 stddev]]</f>
        <v>1</v>
      </c>
      <c r="H152">
        <v>0</v>
      </c>
    </row>
    <row r="153" spans="1:8" x14ac:dyDescent="0.25">
      <c r="A153" s="5">
        <v>514</v>
      </c>
      <c r="B153" t="str">
        <f>VLOOKUP(Table1456[[#This Row],[model.rxns]],Table2[],2,FALSE)</f>
        <v>GMP synthase</v>
      </c>
      <c r="C153" s="2">
        <v>1.3944042580366001</v>
      </c>
      <c r="D153">
        <f>VLOOKUP(Table1456[[#This Row],[model.rxns]],Table2[[model.rxns]:[JFYL18 - stddev]],7,FALSE)</f>
        <v>3.7028515662834798E-3</v>
      </c>
      <c r="E153">
        <f>VLOOKUP(Table1456[[#This Row],[model.rxns]],Table2[[model.rxns]:[JFYL14 - avg]],9,FALSE)</f>
        <v>5.1632719909031803E-3</v>
      </c>
      <c r="F153">
        <f>VLOOKUP(Table1456[[#This Row],[model.rxns]],Table2[[model.rxns]:[JFYL14 - stddev]],10,FALSE)</f>
        <v>6.2333275862977802E-4</v>
      </c>
      <c r="G153" t="b">
        <f>ABS(Table1456[[#This Row],[JFYL14 flux]])&gt;Table1456[[#This Row],[JFYL14 stddev]]</f>
        <v>1</v>
      </c>
      <c r="H153">
        <v>0</v>
      </c>
    </row>
    <row r="154" spans="1:8" x14ac:dyDescent="0.25">
      <c r="A154" s="5">
        <v>25</v>
      </c>
      <c r="B154" t="str">
        <f>VLOOKUP(Table1456[[#This Row],[model.rxns]],Table2[],2,FALSE)</f>
        <v>2-isopropylmalate synthase</v>
      </c>
      <c r="C154" s="2">
        <v>1.3923387736222399</v>
      </c>
      <c r="D154">
        <f>VLOOKUP(Table1456[[#This Row],[model.rxns]],Table2[[model.rxns]:[JFYL18 - stddev]],7,FALSE)</f>
        <v>1.22398706481884E-2</v>
      </c>
      <c r="E154">
        <f>VLOOKUP(Table1456[[#This Row],[model.rxns]],Table2[[model.rxns]:[JFYL14 - avg]],9,FALSE)</f>
        <v>1.7042046487593401E-2</v>
      </c>
      <c r="F154">
        <f>VLOOKUP(Table1456[[#This Row],[model.rxns]],Table2[[model.rxns]:[JFYL14 - stddev]],10,FALSE)</f>
        <v>2.76135790843151E-3</v>
      </c>
      <c r="G154" t="b">
        <f>ABS(Table1456[[#This Row],[JFYL14 flux]])&gt;Table1456[[#This Row],[JFYL14 stddev]]</f>
        <v>1</v>
      </c>
      <c r="H154">
        <v>0</v>
      </c>
    </row>
    <row r="155" spans="1:8" hidden="1" x14ac:dyDescent="0.25">
      <c r="A155" s="5">
        <v>1574</v>
      </c>
      <c r="B155" t="str">
        <f>VLOOKUP(Table1456[[#This Row],[model.rxns]],Table2[],2,FALSE)</f>
        <v>2-isopropylmalate transport</v>
      </c>
      <c r="C155" s="2">
        <v>1.3923387736222399</v>
      </c>
      <c r="D155">
        <f>VLOOKUP(Table1456[[#This Row],[model.rxns]],Table2[[model.rxns]:[JFYL18 - stddev]],7,FALSE)</f>
        <v>-1.22398706481884E-2</v>
      </c>
      <c r="E155">
        <f>VLOOKUP(Table1456[[#This Row],[model.rxns]],Table2[[model.rxns]:[JFYL14 - avg]],9,FALSE)</f>
        <v>-1.7042046487593401E-2</v>
      </c>
      <c r="F155">
        <f>VLOOKUP(Table1456[[#This Row],[model.rxns]],Table2[[model.rxns]:[JFYL14 - stddev]],10,FALSE)</f>
        <v>2.76135790843151E-3</v>
      </c>
      <c r="G155" t="b">
        <f>ABS(Table1456[[#This Row],[JFYL14 flux]])&gt;Table1456[[#This Row],[JFYL14 stddev]]</f>
        <v>1</v>
      </c>
      <c r="H155">
        <v>0</v>
      </c>
    </row>
    <row r="156" spans="1:8" x14ac:dyDescent="0.25">
      <c r="A156" s="5">
        <v>800</v>
      </c>
      <c r="B156" t="str">
        <f>VLOOKUP(Table1456[[#This Row],[model.rxns]],Table2[],2,FALSE)</f>
        <v>nucleoside diphosphate kinase</v>
      </c>
      <c r="C156" s="2">
        <v>1.39193469022086</v>
      </c>
      <c r="D156">
        <f>VLOOKUP(Table1456[[#This Row],[model.rxns]],Table2[[model.rxns]:[JFYL18 - stddev]],7,FALSE)</f>
        <v>2.2242606879592099E-2</v>
      </c>
      <c r="E156">
        <f>VLOOKUP(Table1456[[#This Row],[model.rxns]],Table2[[model.rxns]:[JFYL14 - avg]],9,FALSE)</f>
        <v>3.09602561166494E-2</v>
      </c>
      <c r="F156">
        <f>VLOOKUP(Table1456[[#This Row],[model.rxns]],Table2[[model.rxns]:[JFYL14 - stddev]],10,FALSE)</f>
        <v>1.5668650393974099E-2</v>
      </c>
      <c r="G156" t="b">
        <f>ABS(Table1456[[#This Row],[JFYL14 flux]])&gt;Table1456[[#This Row],[JFYL14 stddev]]</f>
        <v>1</v>
      </c>
      <c r="H156">
        <v>2.03184621931544E-271</v>
      </c>
    </row>
    <row r="157" spans="1:8" x14ac:dyDescent="0.25">
      <c r="A157" s="5">
        <v>1704</v>
      </c>
      <c r="B157" t="str">
        <f>VLOOKUP(Table1456[[#This Row],[model.rxns]],Table2[],2,FALSE)</f>
        <v>cytidylate kinase (dCMP)</v>
      </c>
      <c r="C157" s="2">
        <v>1.39125694659555</v>
      </c>
      <c r="D157">
        <f>VLOOKUP(Table1456[[#This Row],[model.rxns]],Table2[[model.rxns]:[JFYL18 - stddev]],7,FALSE)</f>
        <v>-6.1535801330169101E-4</v>
      </c>
      <c r="E157">
        <f>VLOOKUP(Table1456[[#This Row],[model.rxns]],Table2[[model.rxns]:[JFYL14 - avg]],9,FALSE)</f>
        <v>-8.5612111064921597E-4</v>
      </c>
      <c r="F157">
        <f>VLOOKUP(Table1456[[#This Row],[model.rxns]],Table2[[model.rxns]:[JFYL14 - stddev]],10,FALSE)</f>
        <v>2.5537763836565698E-4</v>
      </c>
      <c r="G157" t="b">
        <f>ABS(Table1456[[#This Row],[JFYL14 flux]])&gt;Table1456[[#This Row],[JFYL14 stddev]]</f>
        <v>1</v>
      </c>
      <c r="H157">
        <v>0</v>
      </c>
    </row>
    <row r="158" spans="1:8" x14ac:dyDescent="0.25">
      <c r="A158" s="5">
        <v>2131</v>
      </c>
      <c r="B158" t="str">
        <f>VLOOKUP(Table1456[[#This Row],[model.rxns]],Table2[],2,FALSE)</f>
        <v>isocitrate dehydrogenase</v>
      </c>
      <c r="C158" s="2">
        <v>1.3872896121609599</v>
      </c>
      <c r="D158">
        <f>VLOOKUP(Table1456[[#This Row],[model.rxns]],Table2[[model.rxns]:[JFYL18 - stddev]],7,FALSE)</f>
        <v>3.5676518438966097E-2</v>
      </c>
      <c r="E158">
        <f>VLOOKUP(Table1456[[#This Row],[model.rxns]],Table2[[model.rxns]:[JFYL14 - avg]],9,FALSE)</f>
        <v>4.9493663428446501E-2</v>
      </c>
      <c r="F158">
        <f>VLOOKUP(Table1456[[#This Row],[model.rxns]],Table2[[model.rxns]:[JFYL14 - stddev]],10,FALSE)</f>
        <v>6.0433391845386396E-3</v>
      </c>
      <c r="G158" t="b">
        <f>ABS(Table1456[[#This Row],[JFYL14 flux]])&gt;Table1456[[#This Row],[JFYL14 stddev]]</f>
        <v>1</v>
      </c>
      <c r="H158">
        <v>0</v>
      </c>
    </row>
    <row r="159" spans="1:8" x14ac:dyDescent="0.25">
      <c r="A159" s="5">
        <v>96</v>
      </c>
      <c r="B159" t="str">
        <f>VLOOKUP(Table1456[[#This Row],[model.rxns]],Table2[],2,FALSE)</f>
        <v>acetohydroxy acid isomeroreductase</v>
      </c>
      <c r="C159" s="2">
        <v>1.38454374110732</v>
      </c>
      <c r="D159">
        <f>VLOOKUP(Table1456[[#This Row],[model.rxns]],Table2[[model.rxns]:[JFYL18 - stddev]],7,FALSE)</f>
        <v>2.2812110422297301E-2</v>
      </c>
      <c r="E159">
        <f>VLOOKUP(Table1456[[#This Row],[model.rxns]],Table2[[model.rxns]:[JFYL14 - avg]],9,FALSE)</f>
        <v>3.1584364706640902E-2</v>
      </c>
      <c r="F159">
        <f>VLOOKUP(Table1456[[#This Row],[model.rxns]],Table2[[model.rxns]:[JFYL14 - stddev]],10,FALSE)</f>
        <v>2.77135083523763E-3</v>
      </c>
      <c r="G159" t="b">
        <f>ABS(Table1456[[#This Row],[JFYL14 flux]])&gt;Table1456[[#This Row],[JFYL14 stddev]]</f>
        <v>1</v>
      </c>
      <c r="H159">
        <v>0</v>
      </c>
    </row>
    <row r="160" spans="1:8" x14ac:dyDescent="0.25">
      <c r="A160" s="5">
        <v>97</v>
      </c>
      <c r="B160" t="str">
        <f>VLOOKUP(Table1456[[#This Row],[model.rxns]],Table2[],2,FALSE)</f>
        <v>acetolactate synthase</v>
      </c>
      <c r="C160" s="2">
        <v>1.38454374110732</v>
      </c>
      <c r="D160">
        <f>VLOOKUP(Table1456[[#This Row],[model.rxns]],Table2[[model.rxns]:[JFYL18 - stddev]],7,FALSE)</f>
        <v>2.2812110422297301E-2</v>
      </c>
      <c r="E160">
        <f>VLOOKUP(Table1456[[#This Row],[model.rxns]],Table2[[model.rxns]:[JFYL14 - avg]],9,FALSE)</f>
        <v>3.1584364706640902E-2</v>
      </c>
      <c r="F160">
        <f>VLOOKUP(Table1456[[#This Row],[model.rxns]],Table2[[model.rxns]:[JFYL14 - stddev]],10,FALSE)</f>
        <v>2.77135083523763E-3</v>
      </c>
      <c r="G160" t="b">
        <f>ABS(Table1456[[#This Row],[JFYL14 flux]])&gt;Table1456[[#This Row],[JFYL14 stddev]]</f>
        <v>1</v>
      </c>
      <c r="H160">
        <v>0</v>
      </c>
    </row>
    <row r="161" spans="1:8" x14ac:dyDescent="0.25">
      <c r="A161" s="5">
        <v>352</v>
      </c>
      <c r="B161" t="str">
        <f>VLOOKUP(Table1456[[#This Row],[model.rxns]],Table2[],2,FALSE)</f>
        <v>dihydroxy-acid dehydratase (2,3-dihydroxy-3-methylbutanoate)</v>
      </c>
      <c r="C161" s="2">
        <v>1.38454374110732</v>
      </c>
      <c r="D161">
        <f>VLOOKUP(Table1456[[#This Row],[model.rxns]],Table2[[model.rxns]:[JFYL18 - stddev]],7,FALSE)</f>
        <v>2.2812110422297301E-2</v>
      </c>
      <c r="E161">
        <f>VLOOKUP(Table1456[[#This Row],[model.rxns]],Table2[[model.rxns]:[JFYL14 - avg]],9,FALSE)</f>
        <v>3.1584364706640902E-2</v>
      </c>
      <c r="F161">
        <f>VLOOKUP(Table1456[[#This Row],[model.rxns]],Table2[[model.rxns]:[JFYL14 - stddev]],10,FALSE)</f>
        <v>2.77135083523763E-3</v>
      </c>
      <c r="G161" t="b">
        <f>ABS(Table1456[[#This Row],[JFYL14 flux]])&gt;Table1456[[#This Row],[JFYL14 stddev]]</f>
        <v>1</v>
      </c>
      <c r="H161">
        <v>0</v>
      </c>
    </row>
    <row r="162" spans="1:8" x14ac:dyDescent="0.25">
      <c r="A162" s="5">
        <v>1825</v>
      </c>
      <c r="B162" t="str">
        <f>VLOOKUP(Table1456[[#This Row],[model.rxns]],Table2[],2,FALSE)</f>
        <v>H+ diffusion</v>
      </c>
      <c r="C162" s="2">
        <v>1.3844197797400399</v>
      </c>
      <c r="D162">
        <f>VLOOKUP(Table1456[[#This Row],[model.rxns]],Table2[[model.rxns]:[JFYL18 - stddev]],7,FALSE)</f>
        <v>-1.10575216461439E-2</v>
      </c>
      <c r="E162">
        <f>VLOOKUP(Table1456[[#This Row],[model.rxns]],Table2[[model.rxns]:[JFYL14 - avg]],9,FALSE)</f>
        <v>-1.5308251681825299E-2</v>
      </c>
      <c r="F162">
        <f>VLOOKUP(Table1456[[#This Row],[model.rxns]],Table2[[model.rxns]:[JFYL14 - stddev]],10,FALSE)</f>
        <v>9.0440699575724502E-3</v>
      </c>
      <c r="G162" t="b">
        <f>ABS(Table1456[[#This Row],[JFYL14 flux]])&gt;Table1456[[#This Row],[JFYL14 stddev]]</f>
        <v>1</v>
      </c>
      <c r="H162">
        <v>1.2345567385353301E-174</v>
      </c>
    </row>
    <row r="163" spans="1:8" x14ac:dyDescent="0.25">
      <c r="A163" s="5">
        <v>109</v>
      </c>
      <c r="B163" t="str">
        <f>VLOOKUP(Table1456[[#This Row],[model.rxns]],Table2[],2,FALSE)</f>
        <v>acetyl-CoA carboxylase</v>
      </c>
      <c r="C163" s="2">
        <v>1.3837506983675201</v>
      </c>
      <c r="D163">
        <f>VLOOKUP(Table1456[[#This Row],[model.rxns]],Table2[[model.rxns]:[JFYL18 - stddev]],7,FALSE)</f>
        <v>5.3298823814607398E-2</v>
      </c>
      <c r="E163">
        <f>VLOOKUP(Table1456[[#This Row],[model.rxns]],Table2[[model.rxns]:[JFYL14 - avg]],9,FALSE)</f>
        <v>7.3752284675630303E-2</v>
      </c>
      <c r="F163">
        <f>VLOOKUP(Table1456[[#This Row],[model.rxns]],Table2[[model.rxns]:[JFYL14 - stddev]],10,FALSE)</f>
        <v>8.4399293899088106E-3</v>
      </c>
      <c r="G163" t="b">
        <f>ABS(Table1456[[#This Row],[JFYL14 flux]])&gt;Table1456[[#This Row],[JFYL14 stddev]]</f>
        <v>1</v>
      </c>
      <c r="H163">
        <v>0</v>
      </c>
    </row>
    <row r="164" spans="1:8" x14ac:dyDescent="0.25">
      <c r="A164" s="5">
        <v>978</v>
      </c>
      <c r="B164" t="str">
        <f>VLOOKUP(Table1456[[#This Row],[model.rxns]],Table2[],2,FALSE)</f>
        <v>ribonucleotide reductase</v>
      </c>
      <c r="C164" s="2">
        <v>1.38197872869392</v>
      </c>
      <c r="D164">
        <f>VLOOKUP(Table1456[[#This Row],[model.rxns]],Table2[[model.rxns]:[JFYL18 - stddev]],7,FALSE)</f>
        <v>5.7487103363923302E-4</v>
      </c>
      <c r="E164">
        <f>VLOOKUP(Table1456[[#This Row],[model.rxns]],Table2[[model.rxns]:[JFYL14 - avg]],9,FALSE)</f>
        <v>7.9445954023170504E-4</v>
      </c>
      <c r="F164">
        <f>VLOOKUP(Table1456[[#This Row],[model.rxns]],Table2[[model.rxns]:[JFYL14 - stddev]],10,FALSE)</f>
        <v>1.7228549066802999E-4</v>
      </c>
      <c r="G164" t="b">
        <f>ABS(Table1456[[#This Row],[JFYL14 flux]])&gt;Table1456[[#This Row],[JFYL14 stddev]]</f>
        <v>1</v>
      </c>
      <c r="H164">
        <v>0</v>
      </c>
    </row>
    <row r="165" spans="1:8" x14ac:dyDescent="0.25">
      <c r="A165" s="5">
        <v>1729</v>
      </c>
      <c r="B165" t="str">
        <f>VLOOKUP(Table1456[[#This Row],[model.rxns]],Table2[],2,FALSE)</f>
        <v>deoxyadenylate kinase</v>
      </c>
      <c r="C165" s="2">
        <v>1.38083441146332</v>
      </c>
      <c r="D165">
        <f>VLOOKUP(Table1456[[#This Row],[model.rxns]],Table2[[model.rxns]:[JFYL18 - stddev]],7,FALSE)</f>
        <v>-6.2428635550513005E-4</v>
      </c>
      <c r="E165">
        <f>VLOOKUP(Table1456[[#This Row],[model.rxns]],Table2[[model.rxns]:[JFYL14 - avg]],9,FALSE)</f>
        <v>-8.6203608228850896E-4</v>
      </c>
      <c r="F165">
        <f>VLOOKUP(Table1456[[#This Row],[model.rxns]],Table2[[model.rxns]:[JFYL14 - stddev]],10,FALSE)</f>
        <v>1.45025758463996E-4</v>
      </c>
      <c r="G165" t="b">
        <f>ABS(Table1456[[#This Row],[JFYL14 flux]])&gt;Table1456[[#This Row],[JFYL14 stddev]]</f>
        <v>1</v>
      </c>
      <c r="H165">
        <v>0</v>
      </c>
    </row>
    <row r="166" spans="1:8" x14ac:dyDescent="0.25">
      <c r="A166" s="5">
        <v>811</v>
      </c>
      <c r="B166" t="str">
        <f>VLOOKUP(Table1456[[#This Row],[model.rxns]],Table2[],2,FALSE)</f>
        <v>nucleoside-diphosphate kinase (ATP:UDP)</v>
      </c>
      <c r="C166" s="2">
        <v>1.38060503254789</v>
      </c>
      <c r="D166">
        <f>VLOOKUP(Table1456[[#This Row],[model.rxns]],Table2[[model.rxns]:[JFYL18 - stddev]],7,FALSE)</f>
        <v>0.11660231327335301</v>
      </c>
      <c r="E166">
        <f>VLOOKUP(Table1456[[#This Row],[model.rxns]],Table2[[model.rxns]:[JFYL14 - avg]],9,FALSE)</f>
        <v>0.16098174051191599</v>
      </c>
      <c r="F166">
        <f>VLOOKUP(Table1456[[#This Row],[model.rxns]],Table2[[model.rxns]:[JFYL14 - stddev]],10,FALSE)</f>
        <v>1.5396890932624099E-2</v>
      </c>
      <c r="G166" t="b">
        <f>ABS(Table1456[[#This Row],[JFYL14 flux]])&gt;Table1456[[#This Row],[JFYL14 stddev]]</f>
        <v>1</v>
      </c>
      <c r="H166">
        <v>0</v>
      </c>
    </row>
    <row r="167" spans="1:8" x14ac:dyDescent="0.25">
      <c r="A167" s="5">
        <v>760</v>
      </c>
      <c r="B167" t="str">
        <f>VLOOKUP(Table1456[[#This Row],[model.rxns]],Table2[],2,FALSE)</f>
        <v>N-acetylglucosamine-6-phosphate synthase</v>
      </c>
      <c r="C167" s="2">
        <v>1.37880805727205</v>
      </c>
      <c r="D167">
        <f>VLOOKUP(Table1456[[#This Row],[model.rxns]],Table2[[model.rxns]:[JFYL18 - stddev]],7,FALSE)</f>
        <v>5.3214201265806102E-2</v>
      </c>
      <c r="E167">
        <f>VLOOKUP(Table1456[[#This Row],[model.rxns]],Table2[[model.rxns]:[JFYL14 - avg]],9,FALSE)</f>
        <v>7.3372169466590101E-2</v>
      </c>
      <c r="F167">
        <f>VLOOKUP(Table1456[[#This Row],[model.rxns]],Table2[[model.rxns]:[JFYL14 - stddev]],10,FALSE)</f>
        <v>4.9595144830740998E-3</v>
      </c>
      <c r="G167" t="b">
        <f>ABS(Table1456[[#This Row],[JFYL14 flux]])&gt;Table1456[[#This Row],[JFYL14 stddev]]</f>
        <v>1</v>
      </c>
      <c r="H167">
        <v>0</v>
      </c>
    </row>
    <row r="168" spans="1:8" x14ac:dyDescent="0.25">
      <c r="A168" s="5">
        <v>115</v>
      </c>
      <c r="B168" t="str">
        <f>VLOOKUP(Table1456[[#This Row],[model.rxns]],Table2[],2,FALSE)</f>
        <v>acetylglutamate kinase</v>
      </c>
      <c r="C168" s="2">
        <v>1.3782674075504699</v>
      </c>
      <c r="D168">
        <f>VLOOKUP(Table1456[[#This Row],[model.rxns]],Table2[[model.rxns]:[JFYL18 - stddev]],7,FALSE)</f>
        <v>7.7178324501724696E-3</v>
      </c>
      <c r="E168">
        <f>VLOOKUP(Table1456[[#This Row],[model.rxns]],Table2[[model.rxns]:[JFYL14 - avg]],9,FALSE)</f>
        <v>1.06372369230081E-2</v>
      </c>
      <c r="F168">
        <f>VLOOKUP(Table1456[[#This Row],[model.rxns]],Table2[[model.rxns]:[JFYL14 - stddev]],10,FALSE)</f>
        <v>6.9158389642576799E-4</v>
      </c>
      <c r="G168" t="b">
        <f>ABS(Table1456[[#This Row],[JFYL14 flux]])&gt;Table1456[[#This Row],[JFYL14 stddev]]</f>
        <v>1</v>
      </c>
      <c r="H168">
        <v>0</v>
      </c>
    </row>
    <row r="169" spans="1:8" x14ac:dyDescent="0.25">
      <c r="A169" s="5">
        <v>118</v>
      </c>
      <c r="B169" t="str">
        <f>VLOOKUP(Table1456[[#This Row],[model.rxns]],Table2[],2,FALSE)</f>
        <v>acteylornithine transaminase</v>
      </c>
      <c r="C169" s="2">
        <v>1.3782674075504699</v>
      </c>
      <c r="D169">
        <f>VLOOKUP(Table1456[[#This Row],[model.rxns]],Table2[[model.rxns]:[JFYL18 - stddev]],7,FALSE)</f>
        <v>7.7178324501724696E-3</v>
      </c>
      <c r="E169">
        <f>VLOOKUP(Table1456[[#This Row],[model.rxns]],Table2[[model.rxns]:[JFYL14 - avg]],9,FALSE)</f>
        <v>1.06372369230081E-2</v>
      </c>
      <c r="F169">
        <f>VLOOKUP(Table1456[[#This Row],[model.rxns]],Table2[[model.rxns]:[JFYL14 - stddev]],10,FALSE)</f>
        <v>6.9158389642576799E-4</v>
      </c>
      <c r="G169" t="b">
        <f>ABS(Table1456[[#This Row],[JFYL14 flux]])&gt;Table1456[[#This Row],[JFYL14 stddev]]</f>
        <v>1</v>
      </c>
      <c r="H169">
        <v>0</v>
      </c>
    </row>
    <row r="170" spans="1:8" x14ac:dyDescent="0.25">
      <c r="A170" s="5">
        <v>759</v>
      </c>
      <c r="B170" t="str">
        <f>VLOOKUP(Table1456[[#This Row],[model.rxns]],Table2[],2,FALSE)</f>
        <v>N-acetyl-g-glutamyl-phosphate reductase</v>
      </c>
      <c r="C170" s="2">
        <v>1.3782674075504699</v>
      </c>
      <c r="D170">
        <f>VLOOKUP(Table1456[[#This Row],[model.rxns]],Table2[[model.rxns]:[JFYL18 - stddev]],7,FALSE)</f>
        <v>7.7178324501724696E-3</v>
      </c>
      <c r="E170">
        <f>VLOOKUP(Table1456[[#This Row],[model.rxns]],Table2[[model.rxns]:[JFYL14 - avg]],9,FALSE)</f>
        <v>1.06372369230081E-2</v>
      </c>
      <c r="F170">
        <f>VLOOKUP(Table1456[[#This Row],[model.rxns]],Table2[[model.rxns]:[JFYL14 - stddev]],10,FALSE)</f>
        <v>6.9158389642576799E-4</v>
      </c>
      <c r="G170" t="b">
        <f>ABS(Table1456[[#This Row],[JFYL14 flux]])&gt;Table1456[[#This Row],[JFYL14 stddev]]</f>
        <v>1</v>
      </c>
      <c r="H170">
        <v>0</v>
      </c>
    </row>
    <row r="171" spans="1:8" x14ac:dyDescent="0.25">
      <c r="A171" s="5">
        <v>818</v>
      </c>
      <c r="B171" t="str">
        <f>VLOOKUP(Table1456[[#This Row],[model.rxns]],Table2[],2,FALSE)</f>
        <v>ornithine transacetylase</v>
      </c>
      <c r="C171" s="2">
        <v>1.3782674075504699</v>
      </c>
      <c r="D171">
        <f>VLOOKUP(Table1456[[#This Row],[model.rxns]],Table2[[model.rxns]:[JFYL18 - stddev]],7,FALSE)</f>
        <v>7.7178324501724696E-3</v>
      </c>
      <c r="E171">
        <f>VLOOKUP(Table1456[[#This Row],[model.rxns]],Table2[[model.rxns]:[JFYL14 - avg]],9,FALSE)</f>
        <v>1.06372369230081E-2</v>
      </c>
      <c r="F171">
        <f>VLOOKUP(Table1456[[#This Row],[model.rxns]],Table2[[model.rxns]:[JFYL14 - stddev]],10,FALSE)</f>
        <v>6.9158389642576799E-4</v>
      </c>
      <c r="G171" t="b">
        <f>ABS(Table1456[[#This Row],[JFYL14 flux]])&gt;Table1456[[#This Row],[JFYL14 stddev]]</f>
        <v>1</v>
      </c>
      <c r="H171">
        <v>0</v>
      </c>
    </row>
    <row r="172" spans="1:8" hidden="1" x14ac:dyDescent="0.25">
      <c r="A172" s="5">
        <v>1237</v>
      </c>
      <c r="B172" t="str">
        <f>VLOOKUP(Table1456[[#This Row],[model.rxns]],Table2[],2,FALSE)</f>
        <v>ornithine transport</v>
      </c>
      <c r="C172" s="2">
        <v>1.3782674075504699</v>
      </c>
      <c r="D172">
        <f>VLOOKUP(Table1456[[#This Row],[model.rxns]],Table2[[model.rxns]:[JFYL18 - stddev]],7,FALSE)</f>
        <v>7.7178324501724696E-3</v>
      </c>
      <c r="E172">
        <f>VLOOKUP(Table1456[[#This Row],[model.rxns]],Table2[[model.rxns]:[JFYL14 - avg]],9,FALSE)</f>
        <v>1.06372369230081E-2</v>
      </c>
      <c r="F172">
        <f>VLOOKUP(Table1456[[#This Row],[model.rxns]],Table2[[model.rxns]:[JFYL14 - stddev]],10,FALSE)</f>
        <v>6.9158389642576799E-4</v>
      </c>
      <c r="G172" t="b">
        <f>ABS(Table1456[[#This Row],[JFYL14 flux]])&gt;Table1456[[#This Row],[JFYL14 stddev]]</f>
        <v>1</v>
      </c>
      <c r="H172">
        <v>0</v>
      </c>
    </row>
    <row r="173" spans="1:8" x14ac:dyDescent="0.25">
      <c r="A173" s="5">
        <v>476</v>
      </c>
      <c r="B173" t="str">
        <f>VLOOKUP(Table1456[[#This Row],[model.rxns]],Table2[],2,FALSE)</f>
        <v>glutamine synthetase</v>
      </c>
      <c r="C173" s="2">
        <v>1.3777730770823799</v>
      </c>
      <c r="D173">
        <f>VLOOKUP(Table1456[[#This Row],[model.rxns]],Table2[[model.rxns]:[JFYL18 - stddev]],7,FALSE)</f>
        <v>0.107518197578216</v>
      </c>
      <c r="E173">
        <f>VLOOKUP(Table1456[[#This Row],[model.rxns]],Table2[[model.rxns]:[JFYL14 - avg]],9,FALSE)</f>
        <v>0.14813567791969001</v>
      </c>
      <c r="F173">
        <f>VLOOKUP(Table1456[[#This Row],[model.rxns]],Table2[[model.rxns]:[JFYL14 - stddev]],10,FALSE)</f>
        <v>1.55448997892069E-2</v>
      </c>
      <c r="G173" t="b">
        <f>ABS(Table1456[[#This Row],[JFYL14 flux]])&gt;Table1456[[#This Row],[JFYL14 stddev]]</f>
        <v>1</v>
      </c>
      <c r="H173">
        <v>0</v>
      </c>
    </row>
    <row r="174" spans="1:8" x14ac:dyDescent="0.25">
      <c r="A174" s="5">
        <v>477</v>
      </c>
      <c r="B174" t="str">
        <f>VLOOKUP(Table1456[[#This Row],[model.rxns]],Table2[],2,FALSE)</f>
        <v>glutamine-fructose-6-phosphate transaminase</v>
      </c>
      <c r="C174" s="2">
        <v>1.3768908082679501</v>
      </c>
      <c r="D174">
        <f>VLOOKUP(Table1456[[#This Row],[model.rxns]],Table2[[model.rxns]:[JFYL18 - stddev]],7,FALSE)</f>
        <v>5.3261413438389797E-2</v>
      </c>
      <c r="E174">
        <f>VLOOKUP(Table1456[[#This Row],[model.rxns]],Table2[[model.rxns]:[JFYL14 - avg]],9,FALSE)</f>
        <v>7.3335150598677804E-2</v>
      </c>
      <c r="F174">
        <f>VLOOKUP(Table1456[[#This Row],[model.rxns]],Table2[[model.rxns]:[JFYL14 - stddev]],10,FALSE)</f>
        <v>6.56577176654772E-3</v>
      </c>
      <c r="G174" t="b">
        <f>ABS(Table1456[[#This Row],[JFYL14 flux]])&gt;Table1456[[#This Row],[JFYL14 stddev]]</f>
        <v>1</v>
      </c>
      <c r="H174">
        <v>0</v>
      </c>
    </row>
    <row r="175" spans="1:8" x14ac:dyDescent="0.25">
      <c r="A175" s="5" t="s">
        <v>1764</v>
      </c>
      <c r="B175" t="str">
        <f>VLOOKUP(Table1456[[#This Row],[model.rxns]],Table2[],2,FALSE)</f>
        <v>Acyl-CoAs pool</v>
      </c>
      <c r="C175" s="2">
        <v>1.37683417089007</v>
      </c>
      <c r="D175">
        <f>VLOOKUP(Table1456[[#This Row],[model.rxns]],Table2[[model.rxns]:[JFYL18 - stddev]],7,FALSE)</f>
        <v>6.7173281766113799E-3</v>
      </c>
      <c r="E175">
        <f>VLOOKUP(Table1456[[#This Row],[model.rxns]],Table2[[model.rxns]:[JFYL14 - avg]],9,FALSE)</f>
        <v>9.2486469706412108E-3</v>
      </c>
      <c r="F175">
        <f>VLOOKUP(Table1456[[#This Row],[model.rxns]],Table2[[model.rxns]:[JFYL14 - stddev]],10,FALSE)</f>
        <v>2.8943023759746798E-3</v>
      </c>
      <c r="G175" t="b">
        <f>ABS(Table1456[[#This Row],[JFYL14 flux]])&gt;Table1456[[#This Row],[JFYL14 stddev]]</f>
        <v>1</v>
      </c>
      <c r="H175">
        <v>0</v>
      </c>
    </row>
    <row r="176" spans="1:8" x14ac:dyDescent="0.25">
      <c r="A176" s="5">
        <v>1038</v>
      </c>
      <c r="B176" t="str">
        <f>VLOOKUP(Table1456[[#This Row],[model.rxns]],Table2[],2,FALSE)</f>
        <v>thioredoxin reductase (NADPH)</v>
      </c>
      <c r="C176" s="2">
        <v>1.37680130723428</v>
      </c>
      <c r="D176">
        <f>VLOOKUP(Table1456[[#This Row],[model.rxns]],Table2[[model.rxns]:[JFYL18 - stddev]],7,FALSE)</f>
        <v>5.4559384601156596E-3</v>
      </c>
      <c r="E176">
        <f>VLOOKUP(Table1456[[#This Row],[model.rxns]],Table2[[model.rxns]:[JFYL14 - avg]],9,FALSE)</f>
        <v>7.5117432040770196E-3</v>
      </c>
      <c r="F176">
        <f>VLOOKUP(Table1456[[#This Row],[model.rxns]],Table2[[model.rxns]:[JFYL14 - stddev]],10,FALSE)</f>
        <v>2.1932211228488999E-3</v>
      </c>
      <c r="G176" t="b">
        <f>ABS(Table1456[[#This Row],[JFYL14 flux]])&gt;Table1456[[#This Row],[JFYL14 stddev]]</f>
        <v>1</v>
      </c>
      <c r="H176">
        <v>0</v>
      </c>
    </row>
    <row r="177" spans="1:8" x14ac:dyDescent="0.25">
      <c r="A177" s="5">
        <v>18</v>
      </c>
      <c r="B177" t="str">
        <f>VLOOKUP(Table1456[[#This Row],[model.rxns]],Table2[],2,FALSE)</f>
        <v>2-aminoadipate transaminase</v>
      </c>
      <c r="C177" s="2">
        <v>1.3766834708575499</v>
      </c>
      <c r="D177">
        <f>VLOOKUP(Table1456[[#This Row],[model.rxns]],Table2[[model.rxns]:[JFYL18 - stddev]],7,FALSE)</f>
        <v>1.6845465752978898E-2</v>
      </c>
      <c r="E177">
        <f>VLOOKUP(Table1456[[#This Row],[model.rxns]],Table2[[model.rxns]:[JFYL14 - avg]],9,FALSE)</f>
        <v>2.3190874261023099E-2</v>
      </c>
      <c r="F177">
        <f>VLOOKUP(Table1456[[#This Row],[model.rxns]],Table2[[model.rxns]:[JFYL14 - stddev]],10,FALSE)</f>
        <v>5.4996757254394905E-4</v>
      </c>
      <c r="G177" t="b">
        <f>ABS(Table1456[[#This Row],[JFYL14 flux]])&gt;Table1456[[#This Row],[JFYL14 stddev]]</f>
        <v>1</v>
      </c>
      <c r="H177">
        <v>0</v>
      </c>
    </row>
    <row r="178" spans="1:8" x14ac:dyDescent="0.25">
      <c r="A178" s="5">
        <v>678</v>
      </c>
      <c r="B178" t="str">
        <f>VLOOKUP(Table1456[[#This Row],[model.rxns]],Table2[],2,FALSE)</f>
        <v>L-aminoadipate-semialdehyde dehydrogenase (NADPH)</v>
      </c>
      <c r="C178" s="2">
        <v>1.3766834708575499</v>
      </c>
      <c r="D178">
        <f>VLOOKUP(Table1456[[#This Row],[model.rxns]],Table2[[model.rxns]:[JFYL18 - stddev]],7,FALSE)</f>
        <v>1.6845465752978898E-2</v>
      </c>
      <c r="E178">
        <f>VLOOKUP(Table1456[[#This Row],[model.rxns]],Table2[[model.rxns]:[JFYL14 - avg]],9,FALSE)</f>
        <v>2.3190874261023099E-2</v>
      </c>
      <c r="F178">
        <f>VLOOKUP(Table1456[[#This Row],[model.rxns]],Table2[[model.rxns]:[JFYL14 - stddev]],10,FALSE)</f>
        <v>5.4996757254394905E-4</v>
      </c>
      <c r="G178" t="b">
        <f>ABS(Table1456[[#This Row],[JFYL14 flux]])&gt;Table1456[[#This Row],[JFYL14 stddev]]</f>
        <v>1</v>
      </c>
      <c r="H178">
        <v>0</v>
      </c>
    </row>
    <row r="179" spans="1:8" x14ac:dyDescent="0.25">
      <c r="A179" s="5">
        <v>988</v>
      </c>
      <c r="B179" t="str">
        <f>VLOOKUP(Table1456[[#This Row],[model.rxns]],Table2[],2,FALSE)</f>
        <v>saccharopine dehydrogenase (NAD, L-lysine forming)</v>
      </c>
      <c r="C179" s="2">
        <v>1.3766834708575499</v>
      </c>
      <c r="D179">
        <f>VLOOKUP(Table1456[[#This Row],[model.rxns]],Table2[[model.rxns]:[JFYL18 - stddev]],7,FALSE)</f>
        <v>1.6845465752978898E-2</v>
      </c>
      <c r="E179">
        <f>VLOOKUP(Table1456[[#This Row],[model.rxns]],Table2[[model.rxns]:[JFYL14 - avg]],9,FALSE)</f>
        <v>2.3190874261023099E-2</v>
      </c>
      <c r="F179">
        <f>VLOOKUP(Table1456[[#This Row],[model.rxns]],Table2[[model.rxns]:[JFYL14 - stddev]],10,FALSE)</f>
        <v>5.4996757254394905E-4</v>
      </c>
      <c r="G179" t="b">
        <f>ABS(Table1456[[#This Row],[JFYL14 flux]])&gt;Table1456[[#This Row],[JFYL14 stddev]]</f>
        <v>1</v>
      </c>
      <c r="H179">
        <v>0</v>
      </c>
    </row>
    <row r="180" spans="1:8" x14ac:dyDescent="0.25">
      <c r="A180" s="5">
        <v>989</v>
      </c>
      <c r="B180" t="str">
        <f>VLOOKUP(Table1456[[#This Row],[model.rxns]],Table2[],2,FALSE)</f>
        <v>saccharopine dehydrogenase (NADP, L-glutamate forming)</v>
      </c>
      <c r="C180" s="2">
        <v>1.3766834708575499</v>
      </c>
      <c r="D180">
        <f>VLOOKUP(Table1456[[#This Row],[model.rxns]],Table2[[model.rxns]:[JFYL18 - stddev]],7,FALSE)</f>
        <v>1.6845465752978898E-2</v>
      </c>
      <c r="E180">
        <f>VLOOKUP(Table1456[[#This Row],[model.rxns]],Table2[[model.rxns]:[JFYL14 - avg]],9,FALSE)</f>
        <v>2.3190874261023099E-2</v>
      </c>
      <c r="F180">
        <f>VLOOKUP(Table1456[[#This Row],[model.rxns]],Table2[[model.rxns]:[JFYL14 - stddev]],10,FALSE)</f>
        <v>5.4996757254394905E-4</v>
      </c>
      <c r="G180" t="b">
        <f>ABS(Table1456[[#This Row],[JFYL14 flux]])&gt;Table1456[[#This Row],[JFYL14 stddev]]</f>
        <v>1</v>
      </c>
      <c r="H180">
        <v>0</v>
      </c>
    </row>
    <row r="181" spans="1:8" hidden="1" x14ac:dyDescent="0.25">
      <c r="A181" s="5">
        <v>1099</v>
      </c>
      <c r="B181" t="str">
        <f>VLOOKUP(Table1456[[#This Row],[model.rxns]],Table2[],2,FALSE)</f>
        <v>2-oxoadipate and 2-oxoglutarate transport</v>
      </c>
      <c r="C181" s="2">
        <v>1.3766834708575499</v>
      </c>
      <c r="D181">
        <f>VLOOKUP(Table1456[[#This Row],[model.rxns]],Table2[[model.rxns]:[JFYL18 - stddev]],7,FALSE)</f>
        <v>1.6845465752978898E-2</v>
      </c>
      <c r="E181">
        <f>VLOOKUP(Table1456[[#This Row],[model.rxns]],Table2[[model.rxns]:[JFYL14 - avg]],9,FALSE)</f>
        <v>2.3190874261023099E-2</v>
      </c>
      <c r="F181">
        <f>VLOOKUP(Table1456[[#This Row],[model.rxns]],Table2[[model.rxns]:[JFYL14 - stddev]],10,FALSE)</f>
        <v>5.4996757254394905E-4</v>
      </c>
      <c r="G181" t="b">
        <f>ABS(Table1456[[#This Row],[JFYL14 flux]])&gt;Table1456[[#This Row],[JFYL14 stddev]]</f>
        <v>1</v>
      </c>
      <c r="H181">
        <v>0</v>
      </c>
    </row>
    <row r="182" spans="1:8" x14ac:dyDescent="0.25">
      <c r="A182" s="5">
        <v>27</v>
      </c>
      <c r="B182" t="str">
        <f>VLOOKUP(Table1456[[#This Row],[model.rxns]],Table2[],2,FALSE)</f>
        <v>homoaconitase</v>
      </c>
      <c r="C182" s="2">
        <v>1.3765269875261801</v>
      </c>
      <c r="D182">
        <f>VLOOKUP(Table1456[[#This Row],[model.rxns]],Table2[[model.rxns]:[JFYL18 - stddev]],7,FALSE)</f>
        <v>1.6850858715561402E-2</v>
      </c>
      <c r="E182">
        <f>VLOOKUP(Table1456[[#This Row],[model.rxns]],Table2[[model.rxns]:[JFYL14 - avg]],9,FALSE)</f>
        <v>2.3195661784960998E-2</v>
      </c>
      <c r="F182">
        <f>VLOOKUP(Table1456[[#This Row],[model.rxns]],Table2[[model.rxns]:[JFYL14 - stddev]],10,FALSE)</f>
        <v>5.5540409902388004E-4</v>
      </c>
      <c r="G182" t="b">
        <f>ABS(Table1456[[#This Row],[JFYL14 flux]])&gt;Table1456[[#This Row],[JFYL14 stddev]]</f>
        <v>1</v>
      </c>
      <c r="H182">
        <v>0</v>
      </c>
    </row>
    <row r="183" spans="1:8" x14ac:dyDescent="0.25">
      <c r="A183" s="5">
        <v>542</v>
      </c>
      <c r="B183" t="str">
        <f>VLOOKUP(Table1456[[#This Row],[model.rxns]],Table2[],2,FALSE)</f>
        <v>homoacontinate hydratase</v>
      </c>
      <c r="C183" s="2">
        <v>1.3765269875261801</v>
      </c>
      <c r="D183">
        <f>VLOOKUP(Table1456[[#This Row],[model.rxns]],Table2[[model.rxns]:[JFYL18 - stddev]],7,FALSE)</f>
        <v>1.6850858715561402E-2</v>
      </c>
      <c r="E183">
        <f>VLOOKUP(Table1456[[#This Row],[model.rxns]],Table2[[model.rxns]:[JFYL14 - avg]],9,FALSE)</f>
        <v>2.3195661784960998E-2</v>
      </c>
      <c r="F183">
        <f>VLOOKUP(Table1456[[#This Row],[model.rxns]],Table2[[model.rxns]:[JFYL14 - stddev]],10,FALSE)</f>
        <v>5.5540409902388004E-4</v>
      </c>
      <c r="G183" t="b">
        <f>ABS(Table1456[[#This Row],[JFYL14 flux]])&gt;Table1456[[#This Row],[JFYL14 stddev]]</f>
        <v>1</v>
      </c>
      <c r="H183">
        <v>0</v>
      </c>
    </row>
    <row r="184" spans="1:8" x14ac:dyDescent="0.25">
      <c r="A184" s="5">
        <v>545</v>
      </c>
      <c r="B184" t="str">
        <f>VLOOKUP(Table1456[[#This Row],[model.rxns]],Table2[],2,FALSE)</f>
        <v>homoisocitrate dehydrogenase</v>
      </c>
      <c r="C184" s="2">
        <v>1.3765269875261801</v>
      </c>
      <c r="D184">
        <f>VLOOKUP(Table1456[[#This Row],[model.rxns]],Table2[[model.rxns]:[JFYL18 - stddev]],7,FALSE)</f>
        <v>1.6850858715561402E-2</v>
      </c>
      <c r="E184">
        <f>VLOOKUP(Table1456[[#This Row],[model.rxns]],Table2[[model.rxns]:[JFYL14 - avg]],9,FALSE)</f>
        <v>2.3195661784960998E-2</v>
      </c>
      <c r="F184">
        <f>VLOOKUP(Table1456[[#This Row],[model.rxns]],Table2[[model.rxns]:[JFYL14 - stddev]],10,FALSE)</f>
        <v>5.5540409902388004E-4</v>
      </c>
      <c r="G184" t="b">
        <f>ABS(Table1456[[#This Row],[JFYL14 flux]])&gt;Table1456[[#This Row],[JFYL14 stddev]]</f>
        <v>1</v>
      </c>
      <c r="H184">
        <v>0</v>
      </c>
    </row>
    <row r="185" spans="1:8" x14ac:dyDescent="0.25">
      <c r="A185" s="5">
        <v>1838</v>
      </c>
      <c r="B185" t="str">
        <f>VLOOKUP(Table1456[[#This Row],[model.rxns]],Table2[],2,FALSE)</f>
        <v>homocitrate synthase</v>
      </c>
      <c r="C185" s="2">
        <v>1.3765269875261801</v>
      </c>
      <c r="D185">
        <f>VLOOKUP(Table1456[[#This Row],[model.rxns]],Table2[[model.rxns]:[JFYL18 - stddev]],7,FALSE)</f>
        <v>1.6850858715561402E-2</v>
      </c>
      <c r="E185">
        <f>VLOOKUP(Table1456[[#This Row],[model.rxns]],Table2[[model.rxns]:[JFYL14 - avg]],9,FALSE)</f>
        <v>2.3195661784960998E-2</v>
      </c>
      <c r="F185">
        <f>VLOOKUP(Table1456[[#This Row],[model.rxns]],Table2[[model.rxns]:[JFYL14 - stddev]],10,FALSE)</f>
        <v>5.5540409902388004E-4</v>
      </c>
      <c r="G185" t="b">
        <f>ABS(Table1456[[#This Row],[JFYL14 flux]])&gt;Table1456[[#This Row],[JFYL14 stddev]]</f>
        <v>1</v>
      </c>
      <c r="H185">
        <v>0</v>
      </c>
    </row>
    <row r="186" spans="1:8" x14ac:dyDescent="0.25">
      <c r="A186" s="5">
        <v>2094</v>
      </c>
      <c r="B186" t="str">
        <f>VLOOKUP(Table1456[[#This Row],[model.rxns]],Table2[],2,FALSE)</f>
        <v>water diffusion</v>
      </c>
      <c r="C186" s="2">
        <v>1.37645197207345</v>
      </c>
      <c r="D186">
        <f>VLOOKUP(Table1456[[#This Row],[model.rxns]],Table2[[model.rxns]:[JFYL18 - stddev]],7,FALSE)</f>
        <v>-1.92661830866037E-3</v>
      </c>
      <c r="E186">
        <f>VLOOKUP(Table1456[[#This Row],[model.rxns]],Table2[[model.rxns]:[JFYL14 - avg]],9,FALSE)</f>
        <v>-2.6518975703883701E-3</v>
      </c>
      <c r="F186">
        <f>VLOOKUP(Table1456[[#This Row],[model.rxns]],Table2[[model.rxns]:[JFYL14 - stddev]],10,FALSE)</f>
        <v>3.0003810020828099E-4</v>
      </c>
      <c r="G186" t="b">
        <f>ABS(Table1456[[#This Row],[JFYL14 flux]])&gt;Table1456[[#This Row],[JFYL14 stddev]]</f>
        <v>1</v>
      </c>
      <c r="H186">
        <v>0</v>
      </c>
    </row>
    <row r="187" spans="1:8" x14ac:dyDescent="0.25">
      <c r="A187" s="5">
        <v>1026</v>
      </c>
      <c r="B187" t="str">
        <f>VLOOKUP(Table1456[[#This Row],[model.rxns]],Table2[],2,FALSE)</f>
        <v>sulfate adenylyltransferase (ADP)</v>
      </c>
      <c r="C187" s="2">
        <v>1.3764503730538999</v>
      </c>
      <c r="D187">
        <f>VLOOKUP(Table1456[[#This Row],[model.rxns]],Table2[[model.rxns]:[JFYL18 - stddev]],7,FALSE)</f>
        <v>2.9105860180650201E-3</v>
      </c>
      <c r="E187">
        <f>VLOOKUP(Table1456[[#This Row],[model.rxns]],Table2[[model.rxns]:[JFYL14 - avg]],9,FALSE)</f>
        <v>4.0062772103710703E-3</v>
      </c>
      <c r="F187">
        <f>VLOOKUP(Table1456[[#This Row],[model.rxns]],Table2[[model.rxns]:[JFYL14 - stddev]],10,FALSE)</f>
        <v>3.0264576363669602E-4</v>
      </c>
      <c r="G187" t="b">
        <f>ABS(Table1456[[#This Row],[JFYL14 flux]])&gt;Table1456[[#This Row],[JFYL14 stddev]]</f>
        <v>1</v>
      </c>
      <c r="H187">
        <v>0</v>
      </c>
    </row>
    <row r="188" spans="1:8" hidden="1" x14ac:dyDescent="0.25">
      <c r="A188" s="5">
        <v>3540</v>
      </c>
      <c r="B188" t="str">
        <f>VLOOKUP(Table1456[[#This Row],[model.rxns]],Table2[],2,FALSE)</f>
        <v>CMP transport, cytoplasm-ER membrane</v>
      </c>
      <c r="C188" s="2">
        <v>1.3763288567052401</v>
      </c>
      <c r="D188">
        <f>VLOOKUP(Table1456[[#This Row],[model.rxns]],Table2[[model.rxns]:[JFYL18 - stddev]],7,FALSE)</f>
        <v>-2.6997640780548802E-3</v>
      </c>
      <c r="E188">
        <f>VLOOKUP(Table1456[[#This Row],[model.rxns]],Table2[[model.rxns]:[JFYL14 - avg]],9,FALSE)</f>
        <v>-3.71576320692316E-3</v>
      </c>
      <c r="F188">
        <f>VLOOKUP(Table1456[[#This Row],[model.rxns]],Table2[[model.rxns]:[JFYL14 - stddev]],10,FALSE)</f>
        <v>1.8052957936047899E-4</v>
      </c>
      <c r="G188" t="b">
        <f>ABS(Table1456[[#This Row],[JFYL14 flux]])&gt;Table1456[[#This Row],[JFYL14 stddev]]</f>
        <v>1</v>
      </c>
      <c r="H188">
        <v>0</v>
      </c>
    </row>
    <row r="189" spans="1:8" x14ac:dyDescent="0.25">
      <c r="A189" s="5">
        <v>888</v>
      </c>
      <c r="B189" t="str">
        <f>VLOOKUP(Table1456[[#This Row],[model.rxns]],Table2[],2,FALSE)</f>
        <v>phosphoglucomutase</v>
      </c>
      <c r="C189" s="2">
        <v>1.3762301969598401</v>
      </c>
      <c r="D189">
        <f>VLOOKUP(Table1456[[#This Row],[model.rxns]],Table2[[model.rxns]:[JFYL18 - stddev]],7,FALSE)</f>
        <v>5.8209817259291599E-2</v>
      </c>
      <c r="E189">
        <f>VLOOKUP(Table1456[[#This Row],[model.rxns]],Table2[[model.rxns]:[JFYL14 - avg]],9,FALSE)</f>
        <v>8.0110108271750996E-2</v>
      </c>
      <c r="F189">
        <f>VLOOKUP(Table1456[[#This Row],[model.rxns]],Table2[[model.rxns]:[JFYL14 - stddev]],10,FALSE)</f>
        <v>1.75110143785037E-3</v>
      </c>
      <c r="G189" t="b">
        <f>ABS(Table1456[[#This Row],[JFYL14 flux]])&gt;Table1456[[#This Row],[JFYL14 stddev]]</f>
        <v>1</v>
      </c>
      <c r="H189">
        <v>0</v>
      </c>
    </row>
    <row r="190" spans="1:8" hidden="1" x14ac:dyDescent="0.25">
      <c r="A190" s="5" t="s">
        <v>1699</v>
      </c>
      <c r="B190" t="str">
        <f>VLOOKUP(Table1456[[#This Row],[model.rxns]],Table2[],2,FALSE)</f>
        <v>phosphatidylcholine transport, ER membrane-lipid particle</v>
      </c>
      <c r="C190" s="2">
        <v>1.3758031607968599</v>
      </c>
      <c r="D190">
        <f>VLOOKUP(Table1456[[#This Row],[model.rxns]],Table2[[model.rxns]:[JFYL18 - stddev]],7,FALSE)</f>
        <v>1.28292554189742E-3</v>
      </c>
      <c r="E190">
        <f>VLOOKUP(Table1456[[#This Row],[model.rxns]],Table2[[model.rxns]:[JFYL14 - avg]],9,FALSE)</f>
        <v>1.76505301560949E-3</v>
      </c>
      <c r="F190">
        <f>VLOOKUP(Table1456[[#This Row],[model.rxns]],Table2[[model.rxns]:[JFYL14 - stddev]],10,FALSE)</f>
        <v>3.7881903720553E-5</v>
      </c>
      <c r="G190" t="b">
        <f>ABS(Table1456[[#This Row],[JFYL14 flux]])&gt;Table1456[[#This Row],[JFYL14 stddev]]</f>
        <v>1</v>
      </c>
      <c r="H190">
        <v>0</v>
      </c>
    </row>
    <row r="191" spans="1:8" x14ac:dyDescent="0.25">
      <c r="A191" s="5">
        <v>144</v>
      </c>
      <c r="B191" t="str">
        <f>VLOOKUP(Table1456[[#This Row],[model.rxns]],Table2[],2,FALSE)</f>
        <v>adenosylhomocysteinase</v>
      </c>
      <c r="C191" s="2">
        <v>1.37560714325737</v>
      </c>
      <c r="D191">
        <f>VLOOKUP(Table1456[[#This Row],[model.rxns]],Table2[[model.rxns]:[JFYL18 - stddev]],7,FALSE)</f>
        <v>5.7866778515108701E-3</v>
      </c>
      <c r="E191">
        <f>VLOOKUP(Table1456[[#This Row],[model.rxns]],Table2[[model.rxns]:[JFYL14 - avg]],9,FALSE)</f>
        <v>7.9601953882676001E-3</v>
      </c>
      <c r="F191">
        <f>VLOOKUP(Table1456[[#This Row],[model.rxns]],Table2[[model.rxns]:[JFYL14 - stddev]],10,FALSE)</f>
        <v>1.11572170969133E-4</v>
      </c>
      <c r="G191" t="b">
        <f>ABS(Table1456[[#This Row],[JFYL14 flux]])&gt;Table1456[[#This Row],[JFYL14 stddev]]</f>
        <v>1</v>
      </c>
      <c r="H191">
        <v>0</v>
      </c>
    </row>
    <row r="192" spans="1:8" x14ac:dyDescent="0.25">
      <c r="A192" s="5">
        <v>726</v>
      </c>
      <c r="B192" t="str">
        <f>VLOOKUP(Table1456[[#This Row],[model.rxns]],Table2[],2,FALSE)</f>
        <v>methionine adenosyltransferase</v>
      </c>
      <c r="C192" s="2">
        <v>1.37560714325737</v>
      </c>
      <c r="D192">
        <f>VLOOKUP(Table1456[[#This Row],[model.rxns]],Table2[[model.rxns]:[JFYL18 - stddev]],7,FALSE)</f>
        <v>5.7866778515108701E-3</v>
      </c>
      <c r="E192">
        <f>VLOOKUP(Table1456[[#This Row],[model.rxns]],Table2[[model.rxns]:[JFYL14 - avg]],9,FALSE)</f>
        <v>7.9601953882676001E-3</v>
      </c>
      <c r="F192">
        <f>VLOOKUP(Table1456[[#This Row],[model.rxns]],Table2[[model.rxns]:[JFYL14 - stddev]],10,FALSE)</f>
        <v>1.11572170969133E-4</v>
      </c>
      <c r="G192" t="b">
        <f>ABS(Table1456[[#This Row],[JFYL14 flux]])&gt;Table1456[[#This Row],[JFYL14 stddev]]</f>
        <v>1</v>
      </c>
      <c r="H192">
        <v>0</v>
      </c>
    </row>
    <row r="193" spans="1:8" hidden="1" x14ac:dyDescent="0.25">
      <c r="A193" s="5" t="s">
        <v>1700</v>
      </c>
      <c r="B193" t="str">
        <f>VLOOKUP(Table1456[[#This Row],[model.rxns]],Table2[],2,FALSE)</f>
        <v>phosphatidylethanolamine transport, ER membrane-lipid particle</v>
      </c>
      <c r="C193" s="2">
        <v>1.37551923091711</v>
      </c>
      <c r="D193">
        <f>VLOOKUP(Table1456[[#This Row],[model.rxns]],Table2[[model.rxns]:[JFYL18 - stddev]],7,FALSE)</f>
        <v>9.0864840435575999E-4</v>
      </c>
      <c r="E193">
        <f>VLOOKUP(Table1456[[#This Row],[model.rxns]],Table2[[model.rxns]:[JFYL14 - avg]],9,FALSE)</f>
        <v>1.24986335433349E-3</v>
      </c>
      <c r="F193">
        <f>VLOOKUP(Table1456[[#This Row],[model.rxns]],Table2[[model.rxns]:[JFYL14 - stddev]],10,FALSE)</f>
        <v>1.07389133413167E-5</v>
      </c>
      <c r="G193" t="b">
        <f>ABS(Table1456[[#This Row],[JFYL14 flux]])&gt;Table1456[[#This Row],[JFYL14 stddev]]</f>
        <v>1</v>
      </c>
      <c r="H193">
        <v>0</v>
      </c>
    </row>
    <row r="194" spans="1:8" x14ac:dyDescent="0.25">
      <c r="A194" s="5" t="s">
        <v>1634</v>
      </c>
      <c r="B194" t="str">
        <f>VLOOKUP(Table1456[[#This Row],[model.rxns]],Table2[],2,FALSE)</f>
        <v>cardiolipin synthase</v>
      </c>
      <c r="C194" s="2">
        <v>1.3755191896810499</v>
      </c>
      <c r="D194">
        <f>VLOOKUP(Table1456[[#This Row],[model.rxns]],Table2[[model.rxns]:[JFYL18 - stddev]],7,FALSE)</f>
        <v>7.5744158556737007E-5</v>
      </c>
      <c r="E194">
        <f>VLOOKUP(Table1456[[#This Row],[model.rxns]],Table2[[model.rxns]:[JFYL14 - avg]],9,FALSE)</f>
        <v>1.0418754360103599E-4</v>
      </c>
      <c r="F194">
        <f>VLOOKUP(Table1456[[#This Row],[model.rxns]],Table2[[model.rxns]:[JFYL14 - stddev]],10,FALSE)</f>
        <v>8.9518666028321004E-7</v>
      </c>
      <c r="G194" t="b">
        <f>ABS(Table1456[[#This Row],[JFYL14 flux]])&gt;Table1456[[#This Row],[JFYL14 stddev]]</f>
        <v>1</v>
      </c>
      <c r="H194">
        <v>0</v>
      </c>
    </row>
    <row r="195" spans="1:8" hidden="1" x14ac:dyDescent="0.25">
      <c r="A195" s="5">
        <v>3958</v>
      </c>
      <c r="B195" t="str">
        <f>VLOOKUP(Table1456[[#This Row],[model.rxns]],Table2[],2,FALSE)</f>
        <v>glycerol 3-phosphate transport, mitochondrion-mitochondrial membrane</v>
      </c>
      <c r="C195" s="2">
        <v>1.3755191896810499</v>
      </c>
      <c r="D195">
        <f>VLOOKUP(Table1456[[#This Row],[model.rxns]],Table2[[model.rxns]:[JFYL18 - stddev]],7,FALSE)</f>
        <v>7.5744158556737101E-5</v>
      </c>
      <c r="E195">
        <f>VLOOKUP(Table1456[[#This Row],[model.rxns]],Table2[[model.rxns]:[JFYL14 - avg]],9,FALSE)</f>
        <v>1.0418754360103599E-4</v>
      </c>
      <c r="F195">
        <f>VLOOKUP(Table1456[[#This Row],[model.rxns]],Table2[[model.rxns]:[JFYL14 - stddev]],10,FALSE)</f>
        <v>8.9518666028321999E-7</v>
      </c>
      <c r="G195" t="b">
        <f>ABS(Table1456[[#This Row],[JFYL14 flux]])&gt;Table1456[[#This Row],[JFYL14 stddev]]</f>
        <v>1</v>
      </c>
      <c r="H195">
        <v>0</v>
      </c>
    </row>
    <row r="196" spans="1:8" hidden="1" x14ac:dyDescent="0.25">
      <c r="A196" s="5">
        <v>3545</v>
      </c>
      <c r="B196" t="str">
        <f>VLOOKUP(Table1456[[#This Row],[model.rxns]],Table2[],2,FALSE)</f>
        <v>L-serine transport, cytoplasm-ER membrane</v>
      </c>
      <c r="C196" s="2">
        <v>1.3755191884478699</v>
      </c>
      <c r="D196">
        <f>VLOOKUP(Table1456[[#This Row],[model.rxns]],Table2[[model.rxns]:[JFYL18 - stddev]],7,FALSE)</f>
        <v>2.36659800091295E-3</v>
      </c>
      <c r="E196">
        <f>VLOOKUP(Table1456[[#This Row],[model.rxns]],Table2[[model.rxns]:[JFYL14 - avg]],9,FALSE)</f>
        <v>3.2553009615981401E-3</v>
      </c>
      <c r="F196">
        <f>VLOOKUP(Table1456[[#This Row],[model.rxns]],Table2[[model.rxns]:[JFYL14 - stddev]],10,FALSE)</f>
        <v>2.7969773499879401E-5</v>
      </c>
      <c r="G196" t="b">
        <f>ABS(Table1456[[#This Row],[JFYL14 flux]])&gt;Table1456[[#This Row],[JFYL14 stddev]]</f>
        <v>1</v>
      </c>
      <c r="H196">
        <v>0</v>
      </c>
    </row>
    <row r="197" spans="1:8" x14ac:dyDescent="0.25">
      <c r="A197" s="5" t="s">
        <v>1754</v>
      </c>
      <c r="B197" t="str">
        <f>VLOOKUP(Table1456[[#This Row],[model.rxns]],Table2[],2,FALSE)</f>
        <v>PS synthase</v>
      </c>
      <c r="C197" s="2">
        <v>1.3755191884478699</v>
      </c>
      <c r="D197">
        <f>VLOOKUP(Table1456[[#This Row],[model.rxns]],Table2[[model.rxns]:[JFYL18 - stddev]],7,FALSE)</f>
        <v>2.36659800091295E-3</v>
      </c>
      <c r="E197">
        <f>VLOOKUP(Table1456[[#This Row],[model.rxns]],Table2[[model.rxns]:[JFYL14 - avg]],9,FALSE)</f>
        <v>3.2553009615981401E-3</v>
      </c>
      <c r="F197">
        <f>VLOOKUP(Table1456[[#This Row],[model.rxns]],Table2[[model.rxns]:[JFYL14 - stddev]],10,FALSE)</f>
        <v>2.7969773499879401E-5</v>
      </c>
      <c r="G197" t="b">
        <f>ABS(Table1456[[#This Row],[JFYL14 flux]])&gt;Table1456[[#This Row],[JFYL14 stddev]]</f>
        <v>1</v>
      </c>
      <c r="H197">
        <v>0</v>
      </c>
    </row>
    <row r="198" spans="1:8" x14ac:dyDescent="0.25">
      <c r="A198" s="5">
        <v>257</v>
      </c>
      <c r="B198" t="str">
        <f>VLOOKUP(Table1456[[#This Row],[model.rxns]],Table2[],2,FALSE)</f>
        <v>CDP-diacylglycerol synthase</v>
      </c>
      <c r="C198" s="2">
        <v>1.3755191772677899</v>
      </c>
      <c r="D198">
        <f>VLOOKUP(Table1456[[#This Row],[model.rxns]],Table2[[model.rxns]:[JFYL18 - stddev]],7,FALSE)</f>
        <v>2.6904413020695898E-3</v>
      </c>
      <c r="E198">
        <f>VLOOKUP(Table1456[[#This Row],[model.rxns]],Table2[[model.rxns]:[JFYL14 - avg]],9,FALSE)</f>
        <v>3.7007536063100401E-3</v>
      </c>
      <c r="F198">
        <f>VLOOKUP(Table1456[[#This Row],[model.rxns]],Table2[[model.rxns]:[JFYL14 - stddev]],10,FALSE)</f>
        <v>3.1797133773012897E-5</v>
      </c>
      <c r="G198" t="b">
        <f>ABS(Table1456[[#This Row],[JFYL14 flux]])&gt;Table1456[[#This Row],[JFYL14 stddev]]</f>
        <v>1</v>
      </c>
      <c r="H198">
        <v>0</v>
      </c>
    </row>
    <row r="199" spans="1:8" hidden="1" x14ac:dyDescent="0.25">
      <c r="A199" s="5">
        <v>3547</v>
      </c>
      <c r="B199" t="str">
        <f>VLOOKUP(Table1456[[#This Row],[model.rxns]],Table2[],2,FALSE)</f>
        <v>S-adenosyl-L-methionine transport, cytoplasm-ER membrane</v>
      </c>
      <c r="C199" s="2">
        <v>1.37551916297984</v>
      </c>
      <c r="D199">
        <f>VLOOKUP(Table1456[[#This Row],[model.rxns]],Table2[[model.rxns]:[JFYL18 - stddev]],7,FALSE)</f>
        <v>3.8430155254271701E-3</v>
      </c>
      <c r="E199">
        <f>VLOOKUP(Table1456[[#This Row],[model.rxns]],Table2[[model.rxns]:[JFYL14 - avg]],9,FALSE)</f>
        <v>5.2861414988541102E-3</v>
      </c>
      <c r="F199">
        <f>VLOOKUP(Table1456[[#This Row],[model.rxns]],Table2[[model.rxns]:[JFYL14 - stddev]],10,FALSE)</f>
        <v>4.5418897409312502E-5</v>
      </c>
      <c r="G199" t="b">
        <f>ABS(Table1456[[#This Row],[JFYL14 flux]])&gt;Table1456[[#This Row],[JFYL14 stddev]]</f>
        <v>1</v>
      </c>
      <c r="H199">
        <v>0</v>
      </c>
    </row>
    <row r="200" spans="1:8" hidden="1" x14ac:dyDescent="0.25">
      <c r="A200" s="5">
        <v>3548</v>
      </c>
      <c r="B200" t="str">
        <f>VLOOKUP(Table1456[[#This Row],[model.rxns]],Table2[],2,FALSE)</f>
        <v>S-adenosyl-L-homocysteine transport, cytoplasm-ER membrane</v>
      </c>
      <c r="C200" s="2">
        <v>1.37551916297984</v>
      </c>
      <c r="D200">
        <f>VLOOKUP(Table1456[[#This Row],[model.rxns]],Table2[[model.rxns]:[JFYL18 - stddev]],7,FALSE)</f>
        <v>-3.8430155254271701E-3</v>
      </c>
      <c r="E200">
        <f>VLOOKUP(Table1456[[#This Row],[model.rxns]],Table2[[model.rxns]:[JFYL14 - avg]],9,FALSE)</f>
        <v>-5.2861414988541102E-3</v>
      </c>
      <c r="F200">
        <f>VLOOKUP(Table1456[[#This Row],[model.rxns]],Table2[[model.rxns]:[JFYL14 - stddev]],10,FALSE)</f>
        <v>4.5418897409312502E-5</v>
      </c>
      <c r="G200" t="b">
        <f>ABS(Table1456[[#This Row],[JFYL14 flux]])&gt;Table1456[[#This Row],[JFYL14 stddev]]</f>
        <v>1</v>
      </c>
      <c r="H200">
        <v>0</v>
      </c>
    </row>
    <row r="201" spans="1:8" x14ac:dyDescent="0.25">
      <c r="A201" s="5" t="s">
        <v>1748</v>
      </c>
      <c r="B201" t="str">
        <f>VLOOKUP(Table1456[[#This Row],[model.rxns]],Table2[],2,FALSE)</f>
        <v>phosphatidylethanolamine methyltransferase</v>
      </c>
      <c r="C201" s="2">
        <v>1.37551916297983</v>
      </c>
      <c r="D201">
        <f>VLOOKUP(Table1456[[#This Row],[model.rxns]],Table2[[model.rxns]:[JFYL18 - stddev]],7,FALSE)</f>
        <v>1.2810051751423899E-3</v>
      </c>
      <c r="E201">
        <f>VLOOKUP(Table1456[[#This Row],[model.rxns]],Table2[[model.rxns]:[JFYL14 - avg]],9,FALSE)</f>
        <v>1.7620471662846901E-3</v>
      </c>
      <c r="F201">
        <f>VLOOKUP(Table1456[[#This Row],[model.rxns]],Table2[[model.rxns]:[JFYL14 - stddev]],10,FALSE)</f>
        <v>1.5139632469770801E-5</v>
      </c>
      <c r="G201" t="b">
        <f>ABS(Table1456[[#This Row],[JFYL14 flux]])&gt;Table1456[[#This Row],[JFYL14 stddev]]</f>
        <v>1</v>
      </c>
      <c r="H201">
        <v>0</v>
      </c>
    </row>
    <row r="202" spans="1:8" x14ac:dyDescent="0.25">
      <c r="A202" s="5" t="s">
        <v>1757</v>
      </c>
      <c r="B202" t="str">
        <f>VLOOKUP(Table1456[[#This Row],[model.rxns]],Table2[],2,FALSE)</f>
        <v>phospholipid methyltransferase</v>
      </c>
      <c r="C202" s="2">
        <v>1.37551916297983</v>
      </c>
      <c r="D202">
        <f>VLOOKUP(Table1456[[#This Row],[model.rxns]],Table2[[model.rxns]:[JFYL18 - stddev]],7,FALSE)</f>
        <v>1.2810051751423899E-3</v>
      </c>
      <c r="E202">
        <f>VLOOKUP(Table1456[[#This Row],[model.rxns]],Table2[[model.rxns]:[JFYL14 - avg]],9,FALSE)</f>
        <v>1.7620471662846901E-3</v>
      </c>
      <c r="F202">
        <f>VLOOKUP(Table1456[[#This Row],[model.rxns]],Table2[[model.rxns]:[JFYL14 - stddev]],10,FALSE)</f>
        <v>1.5139632469770801E-5</v>
      </c>
      <c r="G202" t="b">
        <f>ABS(Table1456[[#This Row],[JFYL14 flux]])&gt;Table1456[[#This Row],[JFYL14 stddev]]</f>
        <v>1</v>
      </c>
      <c r="H202">
        <v>0</v>
      </c>
    </row>
    <row r="203" spans="1:8" x14ac:dyDescent="0.25">
      <c r="A203" s="5" t="s">
        <v>1758</v>
      </c>
      <c r="B203" t="str">
        <f>VLOOKUP(Table1456[[#This Row],[model.rxns]],Table2[],2,FALSE)</f>
        <v>phospholipid methyltransferase</v>
      </c>
      <c r="C203" s="2">
        <v>1.37551916297983</v>
      </c>
      <c r="D203">
        <f>VLOOKUP(Table1456[[#This Row],[model.rxns]],Table2[[model.rxns]:[JFYL18 - stddev]],7,FALSE)</f>
        <v>1.2810051751423899E-3</v>
      </c>
      <c r="E203">
        <f>VLOOKUP(Table1456[[#This Row],[model.rxns]],Table2[[model.rxns]:[JFYL14 - avg]],9,FALSE)</f>
        <v>1.7620471662846901E-3</v>
      </c>
      <c r="F203">
        <f>VLOOKUP(Table1456[[#This Row],[model.rxns]],Table2[[model.rxns]:[JFYL14 - stddev]],10,FALSE)</f>
        <v>1.5139632469770801E-5</v>
      </c>
      <c r="G203" t="b">
        <f>ABS(Table1456[[#This Row],[JFYL14 flux]])&gt;Table1456[[#This Row],[JFYL14 stddev]]</f>
        <v>1</v>
      </c>
      <c r="H203">
        <v>0</v>
      </c>
    </row>
    <row r="204" spans="1:8" hidden="1" x14ac:dyDescent="0.25">
      <c r="A204" s="5">
        <v>1244</v>
      </c>
      <c r="B204" t="str">
        <f>VLOOKUP(Table1456[[#This Row],[model.rxns]],Table2[],2,FALSE)</f>
        <v>phosphate transport</v>
      </c>
      <c r="C204" s="2">
        <v>1.3755191512715801</v>
      </c>
      <c r="D204">
        <f>VLOOKUP(Table1456[[#This Row],[model.rxns]],Table2[[model.rxns]:[JFYL18 - stddev]],7,FALSE)</f>
        <v>1.92370521038484E-2</v>
      </c>
      <c r="E204">
        <f>VLOOKUP(Table1456[[#This Row],[model.rxns]],Table2[[model.rxns]:[JFYL14 - avg]],9,FALSE)</f>
        <v>2.6460933582852699E-2</v>
      </c>
      <c r="F204">
        <f>VLOOKUP(Table1456[[#This Row],[model.rxns]],Table2[[model.rxns]:[JFYL14 - stddev]],10,FALSE)</f>
        <v>2.2735419171379599E-4</v>
      </c>
      <c r="G204" t="b">
        <f>ABS(Table1456[[#This Row],[JFYL14 flux]])&gt;Table1456[[#This Row],[JFYL14 stddev]]</f>
        <v>1</v>
      </c>
      <c r="H204">
        <v>0</v>
      </c>
    </row>
    <row r="205" spans="1:8" hidden="1" x14ac:dyDescent="0.25">
      <c r="A205" s="5">
        <v>2005</v>
      </c>
      <c r="B205" t="str">
        <f>VLOOKUP(Table1456[[#This Row],[model.rxns]],Table2[],2,FALSE)</f>
        <v>phosphate exchange</v>
      </c>
      <c r="C205" s="2">
        <v>1.3755191512715801</v>
      </c>
      <c r="D205">
        <f>VLOOKUP(Table1456[[#This Row],[model.rxns]],Table2[[model.rxns]:[JFYL18 - stddev]],7,FALSE)</f>
        <v>-1.92370521038484E-2</v>
      </c>
      <c r="E205">
        <f>VLOOKUP(Table1456[[#This Row],[model.rxns]],Table2[[model.rxns]:[JFYL14 - avg]],9,FALSE)</f>
        <v>-2.6460933582852699E-2</v>
      </c>
      <c r="F205">
        <f>VLOOKUP(Table1456[[#This Row],[model.rxns]],Table2[[model.rxns]:[JFYL14 - stddev]],10,FALSE)</f>
        <v>2.2735419171379599E-4</v>
      </c>
      <c r="G205" t="b">
        <f>ABS(Table1456[[#This Row],[JFYL14 flux]])&gt;Table1456[[#This Row],[JFYL14 stddev]]</f>
        <v>1</v>
      </c>
      <c r="H205">
        <v>0</v>
      </c>
    </row>
    <row r="206" spans="1:8" x14ac:dyDescent="0.25">
      <c r="A206" s="5">
        <v>727</v>
      </c>
      <c r="B206" t="str">
        <f>VLOOKUP(Table1456[[#This Row],[model.rxns]],Table2[],2,FALSE)</f>
        <v>methionine synthase</v>
      </c>
      <c r="C206" s="2">
        <v>1.3755191485962099</v>
      </c>
      <c r="D206">
        <f>VLOOKUP(Table1456[[#This Row],[model.rxns]],Table2[[model.rxns]:[JFYL18 - stddev]],7,FALSE)</f>
        <v>8.4910425865422998E-3</v>
      </c>
      <c r="E206">
        <f>VLOOKUP(Table1456[[#This Row],[model.rxns]],Table2[[model.rxns]:[JFYL14 - avg]],9,FALSE)</f>
        <v>1.16795916693349E-2</v>
      </c>
      <c r="F206">
        <f>VLOOKUP(Table1456[[#This Row],[model.rxns]],Table2[[model.rxns]:[JFYL14 - stddev]],10,FALSE)</f>
        <v>1.0035186835751099E-4</v>
      </c>
      <c r="G206" t="b">
        <f>ABS(Table1456[[#This Row],[JFYL14 flux]])&gt;Table1456[[#This Row],[JFYL14 stddev]]</f>
        <v>1</v>
      </c>
      <c r="H206">
        <v>0</v>
      </c>
    </row>
    <row r="207" spans="1:8" x14ac:dyDescent="0.25">
      <c r="A207" s="5">
        <v>80</v>
      </c>
      <c r="B207" t="str">
        <f>VLOOKUP(Table1456[[#This Row],[model.rxns]],Table2[],2,FALSE)</f>
        <v>5,10-methylenetetrahydrofolate reductase (NADPH)</v>
      </c>
      <c r="C207" s="2">
        <v>1.3755191485962099</v>
      </c>
      <c r="D207">
        <f>VLOOKUP(Table1456[[#This Row],[model.rxns]],Table2[[model.rxns]:[JFYL18 - stddev]],7,FALSE)</f>
        <v>8.4910425865422998E-3</v>
      </c>
      <c r="E207">
        <f>VLOOKUP(Table1456[[#This Row],[model.rxns]],Table2[[model.rxns]:[JFYL14 - avg]],9,FALSE)</f>
        <v>1.16795916693349E-2</v>
      </c>
      <c r="F207">
        <f>VLOOKUP(Table1456[[#This Row],[model.rxns]],Table2[[model.rxns]:[JFYL14 - stddev]],10,FALSE)</f>
        <v>1.0035186835751099E-4</v>
      </c>
      <c r="G207" t="b">
        <f>ABS(Table1456[[#This Row],[JFYL14 flux]])&gt;Table1456[[#This Row],[JFYL14 stddev]]</f>
        <v>1</v>
      </c>
      <c r="H207">
        <v>0</v>
      </c>
    </row>
    <row r="208" spans="1:8" x14ac:dyDescent="0.25">
      <c r="A208" s="5">
        <v>203</v>
      </c>
      <c r="B208" t="str">
        <f>VLOOKUP(Table1456[[#This Row],[model.rxns]],Table2[],2,FALSE)</f>
        <v>anthranilate synthase</v>
      </c>
      <c r="C208" s="2">
        <v>1.3755191454001401</v>
      </c>
      <c r="D208">
        <f>VLOOKUP(Table1456[[#This Row],[model.rxns]],Table2[[model.rxns]:[JFYL18 - stddev]],7,FALSE)</f>
        <v>1.31808788987847E-4</v>
      </c>
      <c r="E208">
        <f>VLOOKUP(Table1456[[#This Row],[model.rxns]],Table2[[model.rxns]:[JFYL14 - avg]],9,FALSE)</f>
        <v>1.8130551278479001E-4</v>
      </c>
      <c r="F208">
        <f>VLOOKUP(Table1456[[#This Row],[model.rxns]],Table2[[model.rxns]:[JFYL14 - stddev]],10,FALSE)</f>
        <v>1.55778964424233E-6</v>
      </c>
      <c r="G208" t="b">
        <f>ABS(Table1456[[#This Row],[JFYL14 flux]])&gt;Table1456[[#This Row],[JFYL14 stddev]]</f>
        <v>1</v>
      </c>
      <c r="H208">
        <v>0</v>
      </c>
    </row>
    <row r="209" spans="1:8" x14ac:dyDescent="0.25">
      <c r="A209" s="5">
        <v>39</v>
      </c>
      <c r="B209" t="str">
        <f>VLOOKUP(Table1456[[#This Row],[model.rxns]],Table2[],2,FALSE)</f>
        <v>3-dehydroquinate dehydratase</v>
      </c>
      <c r="C209" s="2">
        <v>1.3755191454001301</v>
      </c>
      <c r="D209">
        <f>VLOOKUP(Table1456[[#This Row],[model.rxns]],Table2[[model.rxns]:[JFYL18 - stddev]],7,FALSE)</f>
        <v>7.7106917706553698E-3</v>
      </c>
      <c r="E209">
        <f>VLOOKUP(Table1456[[#This Row],[model.rxns]],Table2[[model.rxns]:[JFYL14 - avg]],9,FALSE)</f>
        <v>1.0606204154815699E-2</v>
      </c>
      <c r="F209">
        <f>VLOOKUP(Table1456[[#This Row],[model.rxns]],Table2[[model.rxns]:[JFYL14 - stddev]],10,FALSE)</f>
        <v>9.1129247772541905E-5</v>
      </c>
      <c r="G209" t="b">
        <f>ABS(Table1456[[#This Row],[JFYL14 flux]])&gt;Table1456[[#This Row],[JFYL14 stddev]]</f>
        <v>1</v>
      </c>
      <c r="H209">
        <v>0</v>
      </c>
    </row>
    <row r="210" spans="1:8" x14ac:dyDescent="0.25">
      <c r="A210" s="5">
        <v>40</v>
      </c>
      <c r="B210" t="str">
        <f>VLOOKUP(Table1456[[#This Row],[model.rxns]],Table2[],2,FALSE)</f>
        <v>3-dehydroquinate synthase</v>
      </c>
      <c r="C210" s="2">
        <v>1.3755191454001301</v>
      </c>
      <c r="D210">
        <f>VLOOKUP(Table1456[[#This Row],[model.rxns]],Table2[[model.rxns]:[JFYL18 - stddev]],7,FALSE)</f>
        <v>7.7106917706553698E-3</v>
      </c>
      <c r="E210">
        <f>VLOOKUP(Table1456[[#This Row],[model.rxns]],Table2[[model.rxns]:[JFYL14 - avg]],9,FALSE)</f>
        <v>1.0606204154815699E-2</v>
      </c>
      <c r="F210">
        <f>VLOOKUP(Table1456[[#This Row],[model.rxns]],Table2[[model.rxns]:[JFYL14 - stddev]],10,FALSE)</f>
        <v>9.1129247772541905E-5</v>
      </c>
      <c r="G210" t="b">
        <f>ABS(Table1456[[#This Row],[JFYL14 flux]])&gt;Table1456[[#This Row],[JFYL14 stddev]]</f>
        <v>1</v>
      </c>
      <c r="H210">
        <v>0</v>
      </c>
    </row>
    <row r="211" spans="1:8" x14ac:dyDescent="0.25">
      <c r="A211" s="5">
        <v>42</v>
      </c>
      <c r="B211" t="str">
        <f>VLOOKUP(Table1456[[#This Row],[model.rxns]],Table2[],2,FALSE)</f>
        <v>3-deoxy-D-arabino-heptulosonate 7-phosphate synthetase</v>
      </c>
      <c r="C211" s="2">
        <v>1.3755191454001301</v>
      </c>
      <c r="D211">
        <f>VLOOKUP(Table1456[[#This Row],[model.rxns]],Table2[[model.rxns]:[JFYL18 - stddev]],7,FALSE)</f>
        <v>7.7106917706553698E-3</v>
      </c>
      <c r="E211">
        <f>VLOOKUP(Table1456[[#This Row],[model.rxns]],Table2[[model.rxns]:[JFYL14 - avg]],9,FALSE)</f>
        <v>1.0606204154815699E-2</v>
      </c>
      <c r="F211">
        <f>VLOOKUP(Table1456[[#This Row],[model.rxns]],Table2[[model.rxns]:[JFYL14 - stddev]],10,FALSE)</f>
        <v>9.1129247772541905E-5</v>
      </c>
      <c r="G211" t="b">
        <f>ABS(Table1456[[#This Row],[JFYL14 flux]])&gt;Table1456[[#This Row],[JFYL14 stddev]]</f>
        <v>1</v>
      </c>
      <c r="H211">
        <v>0</v>
      </c>
    </row>
    <row r="212" spans="1:8" x14ac:dyDescent="0.25">
      <c r="A212" s="5">
        <v>65</v>
      </c>
      <c r="B212" t="str">
        <f>VLOOKUP(Table1456[[#This Row],[model.rxns]],Table2[],2,FALSE)</f>
        <v>3-phosphoshikimate 1-carboxyvinyltransferase</v>
      </c>
      <c r="C212" s="2">
        <v>1.3755191454001301</v>
      </c>
      <c r="D212">
        <f>VLOOKUP(Table1456[[#This Row],[model.rxns]],Table2[[model.rxns]:[JFYL18 - stddev]],7,FALSE)</f>
        <v>7.7106917706553698E-3</v>
      </c>
      <c r="E212">
        <f>VLOOKUP(Table1456[[#This Row],[model.rxns]],Table2[[model.rxns]:[JFYL14 - avg]],9,FALSE)</f>
        <v>1.0606204154815699E-2</v>
      </c>
      <c r="F212">
        <f>VLOOKUP(Table1456[[#This Row],[model.rxns]],Table2[[model.rxns]:[JFYL14 - stddev]],10,FALSE)</f>
        <v>9.1129247772541905E-5</v>
      </c>
      <c r="G212" t="b">
        <f>ABS(Table1456[[#This Row],[JFYL14 flux]])&gt;Table1456[[#This Row],[JFYL14 stddev]]</f>
        <v>1</v>
      </c>
      <c r="H212">
        <v>0</v>
      </c>
    </row>
    <row r="213" spans="1:8" x14ac:dyDescent="0.25">
      <c r="A213" s="5">
        <v>938</v>
      </c>
      <c r="B213" t="str">
        <f>VLOOKUP(Table1456[[#This Row],[model.rxns]],Table2[],2,FALSE)</f>
        <v>prephenate dehydratase</v>
      </c>
      <c r="C213" s="2">
        <v>1.3755191454001301</v>
      </c>
      <c r="D213">
        <f>VLOOKUP(Table1456[[#This Row],[model.rxns]],Table2[[model.rxns]:[JFYL18 - stddev]],7,FALSE)</f>
        <v>5.0527314371009999E-3</v>
      </c>
      <c r="E213">
        <f>VLOOKUP(Table1456[[#This Row],[model.rxns]],Table2[[model.rxns]:[JFYL14 - avg]],9,FALSE)</f>
        <v>6.9501288282975198E-3</v>
      </c>
      <c r="F213">
        <f>VLOOKUP(Table1456[[#This Row],[model.rxns]],Table2[[model.rxns]:[JFYL14 - stddev]],10,FALSE)</f>
        <v>5.97159929037791E-5</v>
      </c>
      <c r="G213" t="b">
        <f>ABS(Table1456[[#This Row],[JFYL14 flux]])&gt;Table1456[[#This Row],[JFYL14 stddev]]</f>
        <v>1</v>
      </c>
      <c r="H213">
        <v>0</v>
      </c>
    </row>
    <row r="214" spans="1:8" x14ac:dyDescent="0.25">
      <c r="A214" s="5">
        <v>996</v>
      </c>
      <c r="B214" t="str">
        <f>VLOOKUP(Table1456[[#This Row],[model.rxns]],Table2[],2,FALSE)</f>
        <v>shikimate dehydrogenase</v>
      </c>
      <c r="C214" s="2">
        <v>1.3755191454001301</v>
      </c>
      <c r="D214">
        <f>VLOOKUP(Table1456[[#This Row],[model.rxns]],Table2[[model.rxns]:[JFYL18 - stddev]],7,FALSE)</f>
        <v>7.7106917706553698E-3</v>
      </c>
      <c r="E214">
        <f>VLOOKUP(Table1456[[#This Row],[model.rxns]],Table2[[model.rxns]:[JFYL14 - avg]],9,FALSE)</f>
        <v>1.0606204154815699E-2</v>
      </c>
      <c r="F214">
        <f>VLOOKUP(Table1456[[#This Row],[model.rxns]],Table2[[model.rxns]:[JFYL14 - stddev]],10,FALSE)</f>
        <v>9.1129247772541905E-5</v>
      </c>
      <c r="G214" t="b">
        <f>ABS(Table1456[[#This Row],[JFYL14 flux]])&gt;Table1456[[#This Row],[JFYL14 stddev]]</f>
        <v>1</v>
      </c>
      <c r="H214">
        <v>0</v>
      </c>
    </row>
    <row r="215" spans="1:8" x14ac:dyDescent="0.25">
      <c r="A215" s="5">
        <v>997</v>
      </c>
      <c r="B215" t="str">
        <f>VLOOKUP(Table1456[[#This Row],[model.rxns]],Table2[],2,FALSE)</f>
        <v>shikimate kinase</v>
      </c>
      <c r="C215" s="2">
        <v>1.3755191454001301</v>
      </c>
      <c r="D215">
        <f>VLOOKUP(Table1456[[#This Row],[model.rxns]],Table2[[model.rxns]:[JFYL18 - stddev]],7,FALSE)</f>
        <v>7.7106917706553698E-3</v>
      </c>
      <c r="E215">
        <f>VLOOKUP(Table1456[[#This Row],[model.rxns]],Table2[[model.rxns]:[JFYL14 - avg]],9,FALSE)</f>
        <v>1.0606204154815699E-2</v>
      </c>
      <c r="F215">
        <f>VLOOKUP(Table1456[[#This Row],[model.rxns]],Table2[[model.rxns]:[JFYL14 - stddev]],10,FALSE)</f>
        <v>9.1129247772541905E-5</v>
      </c>
      <c r="G215" t="b">
        <f>ABS(Table1456[[#This Row],[JFYL14 flux]])&gt;Table1456[[#This Row],[JFYL14 stddev]]</f>
        <v>1</v>
      </c>
      <c r="H215">
        <v>0</v>
      </c>
    </row>
    <row r="216" spans="1:8" x14ac:dyDescent="0.25">
      <c r="A216" s="5">
        <v>279</v>
      </c>
      <c r="B216" t="str">
        <f>VLOOKUP(Table1456[[#This Row],[model.rxns]],Table2[],2,FALSE)</f>
        <v>chorismate synthase</v>
      </c>
      <c r="C216" s="2">
        <v>1.3755191454001301</v>
      </c>
      <c r="D216">
        <f>VLOOKUP(Table1456[[#This Row],[model.rxns]],Table2[[model.rxns]:[JFYL18 - stddev]],7,FALSE)</f>
        <v>7.7106917706553698E-3</v>
      </c>
      <c r="E216">
        <f>VLOOKUP(Table1456[[#This Row],[model.rxns]],Table2[[model.rxns]:[JFYL14 - avg]],9,FALSE)</f>
        <v>1.0606204154815699E-2</v>
      </c>
      <c r="F216">
        <f>VLOOKUP(Table1456[[#This Row],[model.rxns]],Table2[[model.rxns]:[JFYL14 - stddev]],10,FALSE)</f>
        <v>9.1129247772541905E-5</v>
      </c>
      <c r="G216" t="b">
        <f>ABS(Table1456[[#This Row],[JFYL14 flux]])&gt;Table1456[[#This Row],[JFYL14 stddev]]</f>
        <v>1</v>
      </c>
      <c r="H216">
        <v>0</v>
      </c>
    </row>
    <row r="217" spans="1:8" x14ac:dyDescent="0.25">
      <c r="A217" s="5">
        <v>361</v>
      </c>
      <c r="B217" t="str">
        <f>VLOOKUP(Table1456[[#This Row],[model.rxns]],Table2[],2,FALSE)</f>
        <v>dolichyl-phosphate D-mannosyltransferase</v>
      </c>
      <c r="C217" s="2">
        <v>1.3755191454001201</v>
      </c>
      <c r="D217">
        <f>VLOOKUP(Table1456[[#This Row],[model.rxns]],Table2[[model.rxns]:[JFYL18 - stddev]],7,FALSE)</f>
        <v>1.44322668908002E-2</v>
      </c>
      <c r="E217">
        <f>VLOOKUP(Table1456[[#This Row],[model.rxns]],Table2[[model.rxns]:[JFYL14 - avg]],9,FALSE)</f>
        <v>1.9851859419820001E-2</v>
      </c>
      <c r="F217">
        <f>VLOOKUP(Table1456[[#This Row],[model.rxns]],Table2[[model.rxns]:[JFYL14 - stddev]],10,FALSE)</f>
        <v>1.7056856434288599E-4</v>
      </c>
      <c r="G217" t="b">
        <f>ABS(Table1456[[#This Row],[JFYL14 flux]])&gt;Table1456[[#This Row],[JFYL14 stddev]]</f>
        <v>1</v>
      </c>
      <c r="H217">
        <v>0</v>
      </c>
    </row>
    <row r="218" spans="1:8" x14ac:dyDescent="0.25">
      <c r="A218" s="5">
        <v>362</v>
      </c>
      <c r="B218" t="str">
        <f>VLOOKUP(Table1456[[#This Row],[model.rxns]],Table2[],2,FALSE)</f>
        <v>dolichyl-phosphate-mannose--protein mannosyltransferase</v>
      </c>
      <c r="C218" s="2">
        <v>1.3755191454001201</v>
      </c>
      <c r="D218">
        <f>VLOOKUP(Table1456[[#This Row],[model.rxns]],Table2[[model.rxns]:[JFYL18 - stddev]],7,FALSE)</f>
        <v>1.44322668908002E-2</v>
      </c>
      <c r="E218">
        <f>VLOOKUP(Table1456[[#This Row],[model.rxns]],Table2[[model.rxns]:[JFYL14 - avg]],9,FALSE)</f>
        <v>1.9851859419820001E-2</v>
      </c>
      <c r="F218">
        <f>VLOOKUP(Table1456[[#This Row],[model.rxns]],Table2[[model.rxns]:[JFYL14 - stddev]],10,FALSE)</f>
        <v>1.7056856434288599E-4</v>
      </c>
      <c r="G218" t="b">
        <f>ABS(Table1456[[#This Row],[JFYL14 flux]])&gt;Table1456[[#This Row],[JFYL14 stddev]]</f>
        <v>1</v>
      </c>
      <c r="H218">
        <v>0</v>
      </c>
    </row>
    <row r="219" spans="1:8" x14ac:dyDescent="0.25">
      <c r="A219" s="5">
        <v>722</v>
      </c>
      <c r="B219" t="str">
        <f>VLOOKUP(Table1456[[#This Row],[model.rxns]],Table2[],2,FALSE)</f>
        <v>mannose-1-phosphate guanylyltransferase</v>
      </c>
      <c r="C219" s="2">
        <v>1.3755191454001201</v>
      </c>
      <c r="D219">
        <f>VLOOKUP(Table1456[[#This Row],[model.rxns]],Table2[[model.rxns]:[JFYL18 - stddev]],7,FALSE)</f>
        <v>1.44322668908002E-2</v>
      </c>
      <c r="E219">
        <f>VLOOKUP(Table1456[[#This Row],[model.rxns]],Table2[[model.rxns]:[JFYL14 - avg]],9,FALSE)</f>
        <v>1.9851859419820001E-2</v>
      </c>
      <c r="F219">
        <f>VLOOKUP(Table1456[[#This Row],[model.rxns]],Table2[[model.rxns]:[JFYL14 - stddev]],10,FALSE)</f>
        <v>1.7056856434288599E-4</v>
      </c>
      <c r="G219" t="b">
        <f>ABS(Table1456[[#This Row],[JFYL14 flux]])&gt;Table1456[[#This Row],[JFYL14 stddev]]</f>
        <v>1</v>
      </c>
      <c r="H219">
        <v>0</v>
      </c>
    </row>
    <row r="220" spans="1:8" x14ac:dyDescent="0.25">
      <c r="A220" s="5">
        <v>723</v>
      </c>
      <c r="B220" t="str">
        <f>VLOOKUP(Table1456[[#This Row],[model.rxns]],Table2[],2,FALSE)</f>
        <v>mannose-6-phosphate isomerase</v>
      </c>
      <c r="C220" s="2">
        <v>1.3755191454001201</v>
      </c>
      <c r="D220">
        <f>VLOOKUP(Table1456[[#This Row],[model.rxns]],Table2[[model.rxns]:[JFYL18 - stddev]],7,FALSE)</f>
        <v>-1.44322668908002E-2</v>
      </c>
      <c r="E220">
        <f>VLOOKUP(Table1456[[#This Row],[model.rxns]],Table2[[model.rxns]:[JFYL14 - avg]],9,FALSE)</f>
        <v>-1.9851859419820001E-2</v>
      </c>
      <c r="F220">
        <f>VLOOKUP(Table1456[[#This Row],[model.rxns]],Table2[[model.rxns]:[JFYL14 - stddev]],10,FALSE)</f>
        <v>1.7056856434288599E-4</v>
      </c>
      <c r="G220" t="b">
        <f>ABS(Table1456[[#This Row],[JFYL14 flux]])&gt;Table1456[[#This Row],[JFYL14 stddev]]</f>
        <v>1</v>
      </c>
      <c r="H220">
        <v>0</v>
      </c>
    </row>
    <row r="221" spans="1:8" x14ac:dyDescent="0.25">
      <c r="A221" s="5">
        <v>902</v>
      </c>
      <c r="B221" t="str">
        <f>VLOOKUP(Table1456[[#This Row],[model.rxns]],Table2[],2,FALSE)</f>
        <v>phosphomannomutase</v>
      </c>
      <c r="C221" s="2">
        <v>1.3755191454001201</v>
      </c>
      <c r="D221">
        <f>VLOOKUP(Table1456[[#This Row],[model.rxns]],Table2[[model.rxns]:[JFYL18 - stddev]],7,FALSE)</f>
        <v>-1.44322668908002E-2</v>
      </c>
      <c r="E221">
        <f>VLOOKUP(Table1456[[#This Row],[model.rxns]],Table2[[model.rxns]:[JFYL14 - avg]],9,FALSE)</f>
        <v>-1.9851859419820001E-2</v>
      </c>
      <c r="F221">
        <f>VLOOKUP(Table1456[[#This Row],[model.rxns]],Table2[[model.rxns]:[JFYL14 - stddev]],10,FALSE)</f>
        <v>1.7056856434288599E-4</v>
      </c>
      <c r="G221" t="b">
        <f>ABS(Table1456[[#This Row],[JFYL14 flux]])&gt;Table1456[[#This Row],[JFYL14 stddev]]</f>
        <v>1</v>
      </c>
      <c r="H221">
        <v>0</v>
      </c>
    </row>
    <row r="222" spans="1:8" hidden="1" x14ac:dyDescent="0.25">
      <c r="A222" s="5">
        <v>1748</v>
      </c>
      <c r="B222" t="str">
        <f>VLOOKUP(Table1456[[#This Row],[model.rxns]],Table2[],2,FALSE)</f>
        <v>dolichol phosphate transport</v>
      </c>
      <c r="C222" s="2">
        <v>1.3755191454001201</v>
      </c>
      <c r="D222">
        <f>VLOOKUP(Table1456[[#This Row],[model.rxns]],Table2[[model.rxns]:[JFYL18 - stddev]],7,FALSE)</f>
        <v>-1.44322668908002E-2</v>
      </c>
      <c r="E222">
        <f>VLOOKUP(Table1456[[#This Row],[model.rxns]],Table2[[model.rxns]:[JFYL14 - avg]],9,FALSE)</f>
        <v>-1.9851859419820001E-2</v>
      </c>
      <c r="F222">
        <f>VLOOKUP(Table1456[[#This Row],[model.rxns]],Table2[[model.rxns]:[JFYL14 - stddev]],10,FALSE)</f>
        <v>1.7056856434288599E-4</v>
      </c>
      <c r="G222" t="b">
        <f>ABS(Table1456[[#This Row],[JFYL14 flux]])&gt;Table1456[[#This Row],[JFYL14 stddev]]</f>
        <v>1</v>
      </c>
      <c r="H222">
        <v>0</v>
      </c>
    </row>
    <row r="223" spans="1:8" hidden="1" x14ac:dyDescent="0.25">
      <c r="A223" s="5">
        <v>1932</v>
      </c>
      <c r="B223" t="str">
        <f>VLOOKUP(Table1456[[#This Row],[model.rxns]],Table2[],2,FALSE)</f>
        <v>mannan transport</v>
      </c>
      <c r="C223" s="2">
        <v>1.3755191454001201</v>
      </c>
      <c r="D223">
        <f>VLOOKUP(Table1456[[#This Row],[model.rxns]],Table2[[model.rxns]:[JFYL18 - stddev]],7,FALSE)</f>
        <v>-1.44322668908002E-2</v>
      </c>
      <c r="E223">
        <f>VLOOKUP(Table1456[[#This Row],[model.rxns]],Table2[[model.rxns]:[JFYL14 - avg]],9,FALSE)</f>
        <v>-1.9851859419820001E-2</v>
      </c>
      <c r="F223">
        <f>VLOOKUP(Table1456[[#This Row],[model.rxns]],Table2[[model.rxns]:[JFYL14 - stddev]],10,FALSE)</f>
        <v>1.7056856434288599E-4</v>
      </c>
      <c r="G223" t="b">
        <f>ABS(Table1456[[#This Row],[JFYL14 flux]])&gt;Table1456[[#This Row],[JFYL14 stddev]]</f>
        <v>1</v>
      </c>
      <c r="H223">
        <v>0</v>
      </c>
    </row>
    <row r="224" spans="1:8" x14ac:dyDescent="0.25">
      <c r="A224" s="5">
        <v>1266</v>
      </c>
      <c r="B224" t="str">
        <f>VLOOKUP(Table1456[[#This Row],[model.rxns]],Table2[],2,FALSE)</f>
        <v>sulfate uniport</v>
      </c>
      <c r="C224" s="2">
        <v>1.3755191454001201</v>
      </c>
      <c r="D224">
        <f>VLOOKUP(Table1456[[#This Row],[model.rxns]],Table2[[model.rxns]:[JFYL18 - stddev]],7,FALSE)</f>
        <v>4.1527723564861998E-3</v>
      </c>
      <c r="E224">
        <f>VLOOKUP(Table1456[[#This Row],[model.rxns]],Table2[[model.rxns]:[JFYL14 - avg]],9,FALSE)</f>
        <v>5.7122178828351603E-3</v>
      </c>
      <c r="F224">
        <f>VLOOKUP(Table1456[[#This Row],[model.rxns]],Table2[[model.rxns]:[JFYL14 - stddev]],10,FALSE)</f>
        <v>4.9079775495296602E-5</v>
      </c>
      <c r="G224" t="b">
        <f>ABS(Table1456[[#This Row],[JFYL14 flux]])&gt;Table1456[[#This Row],[JFYL14 stddev]]</f>
        <v>1</v>
      </c>
      <c r="H224">
        <v>0</v>
      </c>
    </row>
    <row r="225" spans="1:8" hidden="1" x14ac:dyDescent="0.25">
      <c r="A225" s="5">
        <v>2060</v>
      </c>
      <c r="B225" t="str">
        <f>VLOOKUP(Table1456[[#This Row],[model.rxns]],Table2[],2,FALSE)</f>
        <v>sulphate exchange</v>
      </c>
      <c r="C225" s="2">
        <v>1.3755191454001201</v>
      </c>
      <c r="D225">
        <f>VLOOKUP(Table1456[[#This Row],[model.rxns]],Table2[[model.rxns]:[JFYL18 - stddev]],7,FALSE)</f>
        <v>-4.1527723564861998E-3</v>
      </c>
      <c r="E225">
        <f>VLOOKUP(Table1456[[#This Row],[model.rxns]],Table2[[model.rxns]:[JFYL14 - avg]],9,FALSE)</f>
        <v>-5.7122178828351603E-3</v>
      </c>
      <c r="F225">
        <f>VLOOKUP(Table1456[[#This Row],[model.rxns]],Table2[[model.rxns]:[JFYL14 - stddev]],10,FALSE)</f>
        <v>4.9079775495296602E-5</v>
      </c>
      <c r="G225" t="b">
        <f>ABS(Table1456[[#This Row],[JFYL14 flux]])&gt;Table1456[[#This Row],[JFYL14 stddev]]</f>
        <v>1</v>
      </c>
      <c r="H225">
        <v>0</v>
      </c>
    </row>
    <row r="226" spans="1:8" x14ac:dyDescent="0.25">
      <c r="A226" s="5">
        <v>16</v>
      </c>
      <c r="B226" t="str">
        <f>VLOOKUP(Table1456[[#This Row],[model.rxns]],Table2[],2,FALSE)</f>
        <v>2-aceto-2-hydroxybutanoate synthase</v>
      </c>
      <c r="C226" s="2">
        <v>1.3755191454001201</v>
      </c>
      <c r="D226">
        <f>VLOOKUP(Table1456[[#This Row],[model.rxns]],Table2[[model.rxns]:[JFYL18 - stddev]],7,FALSE)</f>
        <v>5.5419660090405701E-3</v>
      </c>
      <c r="E226">
        <f>VLOOKUP(Table1456[[#This Row],[model.rxns]],Table2[[model.rxns]:[JFYL14 - avg]],9,FALSE)</f>
        <v>7.6230803485920198E-3</v>
      </c>
      <c r="F226">
        <f>VLOOKUP(Table1456[[#This Row],[model.rxns]],Table2[[model.rxns]:[JFYL14 - stddev]],10,FALSE)</f>
        <v>6.5498039424540701E-5</v>
      </c>
      <c r="G226" t="b">
        <f>ABS(Table1456[[#This Row],[JFYL14 flux]])&gt;Table1456[[#This Row],[JFYL14 stddev]]</f>
        <v>1</v>
      </c>
      <c r="H226">
        <v>0</v>
      </c>
    </row>
    <row r="227" spans="1:8" x14ac:dyDescent="0.25">
      <c r="A227" s="5">
        <v>353</v>
      </c>
      <c r="B227" t="str">
        <f>VLOOKUP(Table1456[[#This Row],[model.rxns]],Table2[],2,FALSE)</f>
        <v>dihydroxy-acid dehydratase (2,3-dihydroxy-3-methylpentanoate)</v>
      </c>
      <c r="C227" s="2">
        <v>1.3755191454001201</v>
      </c>
      <c r="D227">
        <f>VLOOKUP(Table1456[[#This Row],[model.rxns]],Table2[[model.rxns]:[JFYL18 - stddev]],7,FALSE)</f>
        <v>5.5419660090405701E-3</v>
      </c>
      <c r="E227">
        <f>VLOOKUP(Table1456[[#This Row],[model.rxns]],Table2[[model.rxns]:[JFYL14 - avg]],9,FALSE)</f>
        <v>7.6230803485920198E-3</v>
      </c>
      <c r="F227">
        <f>VLOOKUP(Table1456[[#This Row],[model.rxns]],Table2[[model.rxns]:[JFYL14 - stddev]],10,FALSE)</f>
        <v>6.5498039424540701E-5</v>
      </c>
      <c r="G227" t="b">
        <f>ABS(Table1456[[#This Row],[JFYL14 flux]])&gt;Table1456[[#This Row],[JFYL14 stddev]]</f>
        <v>1</v>
      </c>
      <c r="H227">
        <v>0</v>
      </c>
    </row>
    <row r="228" spans="1:8" x14ac:dyDescent="0.25">
      <c r="A228" s="5">
        <v>664</v>
      </c>
      <c r="B228" t="str">
        <f>VLOOKUP(Table1456[[#This Row],[model.rxns]],Table2[],2,FALSE)</f>
        <v>isoleucine transaminase</v>
      </c>
      <c r="C228" s="2">
        <v>1.3755191454001201</v>
      </c>
      <c r="D228">
        <f>VLOOKUP(Table1456[[#This Row],[model.rxns]],Table2[[model.rxns]:[JFYL18 - stddev]],7,FALSE)</f>
        <v>-5.5419660090405701E-3</v>
      </c>
      <c r="E228">
        <f>VLOOKUP(Table1456[[#This Row],[model.rxns]],Table2[[model.rxns]:[JFYL14 - avg]],9,FALSE)</f>
        <v>-7.6230803485920198E-3</v>
      </c>
      <c r="F228">
        <f>VLOOKUP(Table1456[[#This Row],[model.rxns]],Table2[[model.rxns]:[JFYL14 - stddev]],10,FALSE)</f>
        <v>6.5498039424540701E-5</v>
      </c>
      <c r="G228" t="b">
        <f>ABS(Table1456[[#This Row],[JFYL14 flux]])&gt;Table1456[[#This Row],[JFYL14 stddev]]</f>
        <v>1</v>
      </c>
      <c r="H228">
        <v>0</v>
      </c>
    </row>
    <row r="229" spans="1:8" x14ac:dyDescent="0.25">
      <c r="A229" s="5">
        <v>669</v>
      </c>
      <c r="B229" t="str">
        <f>VLOOKUP(Table1456[[#This Row],[model.rxns]],Table2[],2,FALSE)</f>
        <v>ketol-acid reductoisomerase (2-aceto-2-hydroxybutanoate)</v>
      </c>
      <c r="C229" s="2">
        <v>1.3755191454001201</v>
      </c>
      <c r="D229">
        <f>VLOOKUP(Table1456[[#This Row],[model.rxns]],Table2[[model.rxns]:[JFYL18 - stddev]],7,FALSE)</f>
        <v>5.5419660090405701E-3</v>
      </c>
      <c r="E229">
        <f>VLOOKUP(Table1456[[#This Row],[model.rxns]],Table2[[model.rxns]:[JFYL14 - avg]],9,FALSE)</f>
        <v>7.6230803485920198E-3</v>
      </c>
      <c r="F229">
        <f>VLOOKUP(Table1456[[#This Row],[model.rxns]],Table2[[model.rxns]:[JFYL14 - stddev]],10,FALSE)</f>
        <v>6.5498039424540701E-5</v>
      </c>
      <c r="G229" t="b">
        <f>ABS(Table1456[[#This Row],[JFYL14 flux]])&gt;Table1456[[#This Row],[JFYL14 stddev]]</f>
        <v>1</v>
      </c>
      <c r="H229">
        <v>0</v>
      </c>
    </row>
    <row r="230" spans="1:8" hidden="1" x14ac:dyDescent="0.25">
      <c r="A230" s="5">
        <v>1898</v>
      </c>
      <c r="B230" t="str">
        <f>VLOOKUP(Table1456[[#This Row],[model.rxns]],Table2[],2,FALSE)</f>
        <v>L-isoleucine transport</v>
      </c>
      <c r="C230" s="2">
        <v>1.3755191454001201</v>
      </c>
      <c r="D230">
        <f>VLOOKUP(Table1456[[#This Row],[model.rxns]],Table2[[model.rxns]:[JFYL18 - stddev]],7,FALSE)</f>
        <v>5.5419660090405701E-3</v>
      </c>
      <c r="E230">
        <f>VLOOKUP(Table1456[[#This Row],[model.rxns]],Table2[[model.rxns]:[JFYL14 - avg]],9,FALSE)</f>
        <v>7.6230803485920198E-3</v>
      </c>
      <c r="F230">
        <f>VLOOKUP(Table1456[[#This Row],[model.rxns]],Table2[[model.rxns]:[JFYL14 - stddev]],10,FALSE)</f>
        <v>6.5498039424540701E-5</v>
      </c>
      <c r="G230" t="b">
        <f>ABS(Table1456[[#This Row],[JFYL14 flux]])&gt;Table1456[[#This Row],[JFYL14 stddev]]</f>
        <v>1</v>
      </c>
      <c r="H230">
        <v>0</v>
      </c>
    </row>
    <row r="231" spans="1:8" hidden="1" x14ac:dyDescent="0.25">
      <c r="A231" s="5" t="s">
        <v>1800</v>
      </c>
      <c r="B231" t="str">
        <f>VLOOKUP(Table1456[[#This Row],[model.rxns]],Table2[],2,FALSE)</f>
        <v>Leucine transport</v>
      </c>
      <c r="C231" s="2">
        <v>1.3755191454001201</v>
      </c>
      <c r="D231">
        <f>VLOOKUP(Table1456[[#This Row],[model.rxns]],Table2[[model.rxns]:[JFYL18 - stddev]],7,FALSE)</f>
        <v>1.1905013880030501E-2</v>
      </c>
      <c r="E231">
        <f>VLOOKUP(Table1456[[#This Row],[model.rxns]],Table2[[model.rxns]:[JFYL14 - avg]],9,FALSE)</f>
        <v>1.6375574518236201E-2</v>
      </c>
      <c r="F231">
        <f>VLOOKUP(Table1456[[#This Row],[model.rxns]],Table2[[model.rxns]:[JFYL14 - stddev]],10,FALSE)</f>
        <v>1.40700081377607E-4</v>
      </c>
      <c r="G231" t="b">
        <f>ABS(Table1456[[#This Row],[JFYL14 flux]])&gt;Table1456[[#This Row],[JFYL14 stddev]]</f>
        <v>1</v>
      </c>
      <c r="H231">
        <v>0</v>
      </c>
    </row>
    <row r="232" spans="1:8" x14ac:dyDescent="0.25">
      <c r="A232" s="5">
        <v>700</v>
      </c>
      <c r="B232" t="str">
        <f>VLOOKUP(Table1456[[#This Row],[model.rxns]],Table2[],2,FALSE)</f>
        <v>leucine transaminase</v>
      </c>
      <c r="C232" s="2">
        <v>1.3755191454001201</v>
      </c>
      <c r="D232">
        <f>VLOOKUP(Table1456[[#This Row],[model.rxns]],Table2[[model.rxns]:[JFYL18 - stddev]],7,FALSE)</f>
        <v>-1.1905013880030501E-2</v>
      </c>
      <c r="E232">
        <f>VLOOKUP(Table1456[[#This Row],[model.rxns]],Table2[[model.rxns]:[JFYL14 - avg]],9,FALSE)</f>
        <v>-1.6375574518236201E-2</v>
      </c>
      <c r="F232">
        <f>VLOOKUP(Table1456[[#This Row],[model.rxns]],Table2[[model.rxns]:[JFYL14 - stddev]],10,FALSE)</f>
        <v>1.40700081377607E-4</v>
      </c>
      <c r="G232" t="b">
        <f>ABS(Table1456[[#This Row],[JFYL14 flux]])&gt;Table1456[[#This Row],[JFYL14 stddev]]</f>
        <v>1</v>
      </c>
      <c r="H232">
        <v>0</v>
      </c>
    </row>
    <row r="233" spans="1:8" x14ac:dyDescent="0.25">
      <c r="A233" s="5">
        <v>32</v>
      </c>
      <c r="B233" t="str">
        <f>VLOOKUP(Table1456[[#This Row],[model.rxns]],Table2[],2,FALSE)</f>
        <v>3,5-bisphosphate nucleotidase</v>
      </c>
      <c r="C233" s="2">
        <v>1.3755191454001201</v>
      </c>
      <c r="D233">
        <f>VLOOKUP(Table1456[[#This Row],[model.rxns]],Table2[[model.rxns]:[JFYL18 - stddev]],7,FALSE)</f>
        <v>2.9289210195516798E-3</v>
      </c>
      <c r="E233">
        <f>VLOOKUP(Table1456[[#This Row],[model.rxns]],Table2[[model.rxns]:[JFYL14 - avg]],9,FALSE)</f>
        <v>4.0287869377581701E-3</v>
      </c>
      <c r="F233">
        <f>VLOOKUP(Table1456[[#This Row],[model.rxns]],Table2[[model.rxns]:[JFYL14 - stddev]],10,FALSE)</f>
        <v>3.4615619095645402E-5</v>
      </c>
      <c r="G233" t="b">
        <f>ABS(Table1456[[#This Row],[JFYL14 flux]])&gt;Table1456[[#This Row],[JFYL14 stddev]]</f>
        <v>1</v>
      </c>
      <c r="H233">
        <v>0</v>
      </c>
    </row>
    <row r="234" spans="1:8" x14ac:dyDescent="0.25">
      <c r="A234" s="5">
        <v>883</v>
      </c>
      <c r="B234" t="str">
        <f>VLOOKUP(Table1456[[#This Row],[model.rxns]],Table2[],2,FALSE)</f>
        <v>phosphoadenylyl-sulfate reductase (thioredoxin)</v>
      </c>
      <c r="C234" s="2">
        <v>1.3755191454001201</v>
      </c>
      <c r="D234">
        <f>VLOOKUP(Table1456[[#This Row],[model.rxns]],Table2[[model.rxns]:[JFYL18 - stddev]],7,FALSE)</f>
        <v>2.9289210195516798E-3</v>
      </c>
      <c r="E234">
        <f>VLOOKUP(Table1456[[#This Row],[model.rxns]],Table2[[model.rxns]:[JFYL14 - avg]],9,FALSE)</f>
        <v>4.0287869377581701E-3</v>
      </c>
      <c r="F234">
        <f>VLOOKUP(Table1456[[#This Row],[model.rxns]],Table2[[model.rxns]:[JFYL14 - stddev]],10,FALSE)</f>
        <v>3.4615619095645402E-5</v>
      </c>
      <c r="G234" t="b">
        <f>ABS(Table1456[[#This Row],[JFYL14 flux]])&gt;Table1456[[#This Row],[JFYL14 stddev]]</f>
        <v>1</v>
      </c>
      <c r="H234">
        <v>0</v>
      </c>
    </row>
    <row r="235" spans="1:8" x14ac:dyDescent="0.25">
      <c r="A235" s="5">
        <v>1027</v>
      </c>
      <c r="B235" t="str">
        <f>VLOOKUP(Table1456[[#This Row],[model.rxns]],Table2[],2,FALSE)</f>
        <v>sulfite reductase (NADPH2)</v>
      </c>
      <c r="C235" s="2">
        <v>1.3755191454001201</v>
      </c>
      <c r="D235">
        <f>VLOOKUP(Table1456[[#This Row],[model.rxns]],Table2[[model.rxns]:[JFYL18 - stddev]],7,FALSE)</f>
        <v>2.9289210195516798E-3</v>
      </c>
      <c r="E235">
        <f>VLOOKUP(Table1456[[#This Row],[model.rxns]],Table2[[model.rxns]:[JFYL14 - avg]],9,FALSE)</f>
        <v>4.0287869377581701E-3</v>
      </c>
      <c r="F235">
        <f>VLOOKUP(Table1456[[#This Row],[model.rxns]],Table2[[model.rxns]:[JFYL14 - stddev]],10,FALSE)</f>
        <v>3.4615619095645402E-5</v>
      </c>
      <c r="G235" t="b">
        <f>ABS(Table1456[[#This Row],[JFYL14 flux]])&gt;Table1456[[#This Row],[JFYL14 stddev]]</f>
        <v>1</v>
      </c>
      <c r="H235">
        <v>0</v>
      </c>
    </row>
    <row r="236" spans="1:8" x14ac:dyDescent="0.25">
      <c r="A236" s="5">
        <v>214</v>
      </c>
      <c r="B236" t="str">
        <f>VLOOKUP(Table1456[[#This Row],[model.rxns]],Table2[],2,FALSE)</f>
        <v>aspartate carbamoyltransferase</v>
      </c>
      <c r="C236" s="2">
        <v>1.3755191454001201</v>
      </c>
      <c r="D236">
        <f>VLOOKUP(Table1456[[#This Row],[model.rxns]],Table2[[model.rxns]:[JFYL18 - stddev]],7,FALSE)</f>
        <v>8.4055333671999594E-3</v>
      </c>
      <c r="E236">
        <f>VLOOKUP(Table1456[[#This Row],[model.rxns]],Table2[[model.rxns]:[JFYL14 - avg]],9,FALSE)</f>
        <v>1.1561972073883001E-2</v>
      </c>
      <c r="F236">
        <f>VLOOKUP(Table1456[[#This Row],[model.rxns]],Table2[[model.rxns]:[JFYL14 - stddev]],10,FALSE)</f>
        <v>9.93412725684431E-5</v>
      </c>
      <c r="G236" t="b">
        <f>ABS(Table1456[[#This Row],[JFYL14 flux]])&gt;Table1456[[#This Row],[JFYL14 stddev]]</f>
        <v>1</v>
      </c>
      <c r="H236">
        <v>0</v>
      </c>
    </row>
    <row r="237" spans="1:8" x14ac:dyDescent="0.25">
      <c r="A237" s="5">
        <v>349</v>
      </c>
      <c r="B237" t="str">
        <f>VLOOKUP(Table1456[[#This Row],[model.rxns]],Table2[],2,FALSE)</f>
        <v>dihydroorotase</v>
      </c>
      <c r="C237" s="2">
        <v>1.3755191454001201</v>
      </c>
      <c r="D237">
        <f>VLOOKUP(Table1456[[#This Row],[model.rxns]],Table2[[model.rxns]:[JFYL18 - stddev]],7,FALSE)</f>
        <v>-8.4055333671999594E-3</v>
      </c>
      <c r="E237">
        <f>VLOOKUP(Table1456[[#This Row],[model.rxns]],Table2[[model.rxns]:[JFYL14 - avg]],9,FALSE)</f>
        <v>-1.1561972073883001E-2</v>
      </c>
      <c r="F237">
        <f>VLOOKUP(Table1456[[#This Row],[model.rxns]],Table2[[model.rxns]:[JFYL14 - stddev]],10,FALSE)</f>
        <v>9.9341272568442897E-5</v>
      </c>
      <c r="G237" t="b">
        <f>ABS(Table1456[[#This Row],[JFYL14 flux]])&gt;Table1456[[#This Row],[JFYL14 stddev]]</f>
        <v>1</v>
      </c>
      <c r="H237">
        <v>0</v>
      </c>
    </row>
    <row r="238" spans="1:8" x14ac:dyDescent="0.25">
      <c r="A238" s="5">
        <v>453</v>
      </c>
      <c r="B238" t="str">
        <f>VLOOKUP(Table1456[[#This Row],[model.rxns]],Table2[],2,FALSE)</f>
        <v>dihydoorotic acid dehydrogenase</v>
      </c>
      <c r="C238" s="2">
        <v>1.3755191454001201</v>
      </c>
      <c r="D238">
        <f>VLOOKUP(Table1456[[#This Row],[model.rxns]],Table2[[model.rxns]:[JFYL18 - stddev]],7,FALSE)</f>
        <v>8.4055333671999594E-3</v>
      </c>
      <c r="E238">
        <f>VLOOKUP(Table1456[[#This Row],[model.rxns]],Table2[[model.rxns]:[JFYL14 - avg]],9,FALSE)</f>
        <v>1.1561972073883001E-2</v>
      </c>
      <c r="F238">
        <f>VLOOKUP(Table1456[[#This Row],[model.rxns]],Table2[[model.rxns]:[JFYL14 - stddev]],10,FALSE)</f>
        <v>9.93412725684431E-5</v>
      </c>
      <c r="G238" t="b">
        <f>ABS(Table1456[[#This Row],[JFYL14 flux]])&gt;Table1456[[#This Row],[JFYL14 stddev]]</f>
        <v>1</v>
      </c>
      <c r="H238">
        <v>0</v>
      </c>
    </row>
    <row r="239" spans="1:8" x14ac:dyDescent="0.25">
      <c r="A239" s="5">
        <v>820</v>
      </c>
      <c r="B239" t="str">
        <f>VLOOKUP(Table1456[[#This Row],[model.rxns]],Table2[],2,FALSE)</f>
        <v>orotate phosphoribosyltransferase</v>
      </c>
      <c r="C239" s="2">
        <v>1.3755191454001201</v>
      </c>
      <c r="D239">
        <f>VLOOKUP(Table1456[[#This Row],[model.rxns]],Table2[[model.rxns]:[JFYL18 - stddev]],7,FALSE)</f>
        <v>-8.4055333671999594E-3</v>
      </c>
      <c r="E239">
        <f>VLOOKUP(Table1456[[#This Row],[model.rxns]],Table2[[model.rxns]:[JFYL14 - avg]],9,FALSE)</f>
        <v>-1.1561972073883001E-2</v>
      </c>
      <c r="F239">
        <f>VLOOKUP(Table1456[[#This Row],[model.rxns]],Table2[[model.rxns]:[JFYL14 - stddev]],10,FALSE)</f>
        <v>9.9341272568443195E-5</v>
      </c>
      <c r="G239" t="b">
        <f>ABS(Table1456[[#This Row],[JFYL14 flux]])&gt;Table1456[[#This Row],[JFYL14 stddev]]</f>
        <v>1</v>
      </c>
      <c r="H239">
        <v>0</v>
      </c>
    </row>
    <row r="240" spans="1:8" x14ac:dyDescent="0.25">
      <c r="A240" s="5">
        <v>821</v>
      </c>
      <c r="B240" t="str">
        <f>VLOOKUP(Table1456[[#This Row],[model.rxns]],Table2[],2,FALSE)</f>
        <v>orotidine-5-phosphate decarboxylase</v>
      </c>
      <c r="C240" s="2">
        <v>1.3755191454001201</v>
      </c>
      <c r="D240">
        <f>VLOOKUP(Table1456[[#This Row],[model.rxns]],Table2[[model.rxns]:[JFYL18 - stddev]],7,FALSE)</f>
        <v>8.4055333671999594E-3</v>
      </c>
      <c r="E240">
        <f>VLOOKUP(Table1456[[#This Row],[model.rxns]],Table2[[model.rxns]:[JFYL14 - avg]],9,FALSE)</f>
        <v>1.1561972073883001E-2</v>
      </c>
      <c r="F240">
        <f>VLOOKUP(Table1456[[#This Row],[model.rxns]],Table2[[model.rxns]:[JFYL14 - stddev]],10,FALSE)</f>
        <v>9.9341272568443195E-5</v>
      </c>
      <c r="G240" t="b">
        <f>ABS(Table1456[[#This Row],[JFYL14 flux]])&gt;Table1456[[#This Row],[JFYL14 stddev]]</f>
        <v>1</v>
      </c>
      <c r="H240">
        <v>0</v>
      </c>
    </row>
    <row r="241" spans="1:8" x14ac:dyDescent="0.25">
      <c r="A241" s="5">
        <v>939</v>
      </c>
      <c r="B241" t="str">
        <f>VLOOKUP(Table1456[[#This Row],[model.rxns]],Table2[],2,FALSE)</f>
        <v>prephenate dehydrogenase (NADP)</v>
      </c>
      <c r="C241" s="2">
        <v>1.3755191454001101</v>
      </c>
      <c r="D241">
        <f>VLOOKUP(Table1456[[#This Row],[model.rxns]],Table2[[model.rxns]:[JFYL18 - stddev]],7,FALSE)</f>
        <v>2.5261515445665602E-3</v>
      </c>
      <c r="E241">
        <f>VLOOKUP(Table1456[[#This Row],[model.rxns]],Table2[[model.rxns]:[JFYL14 - avg]],9,FALSE)</f>
        <v>3.4747698137333701E-3</v>
      </c>
      <c r="F241">
        <f>VLOOKUP(Table1456[[#This Row],[model.rxns]],Table2[[model.rxns]:[JFYL14 - stddev]],10,FALSE)</f>
        <v>2.9855465224520099E-5</v>
      </c>
      <c r="G241" t="b">
        <f>ABS(Table1456[[#This Row],[JFYL14 flux]])&gt;Table1456[[#This Row],[JFYL14 stddev]]</f>
        <v>1</v>
      </c>
      <c r="H241">
        <v>0</v>
      </c>
    </row>
    <row r="242" spans="1:8" x14ac:dyDescent="0.25">
      <c r="A242" s="5">
        <v>5</v>
      </c>
      <c r="B242" t="str">
        <f>VLOOKUP(Table1456[[#This Row],[model.rxns]],Table2[],2,FALSE)</f>
        <v>1,3-beta-glucan synthase</v>
      </c>
      <c r="C242" s="2">
        <v>1.3755191454001101</v>
      </c>
      <c r="D242">
        <f>VLOOKUP(Table1456[[#This Row],[model.rxns]],Table2[[model.rxns]:[JFYL18 - stddev]],7,FALSE)</f>
        <v>5.7729067563201598E-2</v>
      </c>
      <c r="E242">
        <f>VLOOKUP(Table1456[[#This Row],[model.rxns]],Table2[[model.rxns]:[JFYL14 - avg]],9,FALSE)</f>
        <v>7.9407437679280296E-2</v>
      </c>
      <c r="F242">
        <f>VLOOKUP(Table1456[[#This Row],[model.rxns]],Table2[[model.rxns]:[JFYL14 - stddev]],10,FALSE)</f>
        <v>6.82274257371547E-4</v>
      </c>
      <c r="G242" t="b">
        <f>ABS(Table1456[[#This Row],[JFYL14 flux]])&gt;Table1456[[#This Row],[JFYL14 stddev]]</f>
        <v>1</v>
      </c>
      <c r="H242">
        <v>0</v>
      </c>
    </row>
    <row r="243" spans="1:8" hidden="1" x14ac:dyDescent="0.25">
      <c r="A243" s="5">
        <v>1543</v>
      </c>
      <c r="B243" t="str">
        <f>VLOOKUP(Table1456[[#This Row],[model.rxns]],Table2[],2,FALSE)</f>
        <v>(1-3)-beta-D-glucan transport</v>
      </c>
      <c r="C243" s="2">
        <v>1.3755191454001101</v>
      </c>
      <c r="D243">
        <f>VLOOKUP(Table1456[[#This Row],[model.rxns]],Table2[[model.rxns]:[JFYL18 - stddev]],7,FALSE)</f>
        <v>5.7729067563201598E-2</v>
      </c>
      <c r="E243">
        <f>VLOOKUP(Table1456[[#This Row],[model.rxns]],Table2[[model.rxns]:[JFYL14 - avg]],9,FALSE)</f>
        <v>7.9407437679280296E-2</v>
      </c>
      <c r="F243">
        <f>VLOOKUP(Table1456[[#This Row],[model.rxns]],Table2[[model.rxns]:[JFYL14 - stddev]],10,FALSE)</f>
        <v>6.82274257371547E-4</v>
      </c>
      <c r="G243" t="b">
        <f>ABS(Table1456[[#This Row],[JFYL14 flux]])&gt;Table1456[[#This Row],[JFYL14 stddev]]</f>
        <v>1</v>
      </c>
      <c r="H243">
        <v>0</v>
      </c>
    </row>
    <row r="244" spans="1:8" x14ac:dyDescent="0.25">
      <c r="A244" s="5">
        <v>1088</v>
      </c>
      <c r="B244" t="str">
        <f>VLOOKUP(Table1456[[#This Row],[model.rxns]],Table2[],2,FALSE)</f>
        <v>valine transaminase, mitochondiral</v>
      </c>
      <c r="C244" s="2">
        <v>1.3755191454001101</v>
      </c>
      <c r="D244">
        <f>VLOOKUP(Table1456[[#This Row],[model.rxns]],Table2[[model.rxns]:[JFYL18 - stddev]],7,FALSE)</f>
        <v>-1.0572239774108899E-2</v>
      </c>
      <c r="E244">
        <f>VLOOKUP(Table1456[[#This Row],[model.rxns]],Table2[[model.rxns]:[JFYL14 - avg]],9,FALSE)</f>
        <v>-1.45423182190473E-2</v>
      </c>
      <c r="F244">
        <f>VLOOKUP(Table1456[[#This Row],[model.rxns]],Table2[[model.rxns]:[JFYL14 - stddev]],10,FALSE)</f>
        <v>1.24948615058387E-4</v>
      </c>
      <c r="G244" t="b">
        <f>ABS(Table1456[[#This Row],[JFYL14 flux]])&gt;Table1456[[#This Row],[JFYL14 stddev]]</f>
        <v>1</v>
      </c>
      <c r="H244">
        <v>0</v>
      </c>
    </row>
    <row r="245" spans="1:8" hidden="1" x14ac:dyDescent="0.25">
      <c r="A245" s="5">
        <v>2093</v>
      </c>
      <c r="B245" t="str">
        <f>VLOOKUP(Table1456[[#This Row],[model.rxns]],Table2[],2,FALSE)</f>
        <v>valine transport</v>
      </c>
      <c r="C245" s="2">
        <v>1.3755191454001101</v>
      </c>
      <c r="D245">
        <f>VLOOKUP(Table1456[[#This Row],[model.rxns]],Table2[[model.rxns]:[JFYL18 - stddev]],7,FALSE)</f>
        <v>-1.0572239774108899E-2</v>
      </c>
      <c r="E245">
        <f>VLOOKUP(Table1456[[#This Row],[model.rxns]],Table2[[model.rxns]:[JFYL14 - avg]],9,FALSE)</f>
        <v>-1.45423182190473E-2</v>
      </c>
      <c r="F245">
        <f>VLOOKUP(Table1456[[#This Row],[model.rxns]],Table2[[model.rxns]:[JFYL14 - stddev]],10,FALSE)</f>
        <v>1.24948615058387E-4</v>
      </c>
      <c r="G245" t="b">
        <f>ABS(Table1456[[#This Row],[JFYL14 flux]])&gt;Table1456[[#This Row],[JFYL14 stddev]]</f>
        <v>1</v>
      </c>
      <c r="H245">
        <v>0</v>
      </c>
    </row>
    <row r="246" spans="1:8" x14ac:dyDescent="0.25">
      <c r="A246" s="5">
        <v>1045</v>
      </c>
      <c r="B246" t="str">
        <f>VLOOKUP(Table1456[[#This Row],[model.rxns]],Table2[],2,FALSE)</f>
        <v>thymidylate synthase</v>
      </c>
      <c r="C246" s="2">
        <v>1.3755191454001101</v>
      </c>
      <c r="D246">
        <f>VLOOKUP(Table1456[[#This Row],[model.rxns]],Table2[[model.rxns]:[JFYL18 - stddev]],7,FALSE)</f>
        <v>6.3352664456415696E-4</v>
      </c>
      <c r="E246">
        <f>VLOOKUP(Table1456[[#This Row],[model.rxns]],Table2[[model.rxns]:[JFYL14 - avg]],9,FALSE)</f>
        <v>8.7142802871908705E-4</v>
      </c>
      <c r="F246">
        <f>VLOOKUP(Table1456[[#This Row],[model.rxns]],Table2[[model.rxns]:[JFYL14 - stddev]],10,FALSE)</f>
        <v>7.48737056027944E-6</v>
      </c>
      <c r="G246" t="b">
        <f>ABS(Table1456[[#This Row],[JFYL14 flux]])&gt;Table1456[[#This Row],[JFYL14 stddev]]</f>
        <v>1</v>
      </c>
      <c r="H246">
        <v>0</v>
      </c>
    </row>
    <row r="247" spans="1:8" x14ac:dyDescent="0.25">
      <c r="A247" s="5">
        <v>344</v>
      </c>
      <c r="B247" t="str">
        <f>VLOOKUP(Table1456[[#This Row],[model.rxns]],Table2[],2,FALSE)</f>
        <v>dihydrofolate reductase</v>
      </c>
      <c r="C247" s="2">
        <v>1.3755191454001101</v>
      </c>
      <c r="D247">
        <f>VLOOKUP(Table1456[[#This Row],[model.rxns]],Table2[[model.rxns]:[JFYL18 - stddev]],7,FALSE)</f>
        <v>6.3352664456415805E-4</v>
      </c>
      <c r="E247">
        <f>VLOOKUP(Table1456[[#This Row],[model.rxns]],Table2[[model.rxns]:[JFYL14 - avg]],9,FALSE)</f>
        <v>8.7142802871908705E-4</v>
      </c>
      <c r="F247">
        <f>VLOOKUP(Table1456[[#This Row],[model.rxns]],Table2[[model.rxns]:[JFYL14 - stddev]],10,FALSE)</f>
        <v>7.48737056027944E-6</v>
      </c>
      <c r="G247" t="b">
        <f>ABS(Table1456[[#This Row],[JFYL14 flux]])&gt;Table1456[[#This Row],[JFYL14 stddev]]</f>
        <v>1</v>
      </c>
      <c r="H247">
        <v>0</v>
      </c>
    </row>
    <row r="248" spans="1:8" x14ac:dyDescent="0.25">
      <c r="A248" s="5">
        <v>278</v>
      </c>
      <c r="B248" t="str">
        <f>VLOOKUP(Table1456[[#This Row],[model.rxns]],Table2[],2,FALSE)</f>
        <v>chorismate mutase</v>
      </c>
      <c r="C248" s="2">
        <v>1.3755191454000999</v>
      </c>
      <c r="D248">
        <f>VLOOKUP(Table1456[[#This Row],[model.rxns]],Table2[[model.rxns]:[JFYL18 - stddev]],7,FALSE)</f>
        <v>7.5788829816676199E-3</v>
      </c>
      <c r="E248">
        <f>VLOOKUP(Table1456[[#This Row],[model.rxns]],Table2[[model.rxns]:[JFYL14 - avg]],9,FALSE)</f>
        <v>1.04248986420308E-2</v>
      </c>
      <c r="F248">
        <f>VLOOKUP(Table1456[[#This Row],[model.rxns]],Table2[[model.rxns]:[JFYL14 - stddev]],10,FALSE)</f>
        <v>8.9571458128299403E-5</v>
      </c>
      <c r="G248" t="b">
        <f>ABS(Table1456[[#This Row],[JFYL14 flux]])&gt;Table1456[[#This Row],[JFYL14 stddev]]</f>
        <v>1</v>
      </c>
      <c r="H248">
        <v>0</v>
      </c>
    </row>
    <row r="249" spans="1:8" x14ac:dyDescent="0.25">
      <c r="A249" s="5">
        <v>2111</v>
      </c>
      <c r="B249" t="str">
        <f>VLOOKUP(Table1456[[#This Row],[model.rxns]],Table2[],2,FALSE)</f>
        <v>growth</v>
      </c>
      <c r="C249" s="2">
        <v>1.3755191454000999</v>
      </c>
      <c r="D249">
        <f>VLOOKUP(Table1456[[#This Row],[model.rxns]],Table2[[model.rxns]:[JFYL18 - stddev]],7,FALSE)</f>
        <v>6.1192566846726498E-2</v>
      </c>
      <c r="E249">
        <f>VLOOKUP(Table1456[[#This Row],[model.rxns]],Table2[[model.rxns]:[JFYL14 - avg]],9,FALSE)</f>
        <v>8.41715472538479E-2</v>
      </c>
      <c r="F249">
        <f>VLOOKUP(Table1456[[#This Row],[model.rxns]],Table2[[model.rxns]:[JFYL14 - stddev]],10,FALSE)</f>
        <v>7.2320781998256103E-4</v>
      </c>
      <c r="G249" t="b">
        <f>ABS(Table1456[[#This Row],[JFYL14 flux]])&gt;Table1456[[#This Row],[JFYL14 stddev]]</f>
        <v>1</v>
      </c>
      <c r="H249">
        <v>0</v>
      </c>
    </row>
    <row r="250" spans="1:8" x14ac:dyDescent="0.25">
      <c r="A250" s="5" t="s">
        <v>1888</v>
      </c>
      <c r="B250" t="str">
        <f>VLOOKUP(Table1456[[#This Row],[model.rxns]],Table2[],2,FALSE)</f>
        <v>biomass pseudoreaction</v>
      </c>
      <c r="C250" s="2">
        <v>1.3755191454000999</v>
      </c>
      <c r="D250">
        <f>VLOOKUP(Table1456[[#This Row],[model.rxns]],Table2[[model.rxns]:[JFYL18 - stddev]],7,FALSE)</f>
        <v>6.1192566846726498E-2</v>
      </c>
      <c r="E250">
        <f>VLOOKUP(Table1456[[#This Row],[model.rxns]],Table2[[model.rxns]:[JFYL14 - avg]],9,FALSE)</f>
        <v>8.41715472538479E-2</v>
      </c>
      <c r="F250">
        <f>VLOOKUP(Table1456[[#This Row],[model.rxns]],Table2[[model.rxns]:[JFYL14 - stddev]],10,FALSE)</f>
        <v>7.2320781998256103E-4</v>
      </c>
      <c r="G250" t="b">
        <f>ABS(Table1456[[#This Row],[JFYL14 flux]])&gt;Table1456[[#This Row],[JFYL14 stddev]]</f>
        <v>1</v>
      </c>
      <c r="H250">
        <v>0</v>
      </c>
    </row>
    <row r="251" spans="1:8" x14ac:dyDescent="0.25">
      <c r="A251" s="5" t="s">
        <v>1890</v>
      </c>
      <c r="B251" t="str">
        <f>VLOOKUP(Table1456[[#This Row],[model.rxns]],Table2[],2,FALSE)</f>
        <v>DNA pseudoreaction</v>
      </c>
      <c r="C251" s="2">
        <v>1.3755191454000999</v>
      </c>
      <c r="D251">
        <f>VLOOKUP(Table1456[[#This Row],[model.rxns]],Table2[[model.rxns]:[JFYL18 - stddev]],7,FALSE)</f>
        <v>6.1192566846726498E-2</v>
      </c>
      <c r="E251">
        <f>VLOOKUP(Table1456[[#This Row],[model.rxns]],Table2[[model.rxns]:[JFYL14 - avg]],9,FALSE)</f>
        <v>8.41715472538479E-2</v>
      </c>
      <c r="F251">
        <f>VLOOKUP(Table1456[[#This Row],[model.rxns]],Table2[[model.rxns]:[JFYL14 - stddev]],10,FALSE)</f>
        <v>7.2320781998256103E-4</v>
      </c>
      <c r="G251" t="b">
        <f>ABS(Table1456[[#This Row],[JFYL14 flux]])&gt;Table1456[[#This Row],[JFYL14 stddev]]</f>
        <v>1</v>
      </c>
      <c r="H251">
        <v>0</v>
      </c>
    </row>
    <row r="252" spans="1:8" x14ac:dyDescent="0.25">
      <c r="A252" s="5" t="s">
        <v>1891</v>
      </c>
      <c r="B252" t="str">
        <f>VLOOKUP(Table1456[[#This Row],[model.rxns]],Table2[],2,FALSE)</f>
        <v>RNA pseudoreaction</v>
      </c>
      <c r="C252" s="2">
        <v>1.3755191454000999</v>
      </c>
      <c r="D252">
        <f>VLOOKUP(Table1456[[#This Row],[model.rxns]],Table2[[model.rxns]:[JFYL18 - stddev]],7,FALSE)</f>
        <v>6.1192566846726498E-2</v>
      </c>
      <c r="E252">
        <f>VLOOKUP(Table1456[[#This Row],[model.rxns]],Table2[[model.rxns]:[JFYL14 - avg]],9,FALSE)</f>
        <v>8.41715472538479E-2</v>
      </c>
      <c r="F252">
        <f>VLOOKUP(Table1456[[#This Row],[model.rxns]],Table2[[model.rxns]:[JFYL14 - stddev]],10,FALSE)</f>
        <v>7.2320781998256103E-4</v>
      </c>
      <c r="G252" t="b">
        <f>ABS(Table1456[[#This Row],[JFYL14 flux]])&gt;Table1456[[#This Row],[JFYL14 stddev]]</f>
        <v>1</v>
      </c>
      <c r="H252">
        <v>0</v>
      </c>
    </row>
    <row r="253" spans="1:8" x14ac:dyDescent="0.25">
      <c r="A253" s="5" t="s">
        <v>1892</v>
      </c>
      <c r="B253" t="str">
        <f>VLOOKUP(Table1456[[#This Row],[model.rxns]],Table2[],2,FALSE)</f>
        <v>ion pseudoreaction</v>
      </c>
      <c r="C253" s="2">
        <v>1.3755191454000999</v>
      </c>
      <c r="D253">
        <f>VLOOKUP(Table1456[[#This Row],[model.rxns]],Table2[[model.rxns]:[JFYL18 - stddev]],7,FALSE)</f>
        <v>6.1192566846726498E-2</v>
      </c>
      <c r="E253">
        <f>VLOOKUP(Table1456[[#This Row],[model.rxns]],Table2[[model.rxns]:[JFYL14 - avg]],9,FALSE)</f>
        <v>8.41715472538479E-2</v>
      </c>
      <c r="F253">
        <f>VLOOKUP(Table1456[[#This Row],[model.rxns]],Table2[[model.rxns]:[JFYL14 - stddev]],10,FALSE)</f>
        <v>7.2320781998256103E-4</v>
      </c>
      <c r="G253" t="b">
        <f>ABS(Table1456[[#This Row],[JFYL14 flux]])&gt;Table1456[[#This Row],[JFYL14 stddev]]</f>
        <v>1</v>
      </c>
      <c r="H253">
        <v>0</v>
      </c>
    </row>
    <row r="254" spans="1:8" x14ac:dyDescent="0.25">
      <c r="A254" s="5">
        <v>7</v>
      </c>
      <c r="B254" t="str">
        <f>VLOOKUP(Table1456[[#This Row],[model.rxns]],Table2[],2,FALSE)</f>
        <v>1-(5-phosphoribosyl)-5-[(5-phosphoribosylamino)methylideneamino)imidazole-4-carboxamide isomerase</v>
      </c>
      <c r="C254" s="2">
        <v>1.3755191454000999</v>
      </c>
      <c r="D254">
        <f>VLOOKUP(Table1456[[#This Row],[model.rxns]],Table2[[model.rxns]:[JFYL18 - stddev]],7,FALSE)</f>
        <v>3.2971166942684701E-3</v>
      </c>
      <c r="E254">
        <f>VLOOKUP(Table1456[[#This Row],[model.rxns]],Table2[[model.rxns]:[JFYL14 - avg]],9,FALSE)</f>
        <v>4.5352471375845697E-3</v>
      </c>
      <c r="F254">
        <f>VLOOKUP(Table1456[[#This Row],[model.rxns]],Table2[[model.rxns]:[JFYL14 - stddev]],10,FALSE)</f>
        <v>3.8967160548480402E-5</v>
      </c>
      <c r="G254" t="b">
        <f>ABS(Table1456[[#This Row],[JFYL14 flux]])&gt;Table1456[[#This Row],[JFYL14 stddev]]</f>
        <v>1</v>
      </c>
      <c r="H254">
        <v>0</v>
      </c>
    </row>
    <row r="255" spans="1:8" x14ac:dyDescent="0.25">
      <c r="A255" s="5">
        <v>225</v>
      </c>
      <c r="B255" t="str">
        <f>VLOOKUP(Table1456[[#This Row],[model.rxns]],Table2[],2,FALSE)</f>
        <v>ATP phosphoribosyltransferase</v>
      </c>
      <c r="C255" s="2">
        <v>1.3755191454000999</v>
      </c>
      <c r="D255">
        <f>VLOOKUP(Table1456[[#This Row],[model.rxns]],Table2[[model.rxns]:[JFYL18 - stddev]],7,FALSE)</f>
        <v>3.2971166942684701E-3</v>
      </c>
      <c r="E255">
        <f>VLOOKUP(Table1456[[#This Row],[model.rxns]],Table2[[model.rxns]:[JFYL14 - avg]],9,FALSE)</f>
        <v>4.5352471375845697E-3</v>
      </c>
      <c r="F255">
        <f>VLOOKUP(Table1456[[#This Row],[model.rxns]],Table2[[model.rxns]:[JFYL14 - stddev]],10,FALSE)</f>
        <v>3.8967160548480402E-5</v>
      </c>
      <c r="G255" t="b">
        <f>ABS(Table1456[[#This Row],[JFYL14 flux]])&gt;Table1456[[#This Row],[JFYL14 stddev]]</f>
        <v>1</v>
      </c>
      <c r="H255">
        <v>0</v>
      </c>
    </row>
    <row r="256" spans="1:8" x14ac:dyDescent="0.25">
      <c r="A256" s="5">
        <v>536</v>
      </c>
      <c r="B256" t="str">
        <f>VLOOKUP(Table1456[[#This Row],[model.rxns]],Table2[],2,FALSE)</f>
        <v>histidinol dehydrogenase</v>
      </c>
      <c r="C256" s="2">
        <v>1.3755191454000999</v>
      </c>
      <c r="D256">
        <f>VLOOKUP(Table1456[[#This Row],[model.rxns]],Table2[[model.rxns]:[JFYL18 - stddev]],7,FALSE)</f>
        <v>3.2971166942684701E-3</v>
      </c>
      <c r="E256">
        <f>VLOOKUP(Table1456[[#This Row],[model.rxns]],Table2[[model.rxns]:[JFYL14 - avg]],9,FALSE)</f>
        <v>4.5352471375845697E-3</v>
      </c>
      <c r="F256">
        <f>VLOOKUP(Table1456[[#This Row],[model.rxns]],Table2[[model.rxns]:[JFYL14 - stddev]],10,FALSE)</f>
        <v>3.8967160548480402E-5</v>
      </c>
      <c r="G256" t="b">
        <f>ABS(Table1456[[#This Row],[JFYL14 flux]])&gt;Table1456[[#This Row],[JFYL14 stddev]]</f>
        <v>1</v>
      </c>
      <c r="H256">
        <v>0</v>
      </c>
    </row>
    <row r="257" spans="1:8" x14ac:dyDescent="0.25">
      <c r="A257" s="5">
        <v>537</v>
      </c>
      <c r="B257" t="str">
        <f>VLOOKUP(Table1456[[#This Row],[model.rxns]],Table2[],2,FALSE)</f>
        <v>histidinol-phosphatase</v>
      </c>
      <c r="C257" s="2">
        <v>1.3755191454000999</v>
      </c>
      <c r="D257">
        <f>VLOOKUP(Table1456[[#This Row],[model.rxns]],Table2[[model.rxns]:[JFYL18 - stddev]],7,FALSE)</f>
        <v>3.2971166942684701E-3</v>
      </c>
      <c r="E257">
        <f>VLOOKUP(Table1456[[#This Row],[model.rxns]],Table2[[model.rxns]:[JFYL14 - avg]],9,FALSE)</f>
        <v>4.5352471375845697E-3</v>
      </c>
      <c r="F257">
        <f>VLOOKUP(Table1456[[#This Row],[model.rxns]],Table2[[model.rxns]:[JFYL14 - stddev]],10,FALSE)</f>
        <v>3.8967160548480402E-5</v>
      </c>
      <c r="G257" t="b">
        <f>ABS(Table1456[[#This Row],[JFYL14 flux]])&gt;Table1456[[#This Row],[JFYL14 stddev]]</f>
        <v>1</v>
      </c>
      <c r="H257">
        <v>0</v>
      </c>
    </row>
    <row r="258" spans="1:8" x14ac:dyDescent="0.25">
      <c r="A258" s="5">
        <v>538</v>
      </c>
      <c r="B258" t="str">
        <f>VLOOKUP(Table1456[[#This Row],[model.rxns]],Table2[],2,FALSE)</f>
        <v>histidinol-phosphate transaminase</v>
      </c>
      <c r="C258" s="2">
        <v>1.3755191454000999</v>
      </c>
      <c r="D258">
        <f>VLOOKUP(Table1456[[#This Row],[model.rxns]],Table2[[model.rxns]:[JFYL18 - stddev]],7,FALSE)</f>
        <v>3.2971166942684701E-3</v>
      </c>
      <c r="E258">
        <f>VLOOKUP(Table1456[[#This Row],[model.rxns]],Table2[[model.rxns]:[JFYL14 - avg]],9,FALSE)</f>
        <v>4.5352471375845697E-3</v>
      </c>
      <c r="F258">
        <f>VLOOKUP(Table1456[[#This Row],[model.rxns]],Table2[[model.rxns]:[JFYL14 - stddev]],10,FALSE)</f>
        <v>3.8967160548480402E-5</v>
      </c>
      <c r="G258" t="b">
        <f>ABS(Table1456[[#This Row],[JFYL14 flux]])&gt;Table1456[[#This Row],[JFYL14 stddev]]</f>
        <v>1</v>
      </c>
      <c r="H258">
        <v>0</v>
      </c>
    </row>
    <row r="259" spans="1:8" x14ac:dyDescent="0.25">
      <c r="A259" s="5">
        <v>563</v>
      </c>
      <c r="B259" t="str">
        <f>VLOOKUP(Table1456[[#This Row],[model.rxns]],Table2[],2,FALSE)</f>
        <v>Imidazole-glycerol-3-phosphate synthase</v>
      </c>
      <c r="C259" s="2">
        <v>1.3755191454000999</v>
      </c>
      <c r="D259">
        <f>VLOOKUP(Table1456[[#This Row],[model.rxns]],Table2[[model.rxns]:[JFYL18 - stddev]],7,FALSE)</f>
        <v>3.2971166942684701E-3</v>
      </c>
      <c r="E259">
        <f>VLOOKUP(Table1456[[#This Row],[model.rxns]],Table2[[model.rxns]:[JFYL14 - avg]],9,FALSE)</f>
        <v>4.5352471375845697E-3</v>
      </c>
      <c r="F259">
        <f>VLOOKUP(Table1456[[#This Row],[model.rxns]],Table2[[model.rxns]:[JFYL14 - stddev]],10,FALSE)</f>
        <v>3.8967160548480402E-5</v>
      </c>
      <c r="G259" t="b">
        <f>ABS(Table1456[[#This Row],[JFYL14 flux]])&gt;Table1456[[#This Row],[JFYL14 stddev]]</f>
        <v>1</v>
      </c>
      <c r="H259">
        <v>0</v>
      </c>
    </row>
    <row r="260" spans="1:8" x14ac:dyDescent="0.25">
      <c r="A260" s="5">
        <v>564</v>
      </c>
      <c r="B260" t="str">
        <f>VLOOKUP(Table1456[[#This Row],[model.rxns]],Table2[],2,FALSE)</f>
        <v>imidazoleglycerol-phosphate dehydratase</v>
      </c>
      <c r="C260" s="2">
        <v>1.3755191454000999</v>
      </c>
      <c r="D260">
        <f>VLOOKUP(Table1456[[#This Row],[model.rxns]],Table2[[model.rxns]:[JFYL18 - stddev]],7,FALSE)</f>
        <v>3.2971166942684701E-3</v>
      </c>
      <c r="E260">
        <f>VLOOKUP(Table1456[[#This Row],[model.rxns]],Table2[[model.rxns]:[JFYL14 - avg]],9,FALSE)</f>
        <v>4.5352471375845697E-3</v>
      </c>
      <c r="F260">
        <f>VLOOKUP(Table1456[[#This Row],[model.rxns]],Table2[[model.rxns]:[JFYL14 - stddev]],10,FALSE)</f>
        <v>3.8967160548480402E-5</v>
      </c>
      <c r="G260" t="b">
        <f>ABS(Table1456[[#This Row],[JFYL14 flux]])&gt;Table1456[[#This Row],[JFYL14 stddev]]</f>
        <v>1</v>
      </c>
      <c r="H260">
        <v>0</v>
      </c>
    </row>
    <row r="261" spans="1:8" x14ac:dyDescent="0.25">
      <c r="A261" s="5">
        <v>909</v>
      </c>
      <c r="B261" t="str">
        <f>VLOOKUP(Table1456[[#This Row],[model.rxns]],Table2[],2,FALSE)</f>
        <v>phosphoribosyl-AMP cyclohydrolase</v>
      </c>
      <c r="C261" s="2">
        <v>1.3755191454000999</v>
      </c>
      <c r="D261">
        <f>VLOOKUP(Table1456[[#This Row],[model.rxns]],Table2[[model.rxns]:[JFYL18 - stddev]],7,FALSE)</f>
        <v>3.2971166942684701E-3</v>
      </c>
      <c r="E261">
        <f>VLOOKUP(Table1456[[#This Row],[model.rxns]],Table2[[model.rxns]:[JFYL14 - avg]],9,FALSE)</f>
        <v>4.5352471375845697E-3</v>
      </c>
      <c r="F261">
        <f>VLOOKUP(Table1456[[#This Row],[model.rxns]],Table2[[model.rxns]:[JFYL14 - stddev]],10,FALSE)</f>
        <v>3.8967160548480402E-5</v>
      </c>
      <c r="G261" t="b">
        <f>ABS(Table1456[[#This Row],[JFYL14 flux]])&gt;Table1456[[#This Row],[JFYL14 stddev]]</f>
        <v>1</v>
      </c>
      <c r="H261">
        <v>0</v>
      </c>
    </row>
    <row r="262" spans="1:8" x14ac:dyDescent="0.25">
      <c r="A262" s="5">
        <v>910</v>
      </c>
      <c r="B262" t="str">
        <f>VLOOKUP(Table1456[[#This Row],[model.rxns]],Table2[],2,FALSE)</f>
        <v>phosphoribosyl-ATP pyrophosphatase</v>
      </c>
      <c r="C262" s="2">
        <v>1.3755191454000999</v>
      </c>
      <c r="D262">
        <f>VLOOKUP(Table1456[[#This Row],[model.rxns]],Table2[[model.rxns]:[JFYL18 - stddev]],7,FALSE)</f>
        <v>3.2971166942684701E-3</v>
      </c>
      <c r="E262">
        <f>VLOOKUP(Table1456[[#This Row],[model.rxns]],Table2[[model.rxns]:[JFYL14 - avg]],9,FALSE)</f>
        <v>4.5352471375845697E-3</v>
      </c>
      <c r="F262">
        <f>VLOOKUP(Table1456[[#This Row],[model.rxns]],Table2[[model.rxns]:[JFYL14 - stddev]],10,FALSE)</f>
        <v>3.8967160548480402E-5</v>
      </c>
      <c r="G262" t="b">
        <f>ABS(Table1456[[#This Row],[JFYL14 flux]])&gt;Table1456[[#This Row],[JFYL14 stddev]]</f>
        <v>1</v>
      </c>
      <c r="H262">
        <v>0</v>
      </c>
    </row>
    <row r="263" spans="1:8" x14ac:dyDescent="0.25">
      <c r="A263" s="5">
        <v>272</v>
      </c>
      <c r="B263" t="str">
        <f>VLOOKUP(Table1456[[#This Row],[model.rxns]],Table2[],2,FALSE)</f>
        <v>chitin synthase</v>
      </c>
      <c r="C263" s="2">
        <v>1.3755191454000999</v>
      </c>
      <c r="D263">
        <f>VLOOKUP(Table1456[[#This Row],[model.rxns]],Table2[[model.rxns]:[JFYL18 - stddev]],7,FALSE)</f>
        <v>5.3137177347023203E-2</v>
      </c>
      <c r="E263">
        <f>VLOOKUP(Table1456[[#This Row],[model.rxns]],Table2[[model.rxns]:[JFYL14 - avg]],9,FALSE)</f>
        <v>7.3091204773351001E-2</v>
      </c>
      <c r="F263">
        <f>VLOOKUP(Table1456[[#This Row],[model.rxns]],Table2[[model.rxns]:[JFYL14 - stddev]],10,FALSE)</f>
        <v>6.2800474256005396E-4</v>
      </c>
      <c r="G263" t="b">
        <f>ABS(Table1456[[#This Row],[JFYL14 flux]])&gt;Table1456[[#This Row],[JFYL14 stddev]]</f>
        <v>1</v>
      </c>
      <c r="H263">
        <v>0</v>
      </c>
    </row>
    <row r="264" spans="1:8" x14ac:dyDescent="0.25">
      <c r="A264" s="5">
        <v>882</v>
      </c>
      <c r="B264" t="str">
        <f>VLOOKUP(Table1456[[#This Row],[model.rxns]],Table2[],2,FALSE)</f>
        <v>phosphoacetylglucosamine mutase</v>
      </c>
      <c r="C264" s="2">
        <v>1.3755191454000999</v>
      </c>
      <c r="D264">
        <f>VLOOKUP(Table1456[[#This Row],[model.rxns]],Table2[[model.rxns]:[JFYL18 - stddev]],7,FALSE)</f>
        <v>5.3137177347023203E-2</v>
      </c>
      <c r="E264">
        <f>VLOOKUP(Table1456[[#This Row],[model.rxns]],Table2[[model.rxns]:[JFYL14 - avg]],9,FALSE)</f>
        <v>7.3091204773351001E-2</v>
      </c>
      <c r="F264">
        <f>VLOOKUP(Table1456[[#This Row],[model.rxns]],Table2[[model.rxns]:[JFYL14 - stddev]],10,FALSE)</f>
        <v>6.2800474256005298E-4</v>
      </c>
      <c r="G264" t="b">
        <f>ABS(Table1456[[#This Row],[JFYL14 flux]])&gt;Table1456[[#This Row],[JFYL14 stddev]]</f>
        <v>1</v>
      </c>
      <c r="H264">
        <v>0</v>
      </c>
    </row>
    <row r="265" spans="1:8" x14ac:dyDescent="0.25">
      <c r="A265" s="5">
        <v>1069</v>
      </c>
      <c r="B265" t="str">
        <f>VLOOKUP(Table1456[[#This Row],[model.rxns]],Table2[],2,FALSE)</f>
        <v>UDP-N-acetylglucosamine diphosphorylase</v>
      </c>
      <c r="C265" s="2">
        <v>1.3755191454000999</v>
      </c>
      <c r="D265">
        <f>VLOOKUP(Table1456[[#This Row],[model.rxns]],Table2[[model.rxns]:[JFYL18 - stddev]],7,FALSE)</f>
        <v>5.3137177347023203E-2</v>
      </c>
      <c r="E265">
        <f>VLOOKUP(Table1456[[#This Row],[model.rxns]],Table2[[model.rxns]:[JFYL14 - avg]],9,FALSE)</f>
        <v>7.3091204773351001E-2</v>
      </c>
      <c r="F265">
        <f>VLOOKUP(Table1456[[#This Row],[model.rxns]],Table2[[model.rxns]:[JFYL14 - stddev]],10,FALSE)</f>
        <v>6.2800474256005298E-4</v>
      </c>
      <c r="G265" t="b">
        <f>ABS(Table1456[[#This Row],[JFYL14 flux]])&gt;Table1456[[#This Row],[JFYL14 stddev]]</f>
        <v>1</v>
      </c>
      <c r="H265">
        <v>0</v>
      </c>
    </row>
    <row r="266" spans="1:8" x14ac:dyDescent="0.25">
      <c r="A266" s="5">
        <v>231</v>
      </c>
      <c r="B266" t="str">
        <f>VLOOKUP(Table1456[[#This Row],[model.rxns]],Table2[],2,FALSE)</f>
        <v>C-14 sterol reductase</v>
      </c>
      <c r="C266" s="2">
        <v>1.3755191245791301</v>
      </c>
      <c r="D266">
        <f>VLOOKUP(Table1456[[#This Row],[model.rxns]],Table2[[model.rxns]:[JFYL18 - stddev]],7,FALSE)</f>
        <v>1.94135744435077E-3</v>
      </c>
      <c r="E266">
        <f>VLOOKUP(Table1456[[#This Row],[model.rxns]],Table2[[model.rxns]:[JFYL14 - avg]],9,FALSE)</f>
        <v>2.67037429234856E-3</v>
      </c>
      <c r="F266">
        <f>VLOOKUP(Table1456[[#This Row],[model.rxns]],Table2[[model.rxns]:[JFYL14 - stddev]],10,FALSE)</f>
        <v>2.2944042654729601E-5</v>
      </c>
      <c r="G266" t="b">
        <f>ABS(Table1456[[#This Row],[JFYL14 flux]])&gt;Table1456[[#This Row],[JFYL14 stddev]]</f>
        <v>1</v>
      </c>
      <c r="H266">
        <v>0</v>
      </c>
    </row>
    <row r="267" spans="1:8" x14ac:dyDescent="0.25">
      <c r="A267" s="5">
        <v>233</v>
      </c>
      <c r="B267" t="str">
        <f>VLOOKUP(Table1456[[#This Row],[model.rxns]],Table2[],2,FALSE)</f>
        <v>C-22 sterol desaturase (NADP)</v>
      </c>
      <c r="C267" s="2">
        <v>1.3755191245791301</v>
      </c>
      <c r="D267">
        <f>VLOOKUP(Table1456[[#This Row],[model.rxns]],Table2[[model.rxns]:[JFYL18 - stddev]],7,FALSE)</f>
        <v>1.94135744435077E-3</v>
      </c>
      <c r="E267">
        <f>VLOOKUP(Table1456[[#This Row],[model.rxns]],Table2[[model.rxns]:[JFYL14 - avg]],9,FALSE)</f>
        <v>2.67037429234856E-3</v>
      </c>
      <c r="F267">
        <f>VLOOKUP(Table1456[[#This Row],[model.rxns]],Table2[[model.rxns]:[JFYL14 - stddev]],10,FALSE)</f>
        <v>2.2944042654729601E-5</v>
      </c>
      <c r="G267" t="b">
        <f>ABS(Table1456[[#This Row],[JFYL14 flux]])&gt;Table1456[[#This Row],[JFYL14 stddev]]</f>
        <v>1</v>
      </c>
      <c r="H267">
        <v>0</v>
      </c>
    </row>
    <row r="268" spans="1:8" x14ac:dyDescent="0.25">
      <c r="A268" s="5">
        <v>234</v>
      </c>
      <c r="B268" t="str">
        <f>VLOOKUP(Table1456[[#This Row],[model.rxns]],Table2[],2,FALSE)</f>
        <v>C-3 sterol dehydrogenase</v>
      </c>
      <c r="C268" s="2">
        <v>1.3755191245791301</v>
      </c>
      <c r="D268">
        <f>VLOOKUP(Table1456[[#This Row],[model.rxns]],Table2[[model.rxns]:[JFYL18 - stddev]],7,FALSE)</f>
        <v>1.94135744435077E-3</v>
      </c>
      <c r="E268">
        <f>VLOOKUP(Table1456[[#This Row],[model.rxns]],Table2[[model.rxns]:[JFYL14 - avg]],9,FALSE)</f>
        <v>2.67037429234856E-3</v>
      </c>
      <c r="F268">
        <f>VLOOKUP(Table1456[[#This Row],[model.rxns]],Table2[[model.rxns]:[JFYL14 - stddev]],10,FALSE)</f>
        <v>2.2944042654729601E-5</v>
      </c>
      <c r="G268" t="b">
        <f>ABS(Table1456[[#This Row],[JFYL14 flux]])&gt;Table1456[[#This Row],[JFYL14 stddev]]</f>
        <v>1</v>
      </c>
      <c r="H268">
        <v>0</v>
      </c>
    </row>
    <row r="269" spans="1:8" x14ac:dyDescent="0.25">
      <c r="A269" s="5">
        <v>235</v>
      </c>
      <c r="B269" t="str">
        <f>VLOOKUP(Table1456[[#This Row],[model.rxns]],Table2[],2,FALSE)</f>
        <v>C-3 sterol dehydrogenase (4-methylzymosterol)</v>
      </c>
      <c r="C269" s="2">
        <v>1.3755191245791301</v>
      </c>
      <c r="D269">
        <f>VLOOKUP(Table1456[[#This Row],[model.rxns]],Table2[[model.rxns]:[JFYL18 - stddev]],7,FALSE)</f>
        <v>1.94135744435077E-3</v>
      </c>
      <c r="E269">
        <f>VLOOKUP(Table1456[[#This Row],[model.rxns]],Table2[[model.rxns]:[JFYL14 - avg]],9,FALSE)</f>
        <v>2.67037429234856E-3</v>
      </c>
      <c r="F269">
        <f>VLOOKUP(Table1456[[#This Row],[model.rxns]],Table2[[model.rxns]:[JFYL14 - stddev]],10,FALSE)</f>
        <v>2.2944042654729601E-5</v>
      </c>
      <c r="G269" t="b">
        <f>ABS(Table1456[[#This Row],[JFYL14 flux]])&gt;Table1456[[#This Row],[JFYL14 stddev]]</f>
        <v>1</v>
      </c>
      <c r="H269">
        <v>0</v>
      </c>
    </row>
    <row r="270" spans="1:8" x14ac:dyDescent="0.25">
      <c r="A270" s="5">
        <v>236</v>
      </c>
      <c r="B270" t="str">
        <f>VLOOKUP(Table1456[[#This Row],[model.rxns]],Table2[],2,FALSE)</f>
        <v>C-3 sterol keto reductase (4-methylzymosterol)</v>
      </c>
      <c r="C270" s="2">
        <v>1.3755191245791301</v>
      </c>
      <c r="D270">
        <f>VLOOKUP(Table1456[[#This Row],[model.rxns]],Table2[[model.rxns]:[JFYL18 - stddev]],7,FALSE)</f>
        <v>1.94135744435077E-3</v>
      </c>
      <c r="E270">
        <f>VLOOKUP(Table1456[[#This Row],[model.rxns]],Table2[[model.rxns]:[JFYL14 - avg]],9,FALSE)</f>
        <v>2.67037429234856E-3</v>
      </c>
      <c r="F270">
        <f>VLOOKUP(Table1456[[#This Row],[model.rxns]],Table2[[model.rxns]:[JFYL14 - stddev]],10,FALSE)</f>
        <v>2.2944042654729601E-5</v>
      </c>
      <c r="G270" t="b">
        <f>ABS(Table1456[[#This Row],[JFYL14 flux]])&gt;Table1456[[#This Row],[JFYL14 stddev]]</f>
        <v>1</v>
      </c>
      <c r="H270">
        <v>0</v>
      </c>
    </row>
    <row r="271" spans="1:8" x14ac:dyDescent="0.25">
      <c r="A271" s="5">
        <v>237</v>
      </c>
      <c r="B271" t="str">
        <f>VLOOKUP(Table1456[[#This Row],[model.rxns]],Table2[],2,FALSE)</f>
        <v>C-3 sterol keto reductase (zymosterol)</v>
      </c>
      <c r="C271" s="2">
        <v>1.3755191245791301</v>
      </c>
      <c r="D271">
        <f>VLOOKUP(Table1456[[#This Row],[model.rxns]],Table2[[model.rxns]:[JFYL18 - stddev]],7,FALSE)</f>
        <v>1.94135744435077E-3</v>
      </c>
      <c r="E271">
        <f>VLOOKUP(Table1456[[#This Row],[model.rxns]],Table2[[model.rxns]:[JFYL14 - avg]],9,FALSE)</f>
        <v>2.67037429234856E-3</v>
      </c>
      <c r="F271">
        <f>VLOOKUP(Table1456[[#This Row],[model.rxns]],Table2[[model.rxns]:[JFYL14 - stddev]],10,FALSE)</f>
        <v>2.2944042654729601E-5</v>
      </c>
      <c r="G271" t="b">
        <f>ABS(Table1456[[#This Row],[JFYL14 flux]])&gt;Table1456[[#This Row],[JFYL14 stddev]]</f>
        <v>1</v>
      </c>
      <c r="H271">
        <v>0</v>
      </c>
    </row>
    <row r="272" spans="1:8" x14ac:dyDescent="0.25">
      <c r="A272" s="5">
        <v>238</v>
      </c>
      <c r="B272" t="str">
        <f>VLOOKUP(Table1456[[#This Row],[model.rxns]],Table2[],2,FALSE)</f>
        <v>C-4 methyl sterol oxidase</v>
      </c>
      <c r="C272" s="2">
        <v>1.3755191245791301</v>
      </c>
      <c r="D272">
        <f>VLOOKUP(Table1456[[#This Row],[model.rxns]],Table2[[model.rxns]:[JFYL18 - stddev]],7,FALSE)</f>
        <v>1.94135744435077E-3</v>
      </c>
      <c r="E272">
        <f>VLOOKUP(Table1456[[#This Row],[model.rxns]],Table2[[model.rxns]:[JFYL14 - avg]],9,FALSE)</f>
        <v>2.67037429234856E-3</v>
      </c>
      <c r="F272">
        <f>VLOOKUP(Table1456[[#This Row],[model.rxns]],Table2[[model.rxns]:[JFYL14 - stddev]],10,FALSE)</f>
        <v>2.2944042654729601E-5</v>
      </c>
      <c r="G272" t="b">
        <f>ABS(Table1456[[#This Row],[JFYL14 flux]])&gt;Table1456[[#This Row],[JFYL14 stddev]]</f>
        <v>1</v>
      </c>
      <c r="H272">
        <v>0</v>
      </c>
    </row>
    <row r="273" spans="1:8" x14ac:dyDescent="0.25">
      <c r="A273" s="5">
        <v>239</v>
      </c>
      <c r="B273" t="str">
        <f>VLOOKUP(Table1456[[#This Row],[model.rxns]],Table2[],2,FALSE)</f>
        <v>C-4 methyl sterol oxidase</v>
      </c>
      <c r="C273" s="2">
        <v>1.3755191245791301</v>
      </c>
      <c r="D273">
        <f>VLOOKUP(Table1456[[#This Row],[model.rxns]],Table2[[model.rxns]:[JFYL18 - stddev]],7,FALSE)</f>
        <v>1.94135744435077E-3</v>
      </c>
      <c r="E273">
        <f>VLOOKUP(Table1456[[#This Row],[model.rxns]],Table2[[model.rxns]:[JFYL14 - avg]],9,FALSE)</f>
        <v>2.67037429234856E-3</v>
      </c>
      <c r="F273">
        <f>VLOOKUP(Table1456[[#This Row],[model.rxns]],Table2[[model.rxns]:[JFYL14 - stddev]],10,FALSE)</f>
        <v>2.2944042654729601E-5</v>
      </c>
      <c r="G273" t="b">
        <f>ABS(Table1456[[#This Row],[JFYL14 flux]])&gt;Table1456[[#This Row],[JFYL14 stddev]]</f>
        <v>1</v>
      </c>
      <c r="H273">
        <v>0</v>
      </c>
    </row>
    <row r="274" spans="1:8" x14ac:dyDescent="0.25">
      <c r="A274" s="5">
        <v>240</v>
      </c>
      <c r="B274" t="str">
        <f>VLOOKUP(Table1456[[#This Row],[model.rxns]],Table2[],2,FALSE)</f>
        <v>C-4 methyl sterol oxidase</v>
      </c>
      <c r="C274" s="2">
        <v>1.3755191245791301</v>
      </c>
      <c r="D274">
        <f>VLOOKUP(Table1456[[#This Row],[model.rxns]],Table2[[model.rxns]:[JFYL18 - stddev]],7,FALSE)</f>
        <v>1.94135744435077E-3</v>
      </c>
      <c r="E274">
        <f>VLOOKUP(Table1456[[#This Row],[model.rxns]],Table2[[model.rxns]:[JFYL14 - avg]],9,FALSE)</f>
        <v>2.67037429234856E-3</v>
      </c>
      <c r="F274">
        <f>VLOOKUP(Table1456[[#This Row],[model.rxns]],Table2[[model.rxns]:[JFYL14 - stddev]],10,FALSE)</f>
        <v>2.2944042654729601E-5</v>
      </c>
      <c r="G274" t="b">
        <f>ABS(Table1456[[#This Row],[JFYL14 flux]])&gt;Table1456[[#This Row],[JFYL14 stddev]]</f>
        <v>1</v>
      </c>
      <c r="H274">
        <v>0</v>
      </c>
    </row>
    <row r="275" spans="1:8" x14ac:dyDescent="0.25">
      <c r="A275" s="5">
        <v>241</v>
      </c>
      <c r="B275" t="str">
        <f>VLOOKUP(Table1456[[#This Row],[model.rxns]],Table2[],2,FALSE)</f>
        <v>C-4 sterol methyl oxidase (4,4-dimethylzymosterol)</v>
      </c>
      <c r="C275" s="2">
        <v>1.3755191245791301</v>
      </c>
      <c r="D275">
        <f>VLOOKUP(Table1456[[#This Row],[model.rxns]],Table2[[model.rxns]:[JFYL18 - stddev]],7,FALSE)</f>
        <v>1.94135744435077E-3</v>
      </c>
      <c r="E275">
        <f>VLOOKUP(Table1456[[#This Row],[model.rxns]],Table2[[model.rxns]:[JFYL14 - avg]],9,FALSE)</f>
        <v>2.67037429234856E-3</v>
      </c>
      <c r="F275">
        <f>VLOOKUP(Table1456[[#This Row],[model.rxns]],Table2[[model.rxns]:[JFYL14 - stddev]],10,FALSE)</f>
        <v>2.2944042654729601E-5</v>
      </c>
      <c r="G275" t="b">
        <f>ABS(Table1456[[#This Row],[JFYL14 flux]])&gt;Table1456[[#This Row],[JFYL14 stddev]]</f>
        <v>1</v>
      </c>
      <c r="H275">
        <v>0</v>
      </c>
    </row>
    <row r="276" spans="1:8" x14ac:dyDescent="0.25">
      <c r="A276" s="5">
        <v>242</v>
      </c>
      <c r="B276" t="str">
        <f>VLOOKUP(Table1456[[#This Row],[model.rxns]],Table2[],2,FALSE)</f>
        <v>C-5 sterol desaturase</v>
      </c>
      <c r="C276" s="2">
        <v>1.3755191245791301</v>
      </c>
      <c r="D276">
        <f>VLOOKUP(Table1456[[#This Row],[model.rxns]],Table2[[model.rxns]:[JFYL18 - stddev]],7,FALSE)</f>
        <v>1.94135744435077E-3</v>
      </c>
      <c r="E276">
        <f>VLOOKUP(Table1456[[#This Row],[model.rxns]],Table2[[model.rxns]:[JFYL14 - avg]],9,FALSE)</f>
        <v>2.67037429234856E-3</v>
      </c>
      <c r="F276">
        <f>VLOOKUP(Table1456[[#This Row],[model.rxns]],Table2[[model.rxns]:[JFYL14 - stddev]],10,FALSE)</f>
        <v>2.2944042654729601E-5</v>
      </c>
      <c r="G276" t="b">
        <f>ABS(Table1456[[#This Row],[JFYL14 flux]])&gt;Table1456[[#This Row],[JFYL14 stddev]]</f>
        <v>1</v>
      </c>
      <c r="H276">
        <v>0</v>
      </c>
    </row>
    <row r="277" spans="1:8" x14ac:dyDescent="0.25">
      <c r="A277" s="5">
        <v>243</v>
      </c>
      <c r="B277" t="str">
        <f>VLOOKUP(Table1456[[#This Row],[model.rxns]],Table2[],2,FALSE)</f>
        <v>C-8 sterol isomerase</v>
      </c>
      <c r="C277" s="2">
        <v>1.3755191245791301</v>
      </c>
      <c r="D277">
        <f>VLOOKUP(Table1456[[#This Row],[model.rxns]],Table2[[model.rxns]:[JFYL18 - stddev]],7,FALSE)</f>
        <v>1.94135744435077E-3</v>
      </c>
      <c r="E277">
        <f>VLOOKUP(Table1456[[#This Row],[model.rxns]],Table2[[model.rxns]:[JFYL14 - avg]],9,FALSE)</f>
        <v>2.67037429234856E-3</v>
      </c>
      <c r="F277">
        <f>VLOOKUP(Table1456[[#This Row],[model.rxns]],Table2[[model.rxns]:[JFYL14 - stddev]],10,FALSE)</f>
        <v>2.2944042654729601E-5</v>
      </c>
      <c r="G277" t="b">
        <f>ABS(Table1456[[#This Row],[JFYL14 flux]])&gt;Table1456[[#This Row],[JFYL14 stddev]]</f>
        <v>1</v>
      </c>
      <c r="H277">
        <v>0</v>
      </c>
    </row>
    <row r="278" spans="1:8" x14ac:dyDescent="0.25">
      <c r="A278" s="5">
        <v>244</v>
      </c>
      <c r="B278" t="str">
        <f>VLOOKUP(Table1456[[#This Row],[model.rxns]],Table2[],2,FALSE)</f>
        <v>C-s24 sterol reductase</v>
      </c>
      <c r="C278" s="2">
        <v>1.3755191245791301</v>
      </c>
      <c r="D278">
        <f>VLOOKUP(Table1456[[#This Row],[model.rxns]],Table2[[model.rxns]:[JFYL18 - stddev]],7,FALSE)</f>
        <v>1.94135744435077E-3</v>
      </c>
      <c r="E278">
        <f>VLOOKUP(Table1456[[#This Row],[model.rxns]],Table2[[model.rxns]:[JFYL14 - avg]],9,FALSE)</f>
        <v>2.67037429234856E-3</v>
      </c>
      <c r="F278">
        <f>VLOOKUP(Table1456[[#This Row],[model.rxns]],Table2[[model.rxns]:[JFYL14 - stddev]],10,FALSE)</f>
        <v>2.2944042654729601E-5</v>
      </c>
      <c r="G278" t="b">
        <f>ABS(Table1456[[#This Row],[JFYL14 flux]])&gt;Table1456[[#This Row],[JFYL14 stddev]]</f>
        <v>1</v>
      </c>
      <c r="H278">
        <v>0</v>
      </c>
    </row>
    <row r="279" spans="1:8" x14ac:dyDescent="0.25">
      <c r="A279" s="5">
        <v>317</v>
      </c>
      <c r="B279" t="str">
        <f>VLOOKUP(Table1456[[#This Row],[model.rxns]],Table2[],2,FALSE)</f>
        <v>cytochrome P450 lanosterol 14-alpha-demethylase (NADP)</v>
      </c>
      <c r="C279" s="2">
        <v>1.3755191245791301</v>
      </c>
      <c r="D279">
        <f>VLOOKUP(Table1456[[#This Row],[model.rxns]],Table2[[model.rxns]:[JFYL18 - stddev]],7,FALSE)</f>
        <v>1.94135744435077E-3</v>
      </c>
      <c r="E279">
        <f>VLOOKUP(Table1456[[#This Row],[model.rxns]],Table2[[model.rxns]:[JFYL14 - avg]],9,FALSE)</f>
        <v>2.67037429234856E-3</v>
      </c>
      <c r="F279">
        <f>VLOOKUP(Table1456[[#This Row],[model.rxns]],Table2[[model.rxns]:[JFYL14 - stddev]],10,FALSE)</f>
        <v>2.2944042654729601E-5</v>
      </c>
      <c r="G279" t="b">
        <f>ABS(Table1456[[#This Row],[JFYL14 flux]])&gt;Table1456[[#This Row],[JFYL14 stddev]]</f>
        <v>1</v>
      </c>
      <c r="H279">
        <v>0</v>
      </c>
    </row>
    <row r="280" spans="1:8" x14ac:dyDescent="0.25">
      <c r="A280" s="5">
        <v>355</v>
      </c>
      <c r="B280" t="str">
        <f>VLOOKUP(Table1456[[#This Row],[model.rxns]],Table2[],2,FALSE)</f>
        <v>dimethylallyltranstransferase</v>
      </c>
      <c r="C280" s="2">
        <v>1.3755191245791301</v>
      </c>
      <c r="D280">
        <f>VLOOKUP(Table1456[[#This Row],[model.rxns]],Table2[[model.rxns]:[JFYL18 - stddev]],7,FALSE)</f>
        <v>3.8827148887015501E-3</v>
      </c>
      <c r="E280">
        <f>VLOOKUP(Table1456[[#This Row],[model.rxns]],Table2[[model.rxns]:[JFYL14 - avg]],9,FALSE)</f>
        <v>5.3407485846971199E-3</v>
      </c>
      <c r="F280">
        <f>VLOOKUP(Table1456[[#This Row],[model.rxns]],Table2[[model.rxns]:[JFYL14 - stddev]],10,FALSE)</f>
        <v>4.5888085309459202E-5</v>
      </c>
      <c r="G280" t="b">
        <f>ABS(Table1456[[#This Row],[JFYL14 flux]])&gt;Table1456[[#This Row],[JFYL14 stddev]]</f>
        <v>1</v>
      </c>
      <c r="H280">
        <v>0</v>
      </c>
    </row>
    <row r="281" spans="1:8" x14ac:dyDescent="0.25">
      <c r="A281" s="5">
        <v>462</v>
      </c>
      <c r="B281" t="str">
        <f>VLOOKUP(Table1456[[#This Row],[model.rxns]],Table2[],2,FALSE)</f>
        <v>geranyltranstransferase</v>
      </c>
      <c r="C281" s="2">
        <v>1.3755191245791301</v>
      </c>
      <c r="D281">
        <f>VLOOKUP(Table1456[[#This Row],[model.rxns]],Table2[[model.rxns]:[JFYL18 - stddev]],7,FALSE)</f>
        <v>3.8827148887015501E-3</v>
      </c>
      <c r="E281">
        <f>VLOOKUP(Table1456[[#This Row],[model.rxns]],Table2[[model.rxns]:[JFYL14 - avg]],9,FALSE)</f>
        <v>5.3407485846971199E-3</v>
      </c>
      <c r="F281">
        <f>VLOOKUP(Table1456[[#This Row],[model.rxns]],Table2[[model.rxns]:[JFYL14 - stddev]],10,FALSE)</f>
        <v>4.5888085309459202E-5</v>
      </c>
      <c r="G281" t="b">
        <f>ABS(Table1456[[#This Row],[JFYL14 flux]])&gt;Table1456[[#This Row],[JFYL14 stddev]]</f>
        <v>1</v>
      </c>
      <c r="H281">
        <v>0</v>
      </c>
    </row>
    <row r="282" spans="1:8" x14ac:dyDescent="0.25">
      <c r="A282" s="5">
        <v>698</v>
      </c>
      <c r="B282" t="str">
        <f>VLOOKUP(Table1456[[#This Row],[model.rxns]],Table2[],2,FALSE)</f>
        <v>lanosterol synthase</v>
      </c>
      <c r="C282" s="2">
        <v>1.3755191245791301</v>
      </c>
      <c r="D282">
        <f>VLOOKUP(Table1456[[#This Row],[model.rxns]],Table2[[model.rxns]:[JFYL18 - stddev]],7,FALSE)</f>
        <v>1.94135744435077E-3</v>
      </c>
      <c r="E282">
        <f>VLOOKUP(Table1456[[#This Row],[model.rxns]],Table2[[model.rxns]:[JFYL14 - avg]],9,FALSE)</f>
        <v>2.67037429234856E-3</v>
      </c>
      <c r="F282">
        <f>VLOOKUP(Table1456[[#This Row],[model.rxns]],Table2[[model.rxns]:[JFYL14 - stddev]],10,FALSE)</f>
        <v>2.2944042654729601E-5</v>
      </c>
      <c r="G282" t="b">
        <f>ABS(Table1456[[#This Row],[JFYL14 flux]])&gt;Table1456[[#This Row],[JFYL14 stddev]]</f>
        <v>1</v>
      </c>
      <c r="H282">
        <v>0</v>
      </c>
    </row>
    <row r="283" spans="1:8" x14ac:dyDescent="0.25">
      <c r="A283" s="5">
        <v>986</v>
      </c>
      <c r="B283" t="str">
        <f>VLOOKUP(Table1456[[#This Row],[model.rxns]],Table2[],2,FALSE)</f>
        <v>S-adenosyl-methionine delta-24-sterol-c-methyltransferase</v>
      </c>
      <c r="C283" s="2">
        <v>1.3755191245791301</v>
      </c>
      <c r="D283">
        <f>VLOOKUP(Table1456[[#This Row],[model.rxns]],Table2[[model.rxns]:[JFYL18 - stddev]],7,FALSE)</f>
        <v>1.94135744435077E-3</v>
      </c>
      <c r="E283">
        <f>VLOOKUP(Table1456[[#This Row],[model.rxns]],Table2[[model.rxns]:[JFYL14 - avg]],9,FALSE)</f>
        <v>2.67037429234856E-3</v>
      </c>
      <c r="F283">
        <f>VLOOKUP(Table1456[[#This Row],[model.rxns]],Table2[[model.rxns]:[JFYL14 - stddev]],10,FALSE)</f>
        <v>2.2944042654729601E-5</v>
      </c>
      <c r="G283" t="b">
        <f>ABS(Table1456[[#This Row],[JFYL14 flux]])&gt;Table1456[[#This Row],[JFYL14 stddev]]</f>
        <v>1</v>
      </c>
      <c r="H283">
        <v>0</v>
      </c>
    </row>
    <row r="284" spans="1:8" x14ac:dyDescent="0.25">
      <c r="A284" s="5">
        <v>1011</v>
      </c>
      <c r="B284" t="str">
        <f>VLOOKUP(Table1456[[#This Row],[model.rxns]],Table2[],2,FALSE)</f>
        <v>squalene epoxidase (NADP)</v>
      </c>
      <c r="C284" s="2">
        <v>1.3755191245791301</v>
      </c>
      <c r="D284">
        <f>VLOOKUP(Table1456[[#This Row],[model.rxns]],Table2[[model.rxns]:[JFYL18 - stddev]],7,FALSE)</f>
        <v>1.94135744435077E-3</v>
      </c>
      <c r="E284">
        <f>VLOOKUP(Table1456[[#This Row],[model.rxns]],Table2[[model.rxns]:[JFYL14 - avg]],9,FALSE)</f>
        <v>2.67037429234856E-3</v>
      </c>
      <c r="F284">
        <f>VLOOKUP(Table1456[[#This Row],[model.rxns]],Table2[[model.rxns]:[JFYL14 - stddev]],10,FALSE)</f>
        <v>2.2944042654729601E-5</v>
      </c>
      <c r="G284" t="b">
        <f>ABS(Table1456[[#This Row],[JFYL14 flux]])&gt;Table1456[[#This Row],[JFYL14 stddev]]</f>
        <v>1</v>
      </c>
      <c r="H284">
        <v>0</v>
      </c>
    </row>
    <row r="285" spans="1:8" x14ac:dyDescent="0.25">
      <c r="A285" s="5">
        <v>1012</v>
      </c>
      <c r="B285" t="str">
        <f>VLOOKUP(Table1456[[#This Row],[model.rxns]],Table2[],2,FALSE)</f>
        <v>squalene synthase</v>
      </c>
      <c r="C285" s="2">
        <v>1.3755191245791301</v>
      </c>
      <c r="D285">
        <f>VLOOKUP(Table1456[[#This Row],[model.rxns]],Table2[[model.rxns]:[JFYL18 - stddev]],7,FALSE)</f>
        <v>1.94135744435077E-3</v>
      </c>
      <c r="E285">
        <f>VLOOKUP(Table1456[[#This Row],[model.rxns]],Table2[[model.rxns]:[JFYL14 - avg]],9,FALSE)</f>
        <v>2.67037429234856E-3</v>
      </c>
      <c r="F285">
        <f>VLOOKUP(Table1456[[#This Row],[model.rxns]],Table2[[model.rxns]:[JFYL14 - stddev]],10,FALSE)</f>
        <v>2.2944042654729601E-5</v>
      </c>
      <c r="G285" t="b">
        <f>ABS(Table1456[[#This Row],[JFYL14 flux]])&gt;Table1456[[#This Row],[JFYL14 stddev]]</f>
        <v>1</v>
      </c>
      <c r="H285">
        <v>0</v>
      </c>
    </row>
    <row r="286" spans="1:8" hidden="1" x14ac:dyDescent="0.25">
      <c r="A286" s="5">
        <v>1754</v>
      </c>
      <c r="B286" t="str">
        <f>VLOOKUP(Table1456[[#This Row],[model.rxns]],Table2[],2,FALSE)</f>
        <v>ergosta-5,6,22,24,(28)-tetraen-3beta-ol transport</v>
      </c>
      <c r="C286" s="2">
        <v>1.3755191245791301</v>
      </c>
      <c r="D286">
        <f>VLOOKUP(Table1456[[#This Row],[model.rxns]],Table2[[model.rxns]:[JFYL18 - stddev]],7,FALSE)</f>
        <v>1.94135744435077E-3</v>
      </c>
      <c r="E286">
        <f>VLOOKUP(Table1456[[#This Row],[model.rxns]],Table2[[model.rxns]:[JFYL14 - avg]],9,FALSE)</f>
        <v>2.67037429234856E-3</v>
      </c>
      <c r="F286">
        <f>VLOOKUP(Table1456[[#This Row],[model.rxns]],Table2[[model.rxns]:[JFYL14 - stddev]],10,FALSE)</f>
        <v>2.2944042654729601E-5</v>
      </c>
      <c r="G286" t="b">
        <f>ABS(Table1456[[#This Row],[JFYL14 flux]])&gt;Table1456[[#This Row],[JFYL14 stddev]]</f>
        <v>1</v>
      </c>
      <c r="H286">
        <v>0</v>
      </c>
    </row>
    <row r="287" spans="1:8" hidden="1" x14ac:dyDescent="0.25">
      <c r="A287" s="5">
        <v>1963</v>
      </c>
      <c r="B287" t="str">
        <f>VLOOKUP(Table1456[[#This Row],[model.rxns]],Table2[],2,FALSE)</f>
        <v>NADP(+) transport</v>
      </c>
      <c r="C287" s="2">
        <v>1.3755191245791301</v>
      </c>
      <c r="D287">
        <f>VLOOKUP(Table1456[[#This Row],[model.rxns]],Table2[[model.rxns]:[JFYL18 - stddev]],7,FALSE)</f>
        <v>-3.8827148887015501E-3</v>
      </c>
      <c r="E287">
        <f>VLOOKUP(Table1456[[#This Row],[model.rxns]],Table2[[model.rxns]:[JFYL14 - avg]],9,FALSE)</f>
        <v>-5.3407485846971199E-3</v>
      </c>
      <c r="F287">
        <f>VLOOKUP(Table1456[[#This Row],[model.rxns]],Table2[[model.rxns]:[JFYL14 - stddev]],10,FALSE)</f>
        <v>4.5888085309459202E-5</v>
      </c>
      <c r="G287" t="b">
        <f>ABS(Table1456[[#This Row],[JFYL14 flux]])&gt;Table1456[[#This Row],[JFYL14 stddev]]</f>
        <v>1</v>
      </c>
      <c r="H287">
        <v>0</v>
      </c>
    </row>
    <row r="288" spans="1:8" hidden="1" x14ac:dyDescent="0.25">
      <c r="A288" s="5">
        <v>1964</v>
      </c>
      <c r="B288" t="str">
        <f>VLOOKUP(Table1456[[#This Row],[model.rxns]],Table2[],2,FALSE)</f>
        <v>NADPH transport</v>
      </c>
      <c r="C288" s="2">
        <v>1.3755191245791301</v>
      </c>
      <c r="D288">
        <f>VLOOKUP(Table1456[[#This Row],[model.rxns]],Table2[[model.rxns]:[JFYL18 - stddev]],7,FALSE)</f>
        <v>3.8827148887015501E-3</v>
      </c>
      <c r="E288">
        <f>VLOOKUP(Table1456[[#This Row],[model.rxns]],Table2[[model.rxns]:[JFYL14 - avg]],9,FALSE)</f>
        <v>5.3407485846971199E-3</v>
      </c>
      <c r="F288">
        <f>VLOOKUP(Table1456[[#This Row],[model.rxns]],Table2[[model.rxns]:[JFYL14 - stddev]],10,FALSE)</f>
        <v>4.5888085309459202E-5</v>
      </c>
      <c r="G288" t="b">
        <f>ABS(Table1456[[#This Row],[JFYL14 flux]])&gt;Table1456[[#This Row],[JFYL14 stddev]]</f>
        <v>1</v>
      </c>
      <c r="H288">
        <v>0</v>
      </c>
    </row>
    <row r="289" spans="1:8" hidden="1" x14ac:dyDescent="0.25">
      <c r="A289" s="5">
        <v>1977</v>
      </c>
      <c r="B289" t="str">
        <f>VLOOKUP(Table1456[[#This Row],[model.rxns]],Table2[],2,FALSE)</f>
        <v>O2 transport</v>
      </c>
      <c r="C289" s="2">
        <v>1.3755191245791301</v>
      </c>
      <c r="D289">
        <f>VLOOKUP(Table1456[[#This Row],[model.rxns]],Table2[[model.rxns]:[JFYL18 - stddev]],7,FALSE)</f>
        <v>1.94135744435077E-3</v>
      </c>
      <c r="E289">
        <f>VLOOKUP(Table1456[[#This Row],[model.rxns]],Table2[[model.rxns]:[JFYL14 - avg]],9,FALSE)</f>
        <v>2.67037429234856E-3</v>
      </c>
      <c r="F289">
        <f>VLOOKUP(Table1456[[#This Row],[model.rxns]],Table2[[model.rxns]:[JFYL14 - stddev]],10,FALSE)</f>
        <v>2.2944042654729601E-5</v>
      </c>
      <c r="G289" t="b">
        <f>ABS(Table1456[[#This Row],[JFYL14 flux]])&gt;Table1456[[#This Row],[JFYL14 stddev]]</f>
        <v>1</v>
      </c>
      <c r="H289">
        <v>0</v>
      </c>
    </row>
    <row r="290" spans="1:8" hidden="1" x14ac:dyDescent="0.25">
      <c r="A290" s="5">
        <v>2053</v>
      </c>
      <c r="B290" t="str">
        <f>VLOOKUP(Table1456[[#This Row],[model.rxns]],Table2[],2,FALSE)</f>
        <v>squalene transport</v>
      </c>
      <c r="C290" s="2">
        <v>1.3755191245791301</v>
      </c>
      <c r="D290">
        <f>VLOOKUP(Table1456[[#This Row],[model.rxns]],Table2[[model.rxns]:[JFYL18 - stddev]],7,FALSE)</f>
        <v>1.94135744435077E-3</v>
      </c>
      <c r="E290">
        <f>VLOOKUP(Table1456[[#This Row],[model.rxns]],Table2[[model.rxns]:[JFYL14 - avg]],9,FALSE)</f>
        <v>2.67037429234856E-3</v>
      </c>
      <c r="F290">
        <f>VLOOKUP(Table1456[[#This Row],[model.rxns]],Table2[[model.rxns]:[JFYL14 - stddev]],10,FALSE)</f>
        <v>2.2944042654729601E-5</v>
      </c>
      <c r="G290" t="b">
        <f>ABS(Table1456[[#This Row],[JFYL14 flux]])&gt;Table1456[[#This Row],[JFYL14 stddev]]</f>
        <v>1</v>
      </c>
      <c r="H290">
        <v>0</v>
      </c>
    </row>
    <row r="291" spans="1:8" hidden="1" x14ac:dyDescent="0.25">
      <c r="A291" s="5">
        <v>2054</v>
      </c>
      <c r="B291" t="str">
        <f>VLOOKUP(Table1456[[#This Row],[model.rxns]],Table2[],2,FALSE)</f>
        <v>squalene-2,3-epoxide transport</v>
      </c>
      <c r="C291" s="2">
        <v>1.3755191245791301</v>
      </c>
      <c r="D291">
        <f>VLOOKUP(Table1456[[#This Row],[model.rxns]],Table2[[model.rxns]:[JFYL18 - stddev]],7,FALSE)</f>
        <v>1.94135744435077E-3</v>
      </c>
      <c r="E291">
        <f>VLOOKUP(Table1456[[#This Row],[model.rxns]],Table2[[model.rxns]:[JFYL14 - avg]],9,FALSE)</f>
        <v>2.67037429234856E-3</v>
      </c>
      <c r="F291">
        <f>VLOOKUP(Table1456[[#This Row],[model.rxns]],Table2[[model.rxns]:[JFYL14 - stddev]],10,FALSE)</f>
        <v>2.2944042654729601E-5</v>
      </c>
      <c r="G291" t="b">
        <f>ABS(Table1456[[#This Row],[JFYL14 flux]])&gt;Table1456[[#This Row],[JFYL14 stddev]]</f>
        <v>1</v>
      </c>
      <c r="H291">
        <v>0</v>
      </c>
    </row>
    <row r="292" spans="1:8" x14ac:dyDescent="0.25">
      <c r="A292" s="5">
        <v>667</v>
      </c>
      <c r="B292" t="str">
        <f>VLOOKUP(Table1456[[#This Row],[model.rxns]],Table2[],2,FALSE)</f>
        <v>isopentenyl-diphosphate D-isomerase</v>
      </c>
      <c r="C292" s="2">
        <v>1.3755191245791301</v>
      </c>
      <c r="D292">
        <f>VLOOKUP(Table1456[[#This Row],[model.rxns]],Table2[[model.rxns]:[JFYL18 - stddev]],7,FALSE)</f>
        <v>3.8827148887015501E-3</v>
      </c>
      <c r="E292">
        <f>VLOOKUP(Table1456[[#This Row],[model.rxns]],Table2[[model.rxns]:[JFYL14 - avg]],9,FALSE)</f>
        <v>5.3407485846971199E-3</v>
      </c>
      <c r="F292">
        <f>VLOOKUP(Table1456[[#This Row],[model.rxns]],Table2[[model.rxns]:[JFYL14 - stddev]],10,FALSE)</f>
        <v>4.58880853094595E-5</v>
      </c>
      <c r="G292" t="b">
        <f>ABS(Table1456[[#This Row],[JFYL14 flux]])&gt;Table1456[[#This Row],[JFYL14 stddev]]</f>
        <v>1</v>
      </c>
      <c r="H292">
        <v>0</v>
      </c>
    </row>
    <row r="293" spans="1:8" x14ac:dyDescent="0.25">
      <c r="A293" s="5">
        <v>739</v>
      </c>
      <c r="B293" t="str">
        <f>VLOOKUP(Table1456[[#This Row],[model.rxns]],Table2[],2,FALSE)</f>
        <v>mevalonate pyrophoshate decarboxylase</v>
      </c>
      <c r="C293" s="2">
        <v>1.3755191245791301</v>
      </c>
      <c r="D293">
        <f>VLOOKUP(Table1456[[#This Row],[model.rxns]],Table2[[model.rxns]:[JFYL18 - stddev]],7,FALSE)</f>
        <v>1.16481446661047E-2</v>
      </c>
      <c r="E293">
        <f>VLOOKUP(Table1456[[#This Row],[model.rxns]],Table2[[model.rxns]:[JFYL14 - avg]],9,FALSE)</f>
        <v>1.6022245754091301E-2</v>
      </c>
      <c r="F293">
        <f>VLOOKUP(Table1456[[#This Row],[model.rxns]],Table2[[model.rxns]:[JFYL14 - stddev]],10,FALSE)</f>
        <v>1.3766425592837801E-4</v>
      </c>
      <c r="G293" t="b">
        <f>ABS(Table1456[[#This Row],[JFYL14 flux]])&gt;Table1456[[#This Row],[JFYL14 stddev]]</f>
        <v>1</v>
      </c>
      <c r="H293">
        <v>0</v>
      </c>
    </row>
    <row r="294" spans="1:8" x14ac:dyDescent="0.25">
      <c r="A294" s="5">
        <v>904</v>
      </c>
      <c r="B294" t="str">
        <f>VLOOKUP(Table1456[[#This Row],[model.rxns]],Table2[],2,FALSE)</f>
        <v>phosphomevalonate kinase</v>
      </c>
      <c r="C294" s="2">
        <v>1.3755191245791301</v>
      </c>
      <c r="D294">
        <f>VLOOKUP(Table1456[[#This Row],[model.rxns]],Table2[[model.rxns]:[JFYL18 - stddev]],7,FALSE)</f>
        <v>1.16481446661047E-2</v>
      </c>
      <c r="E294">
        <f>VLOOKUP(Table1456[[#This Row],[model.rxns]],Table2[[model.rxns]:[JFYL14 - avg]],9,FALSE)</f>
        <v>1.6022245754091301E-2</v>
      </c>
      <c r="F294">
        <f>VLOOKUP(Table1456[[#This Row],[model.rxns]],Table2[[model.rxns]:[JFYL14 - stddev]],10,FALSE)</f>
        <v>1.3766425592837801E-4</v>
      </c>
      <c r="G294" t="b">
        <f>ABS(Table1456[[#This Row],[JFYL14 flux]])&gt;Table1456[[#This Row],[JFYL14 stddev]]</f>
        <v>1</v>
      </c>
      <c r="H294">
        <v>0</v>
      </c>
    </row>
    <row r="295" spans="1:8" x14ac:dyDescent="0.25">
      <c r="A295" s="5">
        <v>757</v>
      </c>
      <c r="B295" t="str">
        <f>VLOOKUP(Table1456[[#This Row],[model.rxns]],Table2[],2,FALSE)</f>
        <v>myo-inositol 1-phosphatase</v>
      </c>
      <c r="C295" s="2">
        <v>1.3755190955654699</v>
      </c>
      <c r="D295">
        <f>VLOOKUP(Table1456[[#This Row],[model.rxns]],Table2[[model.rxns]:[JFYL18 - stddev]],7,FALSE)</f>
        <v>3.2384330115664301E-4</v>
      </c>
      <c r="E295">
        <f>VLOOKUP(Table1456[[#This Row],[model.rxns]],Table2[[model.rxns]:[JFYL14 - avg]],9,FALSE)</f>
        <v>4.4545264471192002E-4</v>
      </c>
      <c r="F295">
        <f>VLOOKUP(Table1456[[#This Row],[model.rxns]],Table2[[model.rxns]:[JFYL14 - stddev]],10,FALSE)</f>
        <v>3.8273602731337001E-6</v>
      </c>
      <c r="G295" t="b">
        <f>ABS(Table1456[[#This Row],[JFYL14 flux]])&gt;Table1456[[#This Row],[JFYL14 stddev]]</f>
        <v>1</v>
      </c>
      <c r="H295">
        <v>0</v>
      </c>
    </row>
    <row r="296" spans="1:8" x14ac:dyDescent="0.25">
      <c r="A296" s="5">
        <v>758</v>
      </c>
      <c r="B296" t="str">
        <f>VLOOKUP(Table1456[[#This Row],[model.rxns]],Table2[],2,FALSE)</f>
        <v>myo-inositol-1-phosphate synthase</v>
      </c>
      <c r="C296" s="2">
        <v>1.3755190955654699</v>
      </c>
      <c r="D296">
        <f>VLOOKUP(Table1456[[#This Row],[model.rxns]],Table2[[model.rxns]:[JFYL18 - stddev]],7,FALSE)</f>
        <v>3.2384330115664301E-4</v>
      </c>
      <c r="E296">
        <f>VLOOKUP(Table1456[[#This Row],[model.rxns]],Table2[[model.rxns]:[JFYL14 - avg]],9,FALSE)</f>
        <v>4.4545264471192002E-4</v>
      </c>
      <c r="F296">
        <f>VLOOKUP(Table1456[[#This Row],[model.rxns]],Table2[[model.rxns]:[JFYL14 - stddev]],10,FALSE)</f>
        <v>3.8273602731337001E-6</v>
      </c>
      <c r="G296" t="b">
        <f>ABS(Table1456[[#This Row],[JFYL14 flux]])&gt;Table1456[[#This Row],[JFYL14 stddev]]</f>
        <v>1</v>
      </c>
      <c r="H296">
        <v>0</v>
      </c>
    </row>
    <row r="297" spans="1:8" hidden="1" x14ac:dyDescent="0.25">
      <c r="A297" s="5">
        <v>3546</v>
      </c>
      <c r="B297" t="str">
        <f>VLOOKUP(Table1456[[#This Row],[model.rxns]],Table2[],2,FALSE)</f>
        <v>myo-inositol transport, cytoplasm-ER membrane</v>
      </c>
      <c r="C297" s="2">
        <v>1.3755190955654699</v>
      </c>
      <c r="D297">
        <f>VLOOKUP(Table1456[[#This Row],[model.rxns]],Table2[[model.rxns]:[JFYL18 - stddev]],7,FALSE)</f>
        <v>3.2384330115664301E-4</v>
      </c>
      <c r="E297">
        <f>VLOOKUP(Table1456[[#This Row],[model.rxns]],Table2[[model.rxns]:[JFYL14 - avg]],9,FALSE)</f>
        <v>4.4545264471192002E-4</v>
      </c>
      <c r="F297">
        <f>VLOOKUP(Table1456[[#This Row],[model.rxns]],Table2[[model.rxns]:[JFYL14 - stddev]],10,FALSE)</f>
        <v>3.8273602731337001E-6</v>
      </c>
      <c r="G297" t="b">
        <f>ABS(Table1456[[#This Row],[JFYL14 flux]])&gt;Table1456[[#This Row],[JFYL14 stddev]]</f>
        <v>1</v>
      </c>
      <c r="H297">
        <v>0</v>
      </c>
    </row>
    <row r="298" spans="1:8" x14ac:dyDescent="0.25">
      <c r="A298" s="5" t="s">
        <v>1752</v>
      </c>
      <c r="B298" t="str">
        <f>VLOOKUP(Table1456[[#This Row],[model.rxns]],Table2[],2,FALSE)</f>
        <v>phosphatidylinositol synthase</v>
      </c>
      <c r="C298" s="2">
        <v>1.3755190955654699</v>
      </c>
      <c r="D298">
        <f>VLOOKUP(Table1456[[#This Row],[model.rxns]],Table2[[model.rxns]:[JFYL18 - stddev]],7,FALSE)</f>
        <v>3.2384330115664301E-4</v>
      </c>
      <c r="E298">
        <f>VLOOKUP(Table1456[[#This Row],[model.rxns]],Table2[[model.rxns]:[JFYL14 - avg]],9,FALSE)</f>
        <v>4.4545264471192002E-4</v>
      </c>
      <c r="F298">
        <f>VLOOKUP(Table1456[[#This Row],[model.rxns]],Table2[[model.rxns]:[JFYL14 - stddev]],10,FALSE)</f>
        <v>3.8273602731337001E-6</v>
      </c>
      <c r="G298" t="b">
        <f>ABS(Table1456[[#This Row],[JFYL14 flux]])&gt;Table1456[[#This Row],[JFYL14 stddev]]</f>
        <v>1</v>
      </c>
      <c r="H298">
        <v>0</v>
      </c>
    </row>
    <row r="299" spans="1:8" x14ac:dyDescent="0.25">
      <c r="A299" s="5">
        <v>570</v>
      </c>
      <c r="B299" t="str">
        <f>VLOOKUP(Table1456[[#This Row],[model.rxns]],Table2[],2,FALSE)</f>
        <v>inosine monophosphate cyclohydrolase</v>
      </c>
      <c r="C299" s="2">
        <v>1.37542483807</v>
      </c>
      <c r="D299">
        <f>VLOOKUP(Table1456[[#This Row],[model.rxns]],Table2[[model.rxns]:[JFYL18 - stddev]],7,FALSE)</f>
        <v>1.09920415674509E-2</v>
      </c>
      <c r="E299">
        <f>VLOOKUP(Table1456[[#This Row],[model.rxns]],Table2[[model.rxns]:[JFYL14 - avg]],9,FALSE)</f>
        <v>1.51187269929699E-2</v>
      </c>
      <c r="F299">
        <f>VLOOKUP(Table1456[[#This Row],[model.rxns]],Table2[[model.rxns]:[JFYL14 - stddev]],10,FALSE)</f>
        <v>1.57787018973756E-4</v>
      </c>
      <c r="G299" t="b">
        <f>ABS(Table1456[[#This Row],[JFYL14 flux]])&gt;Table1456[[#This Row],[JFYL14 stddev]]</f>
        <v>1</v>
      </c>
      <c r="H299">
        <v>0</v>
      </c>
    </row>
    <row r="300" spans="1:8" x14ac:dyDescent="0.25">
      <c r="A300" s="5">
        <v>912</v>
      </c>
      <c r="B300" t="str">
        <f>VLOOKUP(Table1456[[#This Row],[model.rxns]],Table2[],2,FALSE)</f>
        <v>phosphoribosylaminoimidazolecarboxamide formyltransferase</v>
      </c>
      <c r="C300" s="2">
        <v>1.37542483807</v>
      </c>
      <c r="D300">
        <f>VLOOKUP(Table1456[[#This Row],[model.rxns]],Table2[[model.rxns]:[JFYL18 - stddev]],7,FALSE)</f>
        <v>1.09920415674509E-2</v>
      </c>
      <c r="E300">
        <f>VLOOKUP(Table1456[[#This Row],[model.rxns]],Table2[[model.rxns]:[JFYL14 - avg]],9,FALSE)</f>
        <v>1.51187269929699E-2</v>
      </c>
      <c r="F300">
        <f>VLOOKUP(Table1456[[#This Row],[model.rxns]],Table2[[model.rxns]:[JFYL14 - stddev]],10,FALSE)</f>
        <v>1.57787018973756E-4</v>
      </c>
      <c r="G300" t="b">
        <f>ABS(Table1456[[#This Row],[JFYL14 flux]])&gt;Table1456[[#This Row],[JFYL14 stddev]]</f>
        <v>1</v>
      </c>
      <c r="H300">
        <v>0</v>
      </c>
    </row>
    <row r="301" spans="1:8" hidden="1" x14ac:dyDescent="0.25">
      <c r="A301" s="5">
        <v>1129</v>
      </c>
      <c r="B301" t="str">
        <f>VLOOKUP(Table1456[[#This Row],[model.rxns]],Table2[],2,FALSE)</f>
        <v>coenzyme A transport</v>
      </c>
      <c r="C301" s="2">
        <v>1.3753914126190101</v>
      </c>
      <c r="D301">
        <f>VLOOKUP(Table1456[[#This Row],[model.rxns]],Table2[[model.rxns]:[JFYL18 - stddev]],7,FALSE)</f>
        <v>9.2064610906341295E-3</v>
      </c>
      <c r="E301">
        <f>VLOOKUP(Table1456[[#This Row],[model.rxns]],Table2[[model.rxns]:[JFYL14 - avg]],9,FALSE)</f>
        <v>1.26624875246692E-2</v>
      </c>
      <c r="F301">
        <f>VLOOKUP(Table1456[[#This Row],[model.rxns]],Table2[[model.rxns]:[JFYL14 - stddev]],10,FALSE)</f>
        <v>2.8041886828318301E-3</v>
      </c>
      <c r="G301" t="b">
        <f>ABS(Table1456[[#This Row],[JFYL14 flux]])&gt;Table1456[[#This Row],[JFYL14 stddev]]</f>
        <v>1</v>
      </c>
      <c r="H301">
        <v>0</v>
      </c>
    </row>
    <row r="302" spans="1:8" hidden="1" x14ac:dyDescent="0.25">
      <c r="A302" s="5">
        <v>1840</v>
      </c>
      <c r="B302" t="str">
        <f>VLOOKUP(Table1456[[#This Row],[model.rxns]],Table2[],2,FALSE)</f>
        <v>hydroxymethylglutaryl-CoA transport</v>
      </c>
      <c r="C302" s="2">
        <v>1.3753914126190101</v>
      </c>
      <c r="D302">
        <f>VLOOKUP(Table1456[[#This Row],[model.rxns]],Table2[[model.rxns]:[JFYL18 - stddev]],7,FALSE)</f>
        <v>-9.2064610906341399E-3</v>
      </c>
      <c r="E302">
        <f>VLOOKUP(Table1456[[#This Row],[model.rxns]],Table2[[model.rxns]:[JFYL14 - avg]],9,FALSE)</f>
        <v>-1.26624875246692E-2</v>
      </c>
      <c r="F302">
        <f>VLOOKUP(Table1456[[#This Row],[model.rxns]],Table2[[model.rxns]:[JFYL14 - stddev]],10,FALSE)</f>
        <v>2.8041886828318301E-3</v>
      </c>
      <c r="G302" t="b">
        <f>ABS(Table1456[[#This Row],[JFYL14 flux]])&gt;Table1456[[#This Row],[JFYL14 stddev]]</f>
        <v>1</v>
      </c>
      <c r="H302">
        <v>0</v>
      </c>
    </row>
    <row r="303" spans="1:8" x14ac:dyDescent="0.25">
      <c r="A303" s="5">
        <v>79</v>
      </c>
      <c r="B303" t="str">
        <f>VLOOKUP(Table1456[[#This Row],[model.rxns]],Table2[],2,FALSE)</f>
        <v>5-phosphoribosylformyl glycinamidine synthetase</v>
      </c>
      <c r="C303" s="2">
        <v>1.37538442932298</v>
      </c>
      <c r="D303">
        <f>VLOOKUP(Table1456[[#This Row],[model.rxns]],Table2[[model.rxns]:[JFYL18 - stddev]],7,FALSE)</f>
        <v>7.6949248731824904E-3</v>
      </c>
      <c r="E303">
        <f>VLOOKUP(Table1456[[#This Row],[model.rxns]],Table2[[model.rxns]:[JFYL14 - avg]],9,FALSE)</f>
        <v>1.0583479855385301E-2</v>
      </c>
      <c r="F303">
        <f>VLOOKUP(Table1456[[#This Row],[model.rxns]],Table2[[model.rxns]:[JFYL14 - stddev]],10,FALSE)</f>
        <v>1.2707036515544799E-4</v>
      </c>
      <c r="G303" t="b">
        <f>ABS(Table1456[[#This Row],[JFYL14 flux]])&gt;Table1456[[#This Row],[JFYL14 stddev]]</f>
        <v>1</v>
      </c>
      <c r="H303">
        <v>0</v>
      </c>
    </row>
    <row r="304" spans="1:8" x14ac:dyDescent="0.25">
      <c r="A304" s="5">
        <v>151</v>
      </c>
      <c r="B304" t="str">
        <f>VLOOKUP(Table1456[[#This Row],[model.rxns]],Table2[],2,FALSE)</f>
        <v>adenylosuccinate lyase (AICAR)</v>
      </c>
      <c r="C304" s="2">
        <v>1.37538442932298</v>
      </c>
      <c r="D304">
        <f>VLOOKUP(Table1456[[#This Row],[model.rxns]],Table2[[model.rxns]:[JFYL18 - stddev]],7,FALSE)</f>
        <v>7.6949248731824904E-3</v>
      </c>
      <c r="E304">
        <f>VLOOKUP(Table1456[[#This Row],[model.rxns]],Table2[[model.rxns]:[JFYL14 - avg]],9,FALSE)</f>
        <v>1.0583479855385301E-2</v>
      </c>
      <c r="F304">
        <f>VLOOKUP(Table1456[[#This Row],[model.rxns]],Table2[[model.rxns]:[JFYL14 - stddev]],10,FALSE)</f>
        <v>1.2707036515544799E-4</v>
      </c>
      <c r="G304" t="b">
        <f>ABS(Table1456[[#This Row],[JFYL14 flux]])&gt;Table1456[[#This Row],[JFYL14 stddev]]</f>
        <v>1</v>
      </c>
      <c r="H304">
        <v>0</v>
      </c>
    </row>
    <row r="305" spans="1:8" x14ac:dyDescent="0.25">
      <c r="A305" s="5">
        <v>855</v>
      </c>
      <c r="B305" t="str">
        <f>VLOOKUP(Table1456[[#This Row],[model.rxns]],Table2[],2,FALSE)</f>
        <v>phopshoribosylaminoimidazole synthetase</v>
      </c>
      <c r="C305" s="2">
        <v>1.37538442932298</v>
      </c>
      <c r="D305">
        <f>VLOOKUP(Table1456[[#This Row],[model.rxns]],Table2[[model.rxns]:[JFYL18 - stddev]],7,FALSE)</f>
        <v>7.6949248731824904E-3</v>
      </c>
      <c r="E305">
        <f>VLOOKUP(Table1456[[#This Row],[model.rxns]],Table2[[model.rxns]:[JFYL14 - avg]],9,FALSE)</f>
        <v>1.0583479855385301E-2</v>
      </c>
      <c r="F305">
        <f>VLOOKUP(Table1456[[#This Row],[model.rxns]],Table2[[model.rxns]:[JFYL14 - stddev]],10,FALSE)</f>
        <v>1.2707036515544799E-4</v>
      </c>
      <c r="G305" t="b">
        <f>ABS(Table1456[[#This Row],[JFYL14 flux]])&gt;Table1456[[#This Row],[JFYL14 stddev]]</f>
        <v>1</v>
      </c>
      <c r="H305">
        <v>0</v>
      </c>
    </row>
    <row r="306" spans="1:8" x14ac:dyDescent="0.25">
      <c r="A306" s="5">
        <v>908</v>
      </c>
      <c r="B306" t="str">
        <f>VLOOKUP(Table1456[[#This Row],[model.rxns]],Table2[],2,FALSE)</f>
        <v>phosphoribosyl amino imidazolesuccinocarbozamide synthetase</v>
      </c>
      <c r="C306" s="2">
        <v>1.37538442932298</v>
      </c>
      <c r="D306">
        <f>VLOOKUP(Table1456[[#This Row],[model.rxns]],Table2[[model.rxns]:[JFYL18 - stddev]],7,FALSE)</f>
        <v>7.6949248731824904E-3</v>
      </c>
      <c r="E306">
        <f>VLOOKUP(Table1456[[#This Row],[model.rxns]],Table2[[model.rxns]:[JFYL14 - avg]],9,FALSE)</f>
        <v>1.0583479855385301E-2</v>
      </c>
      <c r="F306">
        <f>VLOOKUP(Table1456[[#This Row],[model.rxns]],Table2[[model.rxns]:[JFYL14 - stddev]],10,FALSE)</f>
        <v>1.2707036515544799E-4</v>
      </c>
      <c r="G306" t="b">
        <f>ABS(Table1456[[#This Row],[JFYL14 flux]])&gt;Table1456[[#This Row],[JFYL14 stddev]]</f>
        <v>1</v>
      </c>
      <c r="H306">
        <v>0</v>
      </c>
    </row>
    <row r="307" spans="1:8" x14ac:dyDescent="0.25">
      <c r="A307" s="5">
        <v>911</v>
      </c>
      <c r="B307" t="str">
        <f>VLOOKUP(Table1456[[#This Row],[model.rxns]],Table2[],2,FALSE)</f>
        <v>phosphoribosylaminoimidazole-carboxylase</v>
      </c>
      <c r="C307" s="2">
        <v>1.37538442932298</v>
      </c>
      <c r="D307">
        <f>VLOOKUP(Table1456[[#This Row],[model.rxns]],Table2[[model.rxns]:[JFYL18 - stddev]],7,FALSE)</f>
        <v>7.6949248731824904E-3</v>
      </c>
      <c r="E307">
        <f>VLOOKUP(Table1456[[#This Row],[model.rxns]],Table2[[model.rxns]:[JFYL14 - avg]],9,FALSE)</f>
        <v>1.0583479855385301E-2</v>
      </c>
      <c r="F307">
        <f>VLOOKUP(Table1456[[#This Row],[model.rxns]],Table2[[model.rxns]:[JFYL14 - stddev]],10,FALSE)</f>
        <v>1.2707036515544799E-4</v>
      </c>
      <c r="G307" t="b">
        <f>ABS(Table1456[[#This Row],[JFYL14 flux]])&gt;Table1456[[#This Row],[JFYL14 stddev]]</f>
        <v>1</v>
      </c>
      <c r="H307">
        <v>0</v>
      </c>
    </row>
    <row r="308" spans="1:8" x14ac:dyDescent="0.25">
      <c r="A308" s="5">
        <v>914</v>
      </c>
      <c r="B308" t="str">
        <f>VLOOKUP(Table1456[[#This Row],[model.rxns]],Table2[],2,FALSE)</f>
        <v>phosphoribosylglycinamidine synthetase</v>
      </c>
      <c r="C308" s="2">
        <v>1.37538442932298</v>
      </c>
      <c r="D308">
        <f>VLOOKUP(Table1456[[#This Row],[model.rxns]],Table2[[model.rxns]:[JFYL18 - stddev]],7,FALSE)</f>
        <v>7.6949248731824904E-3</v>
      </c>
      <c r="E308">
        <f>VLOOKUP(Table1456[[#This Row],[model.rxns]],Table2[[model.rxns]:[JFYL14 - avg]],9,FALSE)</f>
        <v>1.0583479855385301E-2</v>
      </c>
      <c r="F308">
        <f>VLOOKUP(Table1456[[#This Row],[model.rxns]],Table2[[model.rxns]:[JFYL14 - stddev]],10,FALSE)</f>
        <v>1.2707036515544799E-4</v>
      </c>
      <c r="G308" t="b">
        <f>ABS(Table1456[[#This Row],[JFYL14 flux]])&gt;Table1456[[#This Row],[JFYL14 stddev]]</f>
        <v>1</v>
      </c>
      <c r="H308">
        <v>0</v>
      </c>
    </row>
    <row r="309" spans="1:8" x14ac:dyDescent="0.25">
      <c r="A309" s="5">
        <v>915</v>
      </c>
      <c r="B309" t="str">
        <f>VLOOKUP(Table1456[[#This Row],[model.rxns]],Table2[],2,FALSE)</f>
        <v>phosphoribosylpyrophosphate amidotransferase</v>
      </c>
      <c r="C309" s="2">
        <v>1.37538442932298</v>
      </c>
      <c r="D309">
        <f>VLOOKUP(Table1456[[#This Row],[model.rxns]],Table2[[model.rxns]:[JFYL18 - stddev]],7,FALSE)</f>
        <v>7.6949248731824904E-3</v>
      </c>
      <c r="E309">
        <f>VLOOKUP(Table1456[[#This Row],[model.rxns]],Table2[[model.rxns]:[JFYL14 - avg]],9,FALSE)</f>
        <v>1.0583479855385301E-2</v>
      </c>
      <c r="F309">
        <f>VLOOKUP(Table1456[[#This Row],[model.rxns]],Table2[[model.rxns]:[JFYL14 - stddev]],10,FALSE)</f>
        <v>1.2707036515544799E-4</v>
      </c>
      <c r="G309" t="b">
        <f>ABS(Table1456[[#This Row],[JFYL14 flux]])&gt;Table1456[[#This Row],[JFYL14 stddev]]</f>
        <v>1</v>
      </c>
      <c r="H309">
        <v>0</v>
      </c>
    </row>
    <row r="310" spans="1:8" hidden="1" x14ac:dyDescent="0.25">
      <c r="A310" s="5">
        <v>1758</v>
      </c>
      <c r="B310" t="str">
        <f>VLOOKUP(Table1456[[#This Row],[model.rxns]],Table2[],2,FALSE)</f>
        <v>ergosterol transport</v>
      </c>
      <c r="C310" s="2">
        <v>1.3752455466239899</v>
      </c>
      <c r="D310">
        <f>VLOOKUP(Table1456[[#This Row],[model.rxns]],Table2[[model.rxns]:[JFYL18 - stddev]],7,FALSE)</f>
        <v>1.94135744435077E-3</v>
      </c>
      <c r="E310">
        <f>VLOOKUP(Table1456[[#This Row],[model.rxns]],Table2[[model.rxns]:[JFYL14 - avg]],9,FALSE)</f>
        <v>2.6698431797487301E-3</v>
      </c>
      <c r="F310">
        <f>VLOOKUP(Table1456[[#This Row],[model.rxns]],Table2[[model.rxns]:[JFYL14 - stddev]],10,FALSE)</f>
        <v>4.4187873199818898E-5</v>
      </c>
      <c r="G310" t="b">
        <f>ABS(Table1456[[#This Row],[JFYL14 flux]])&gt;Table1456[[#This Row],[JFYL14 stddev]]</f>
        <v>1</v>
      </c>
      <c r="H310">
        <v>0</v>
      </c>
    </row>
    <row r="311" spans="1:8" x14ac:dyDescent="0.25">
      <c r="A311" s="5">
        <v>1084</v>
      </c>
      <c r="B311" t="str">
        <f>VLOOKUP(Table1456[[#This Row],[model.rxns]],Table2[],2,FALSE)</f>
        <v>UTP-glucose-1-phosphate uridylyltransferase</v>
      </c>
      <c r="C311" s="2">
        <v>1.3752420093620501</v>
      </c>
      <c r="D311">
        <f>VLOOKUP(Table1456[[#This Row],[model.rxns]],Table2[[model.rxns]:[JFYL18 - stddev]],7,FALSE)</f>
        <v>5.7912197960938702E-2</v>
      </c>
      <c r="E311">
        <f>VLOOKUP(Table1456[[#This Row],[model.rxns]],Table2[[model.rxns]:[JFYL14 - avg]],9,FALSE)</f>
        <v>7.9643287490373998E-2</v>
      </c>
      <c r="F311">
        <f>VLOOKUP(Table1456[[#This Row],[model.rxns]],Table2[[model.rxns]:[JFYL14 - stddev]],10,FALSE)</f>
        <v>9.6689426408155497E-3</v>
      </c>
      <c r="G311" t="b">
        <f>ABS(Table1456[[#This Row],[JFYL14 flux]])&gt;Table1456[[#This Row],[JFYL14 stddev]]</f>
        <v>1</v>
      </c>
      <c r="H311">
        <v>0</v>
      </c>
    </row>
    <row r="312" spans="1:8" x14ac:dyDescent="0.25">
      <c r="A312" s="5">
        <v>565</v>
      </c>
      <c r="B312" t="str">
        <f>VLOOKUP(Table1456[[#This Row],[model.rxns]],Table2[],2,FALSE)</f>
        <v>IMP dehydrogenase</v>
      </c>
      <c r="C312" s="2">
        <v>1.3752381081682199</v>
      </c>
      <c r="D312">
        <f>VLOOKUP(Table1456[[#This Row],[model.rxns]],Table2[[model.rxns]:[JFYL18 - stddev]],7,FALSE)</f>
        <v>3.6885863291598099E-3</v>
      </c>
      <c r="E312">
        <f>VLOOKUP(Table1456[[#This Row],[model.rxns]],Table2[[model.rxns]:[JFYL14 - avg]],9,FALSE)</f>
        <v>5.0726844851288998E-3</v>
      </c>
      <c r="F312">
        <f>VLOOKUP(Table1456[[#This Row],[model.rxns]],Table2[[model.rxns]:[JFYL14 - stddev]],10,FALSE)</f>
        <v>9.7989216023088604E-5</v>
      </c>
      <c r="G312" t="b">
        <f>ABS(Table1456[[#This Row],[JFYL14 flux]])&gt;Table1456[[#This Row],[JFYL14 stddev]]</f>
        <v>1</v>
      </c>
      <c r="H312">
        <v>0</v>
      </c>
    </row>
    <row r="313" spans="1:8" x14ac:dyDescent="0.25">
      <c r="A313" s="5">
        <v>549</v>
      </c>
      <c r="B313" t="str">
        <f>VLOOKUP(Table1456[[#This Row],[model.rxns]],Table2[],2,FALSE)</f>
        <v>homoserine O-trans-acetylase</v>
      </c>
      <c r="C313" s="2">
        <v>1.3751138535320599</v>
      </c>
      <c r="D313">
        <f>VLOOKUP(Table1456[[#This Row],[model.rxns]],Table2[[model.rxns]:[JFYL18 - stddev]],7,FALSE)</f>
        <v>2.9923354055064002E-3</v>
      </c>
      <c r="E313">
        <f>VLOOKUP(Table1456[[#This Row],[model.rxns]],Table2[[model.rxns]:[JFYL14 - avg]],9,FALSE)</f>
        <v>4.1148018705263398E-3</v>
      </c>
      <c r="F313">
        <f>VLOOKUP(Table1456[[#This Row],[model.rxns]],Table2[[model.rxns]:[JFYL14 - stddev]],10,FALSE)</f>
        <v>8.3435836228542702E-4</v>
      </c>
      <c r="G313" t="b">
        <f>ABS(Table1456[[#This Row],[JFYL14 flux]])&gt;Table1456[[#This Row],[JFYL14 stddev]]</f>
        <v>1</v>
      </c>
      <c r="H313">
        <v>0</v>
      </c>
    </row>
    <row r="314" spans="1:8" x14ac:dyDescent="0.25">
      <c r="A314" s="5">
        <v>250</v>
      </c>
      <c r="B314" t="str">
        <f>VLOOKUP(Table1456[[#This Row],[model.rxns]],Table2[],2,FALSE)</f>
        <v>carbamoyl-phosphate synthase (glutamine-hydrolysing)</v>
      </c>
      <c r="C314" s="2">
        <v>1.37493834267878</v>
      </c>
      <c r="D314">
        <f>VLOOKUP(Table1456[[#This Row],[model.rxns]],Table2[[model.rxns]:[JFYL18 - stddev]],7,FALSE)</f>
        <v>1.612081161573E-2</v>
      </c>
      <c r="E314">
        <f>VLOOKUP(Table1456[[#This Row],[model.rxns]],Table2[[model.rxns]:[JFYL14 - avg]],9,FALSE)</f>
        <v>2.21651220055686E-2</v>
      </c>
      <c r="F314">
        <f>VLOOKUP(Table1456[[#This Row],[model.rxns]],Table2[[model.rxns]:[JFYL14 - stddev]],10,FALSE)</f>
        <v>3.4954907486748401E-4</v>
      </c>
      <c r="G314" t="b">
        <f>ABS(Table1456[[#This Row],[JFYL14 flux]])&gt;Table1456[[#This Row],[JFYL14 stddev]]</f>
        <v>1</v>
      </c>
      <c r="H314">
        <v>0</v>
      </c>
    </row>
    <row r="315" spans="1:8" x14ac:dyDescent="0.25">
      <c r="A315" s="5">
        <v>307</v>
      </c>
      <c r="B315" t="str">
        <f>VLOOKUP(Table1456[[#This Row],[model.rxns]],Table2[],2,FALSE)</f>
        <v>CTP synthase (NH3)</v>
      </c>
      <c r="C315" s="2">
        <v>1.3748654100440401</v>
      </c>
      <c r="D315">
        <f>VLOOKUP(Table1456[[#This Row],[model.rxns]],Table2[[model.rxns]:[JFYL18 - stddev]],7,FALSE)</f>
        <v>4.1871616287289803E-3</v>
      </c>
      <c r="E315">
        <f>VLOOKUP(Table1456[[#This Row],[model.rxns]],Table2[[model.rxns]:[JFYL14 - avg]],9,FALSE)</f>
        <v>5.7567836896031503E-3</v>
      </c>
      <c r="F315">
        <f>VLOOKUP(Table1456[[#This Row],[model.rxns]],Table2[[model.rxns]:[JFYL14 - stddev]],10,FALSE)</f>
        <v>2.1447392775354201E-3</v>
      </c>
      <c r="G315" t="b">
        <f>ABS(Table1456[[#This Row],[JFYL14 flux]])&gt;Table1456[[#This Row],[JFYL14 stddev]]</f>
        <v>1</v>
      </c>
      <c r="H315">
        <v>0</v>
      </c>
    </row>
    <row r="316" spans="1:8" x14ac:dyDescent="0.25">
      <c r="A316" s="5">
        <v>692</v>
      </c>
      <c r="B316" t="str">
        <f>VLOOKUP(Table1456[[#This Row],[model.rxns]],Table2[],2,FALSE)</f>
        <v>L-threonine deaminase</v>
      </c>
      <c r="C316" s="2">
        <v>1.3748061532032601</v>
      </c>
      <c r="D316">
        <f>VLOOKUP(Table1456[[#This Row],[model.rxns]],Table2[[model.rxns]:[JFYL18 - stddev]],7,FALSE)</f>
        <v>5.2302898491402598E-3</v>
      </c>
      <c r="E316">
        <f>VLOOKUP(Table1456[[#This Row],[model.rxns]],Table2[[model.rxns]:[JFYL14 - avg]],9,FALSE)</f>
        <v>7.1906346676345696E-3</v>
      </c>
      <c r="F316">
        <f>VLOOKUP(Table1456[[#This Row],[model.rxns]],Table2[[model.rxns]:[JFYL14 - stddev]],10,FALSE)</f>
        <v>9.927336545318109E-4</v>
      </c>
      <c r="G316" t="b">
        <f>ABS(Table1456[[#This Row],[JFYL14 flux]])&gt;Table1456[[#This Row],[JFYL14 stddev]]</f>
        <v>1</v>
      </c>
      <c r="H316">
        <v>0</v>
      </c>
    </row>
    <row r="317" spans="1:8" hidden="1" x14ac:dyDescent="0.25">
      <c r="A317" s="5">
        <v>1585</v>
      </c>
      <c r="B317" t="str">
        <f>VLOOKUP(Table1456[[#This Row],[model.rxns]],Table2[],2,FALSE)</f>
        <v>2-oxobutanoate transporter</v>
      </c>
      <c r="C317" s="2">
        <v>1.37462321269499</v>
      </c>
      <c r="D317">
        <f>VLOOKUP(Table1456[[#This Row],[model.rxns]],Table2[[model.rxns]:[JFYL18 - stddev]],7,FALSE)</f>
        <v>5.5159556378822604E-3</v>
      </c>
      <c r="E317">
        <f>VLOOKUP(Table1456[[#This Row],[model.rxns]],Table2[[model.rxns]:[JFYL14 - avg]],9,FALSE)</f>
        <v>7.5823606600287302E-3</v>
      </c>
      <c r="F317">
        <f>VLOOKUP(Table1456[[#This Row],[model.rxns]],Table2[[model.rxns]:[JFYL14 - stddev]],10,FALSE)</f>
        <v>5.5354055362394101E-4</v>
      </c>
      <c r="G317" t="b">
        <f>ABS(Table1456[[#This Row],[JFYL14 flux]])&gt;Table1456[[#This Row],[JFYL14 stddev]]</f>
        <v>1</v>
      </c>
      <c r="H317">
        <v>0</v>
      </c>
    </row>
    <row r="318" spans="1:8" x14ac:dyDescent="0.25">
      <c r="A318" s="5">
        <v>207</v>
      </c>
      <c r="B318" t="str">
        <f>VLOOKUP(Table1456[[#This Row],[model.rxns]],Table2[],2,FALSE)</f>
        <v>argininosuccinate lyase</v>
      </c>
      <c r="C318" s="2">
        <v>1.37430557785853</v>
      </c>
      <c r="D318">
        <f>VLOOKUP(Table1456[[#This Row],[model.rxns]],Table2[[model.rxns]:[JFYL18 - stddev]],7,FALSE)</f>
        <v>7.7152782485300601E-3</v>
      </c>
      <c r="E318">
        <f>VLOOKUP(Table1456[[#This Row],[model.rxns]],Table2[[model.rxns]:[JFYL14 - avg]],9,FALSE)</f>
        <v>1.06031499316854E-2</v>
      </c>
      <c r="F318">
        <f>VLOOKUP(Table1456[[#This Row],[model.rxns]],Table2[[model.rxns]:[JFYL14 - stddev]],10,FALSE)</f>
        <v>3.0676615498262898E-4</v>
      </c>
      <c r="G318" t="b">
        <f>ABS(Table1456[[#This Row],[JFYL14 flux]])&gt;Table1456[[#This Row],[JFYL14 stddev]]</f>
        <v>1</v>
      </c>
      <c r="H318">
        <v>0</v>
      </c>
    </row>
    <row r="319" spans="1:8" x14ac:dyDescent="0.25">
      <c r="A319" s="5">
        <v>208</v>
      </c>
      <c r="B319" t="str">
        <f>VLOOKUP(Table1456[[#This Row],[model.rxns]],Table2[],2,FALSE)</f>
        <v>argininosuccinate synthase</v>
      </c>
      <c r="C319" s="2">
        <v>1.37430557785853</v>
      </c>
      <c r="D319">
        <f>VLOOKUP(Table1456[[#This Row],[model.rxns]],Table2[[model.rxns]:[JFYL18 - stddev]],7,FALSE)</f>
        <v>7.7152782485300601E-3</v>
      </c>
      <c r="E319">
        <f>VLOOKUP(Table1456[[#This Row],[model.rxns]],Table2[[model.rxns]:[JFYL14 - avg]],9,FALSE)</f>
        <v>1.06031499316854E-2</v>
      </c>
      <c r="F319">
        <f>VLOOKUP(Table1456[[#This Row],[model.rxns]],Table2[[model.rxns]:[JFYL14 - stddev]],10,FALSE)</f>
        <v>3.0676615498262898E-4</v>
      </c>
      <c r="G319" t="b">
        <f>ABS(Table1456[[#This Row],[JFYL14 flux]])&gt;Table1456[[#This Row],[JFYL14 stddev]]</f>
        <v>1</v>
      </c>
      <c r="H319">
        <v>0</v>
      </c>
    </row>
    <row r="320" spans="1:8" x14ac:dyDescent="0.25">
      <c r="A320" s="5">
        <v>816</v>
      </c>
      <c r="B320" t="str">
        <f>VLOOKUP(Table1456[[#This Row],[model.rxns]],Table2[],2,FALSE)</f>
        <v>ornithine carbamoyltransferase</v>
      </c>
      <c r="C320" s="2">
        <v>1.37430557785853</v>
      </c>
      <c r="D320">
        <f>VLOOKUP(Table1456[[#This Row],[model.rxns]],Table2[[model.rxns]:[JFYL18 - stddev]],7,FALSE)</f>
        <v>7.7152782485300601E-3</v>
      </c>
      <c r="E320">
        <f>VLOOKUP(Table1456[[#This Row],[model.rxns]],Table2[[model.rxns]:[JFYL14 - avg]],9,FALSE)</f>
        <v>1.06031499316854E-2</v>
      </c>
      <c r="F320">
        <f>VLOOKUP(Table1456[[#This Row],[model.rxns]],Table2[[model.rxns]:[JFYL14 - stddev]],10,FALSE)</f>
        <v>3.0676615498262898E-4</v>
      </c>
      <c r="G320" t="b">
        <f>ABS(Table1456[[#This Row],[JFYL14 flux]])&gt;Table1456[[#This Row],[JFYL14 stddev]]</f>
        <v>1</v>
      </c>
      <c r="H320">
        <v>0</v>
      </c>
    </row>
    <row r="321" spans="1:8" x14ac:dyDescent="0.25">
      <c r="A321" s="5">
        <v>215</v>
      </c>
      <c r="B321" t="str">
        <f>VLOOKUP(Table1456[[#This Row],[model.rxns]],Table2[],2,FALSE)</f>
        <v>aspartate kinase</v>
      </c>
      <c r="C321" s="2">
        <v>1.37426880164914</v>
      </c>
      <c r="D321">
        <f>VLOOKUP(Table1456[[#This Row],[model.rxns]],Table2[[model.rxns]:[JFYL18 - stddev]],7,FALSE)</f>
        <v>2.1413910278627199E-2</v>
      </c>
      <c r="E321">
        <f>VLOOKUP(Table1456[[#This Row],[model.rxns]],Table2[[model.rxns]:[JFYL14 - avg]],9,FALSE)</f>
        <v>2.9428468817231199E-2</v>
      </c>
      <c r="F321">
        <f>VLOOKUP(Table1456[[#This Row],[model.rxns]],Table2[[model.rxns]:[JFYL14 - stddev]],10,FALSE)</f>
        <v>2.3383535306086001E-3</v>
      </c>
      <c r="G321" t="b">
        <f>ABS(Table1456[[#This Row],[JFYL14 flux]])&gt;Table1456[[#This Row],[JFYL14 stddev]]</f>
        <v>1</v>
      </c>
      <c r="H321">
        <v>0</v>
      </c>
    </row>
    <row r="322" spans="1:8" x14ac:dyDescent="0.25">
      <c r="A322" s="5">
        <v>219</v>
      </c>
      <c r="B322" t="str">
        <f>VLOOKUP(Table1456[[#This Row],[model.rxns]],Table2[],2,FALSE)</f>
        <v>aspartate-semialdehyde dehydrogenase</v>
      </c>
      <c r="C322" s="2">
        <v>1.37426880164914</v>
      </c>
      <c r="D322">
        <f>VLOOKUP(Table1456[[#This Row],[model.rxns]],Table2[[model.rxns]:[JFYL18 - stddev]],7,FALSE)</f>
        <v>2.1413910278627199E-2</v>
      </c>
      <c r="E322">
        <f>VLOOKUP(Table1456[[#This Row],[model.rxns]],Table2[[model.rxns]:[JFYL14 - avg]],9,FALSE)</f>
        <v>2.9428468817231199E-2</v>
      </c>
      <c r="F322">
        <f>VLOOKUP(Table1456[[#This Row],[model.rxns]],Table2[[model.rxns]:[JFYL14 - stddev]],10,FALSE)</f>
        <v>2.3383535306086001E-3</v>
      </c>
      <c r="G322" t="b">
        <f>ABS(Table1456[[#This Row],[JFYL14 flux]])&gt;Table1456[[#This Row],[JFYL14 stddev]]</f>
        <v>1</v>
      </c>
      <c r="H322">
        <v>0</v>
      </c>
    </row>
    <row r="323" spans="1:8" x14ac:dyDescent="0.25">
      <c r="A323" s="5">
        <v>547</v>
      </c>
      <c r="B323" t="str">
        <f>VLOOKUP(Table1456[[#This Row],[model.rxns]],Table2[],2,FALSE)</f>
        <v>homoserine dehydrogenase (NADP)</v>
      </c>
      <c r="C323" s="2">
        <v>1.37426880164914</v>
      </c>
      <c r="D323">
        <f>VLOOKUP(Table1456[[#This Row],[model.rxns]],Table2[[model.rxns]:[JFYL18 - stddev]],7,FALSE)</f>
        <v>2.1413910278627199E-2</v>
      </c>
      <c r="E323">
        <f>VLOOKUP(Table1456[[#This Row],[model.rxns]],Table2[[model.rxns]:[JFYL14 - avg]],9,FALSE)</f>
        <v>2.9428468817231199E-2</v>
      </c>
      <c r="F323">
        <f>VLOOKUP(Table1456[[#This Row],[model.rxns]],Table2[[model.rxns]:[JFYL14 - stddev]],10,FALSE)</f>
        <v>2.3383535306086001E-3</v>
      </c>
      <c r="G323" t="b">
        <f>ABS(Table1456[[#This Row],[JFYL14 flux]])&gt;Table1456[[#This Row],[JFYL14 stddev]]</f>
        <v>1</v>
      </c>
      <c r="H323">
        <v>0</v>
      </c>
    </row>
    <row r="324" spans="1:8" x14ac:dyDescent="0.25">
      <c r="A324" s="5">
        <v>548</v>
      </c>
      <c r="B324" t="str">
        <f>VLOOKUP(Table1456[[#This Row],[model.rxns]],Table2[],2,FALSE)</f>
        <v>homoserine kinase</v>
      </c>
      <c r="C324" s="2">
        <v>1.3741315344129701</v>
      </c>
      <c r="D324">
        <f>VLOOKUP(Table1456[[#This Row],[model.rxns]],Table2[[model.rxns]:[JFYL18 - stddev]],7,FALSE)</f>
        <v>1.84215748731207E-2</v>
      </c>
      <c r="E324">
        <f>VLOOKUP(Table1456[[#This Row],[model.rxns]],Table2[[model.rxns]:[JFYL14 - avg]],9,FALSE)</f>
        <v>2.53136669467048E-2</v>
      </c>
      <c r="F324">
        <f>VLOOKUP(Table1456[[#This Row],[model.rxns]],Table2[[model.rxns]:[JFYL14 - stddev]],10,FALSE)</f>
        <v>2.4656650874809402E-3</v>
      </c>
      <c r="G324" t="b">
        <f>ABS(Table1456[[#This Row],[JFYL14 flux]])&gt;Table1456[[#This Row],[JFYL14 stddev]]</f>
        <v>1</v>
      </c>
      <c r="H324">
        <v>0</v>
      </c>
    </row>
    <row r="325" spans="1:8" x14ac:dyDescent="0.25">
      <c r="A325" s="5">
        <v>1041</v>
      </c>
      <c r="B325" t="str">
        <f>VLOOKUP(Table1456[[#This Row],[model.rxns]],Table2[],2,FALSE)</f>
        <v>threonine synthase</v>
      </c>
      <c r="C325" s="2">
        <v>1.3741315344129701</v>
      </c>
      <c r="D325">
        <f>VLOOKUP(Table1456[[#This Row],[model.rxns]],Table2[[model.rxns]:[JFYL18 - stddev]],7,FALSE)</f>
        <v>1.84215748731207E-2</v>
      </c>
      <c r="E325">
        <f>VLOOKUP(Table1456[[#This Row],[model.rxns]],Table2[[model.rxns]:[JFYL14 - avg]],9,FALSE)</f>
        <v>2.53136669467048E-2</v>
      </c>
      <c r="F325">
        <f>VLOOKUP(Table1456[[#This Row],[model.rxns]],Table2[[model.rxns]:[JFYL14 - stddev]],10,FALSE)</f>
        <v>2.4656650874809402E-3</v>
      </c>
      <c r="G325" t="b">
        <f>ABS(Table1456[[#This Row],[JFYL14 flux]])&gt;Table1456[[#This Row],[JFYL14 stddev]]</f>
        <v>1</v>
      </c>
      <c r="H325">
        <v>0</v>
      </c>
    </row>
    <row r="326" spans="1:8" x14ac:dyDescent="0.25">
      <c r="A326" s="5">
        <v>736</v>
      </c>
      <c r="B326" t="str">
        <f>VLOOKUP(Table1456[[#This Row],[model.rxns]],Table2[],2,FALSE)</f>
        <v>mevalonate kinase (ctp)</v>
      </c>
      <c r="C326" s="2">
        <v>1.3740469620076601</v>
      </c>
      <c r="D326">
        <f>VLOOKUP(Table1456[[#This Row],[model.rxns]],Table2[[model.rxns]:[JFYL18 - stddev]],7,FALSE)</f>
        <v>1.1417522289991201E-2</v>
      </c>
      <c r="E326">
        <f>VLOOKUP(Table1456[[#This Row],[model.rxns]],Table2[[model.rxns]:[JFYL14 - avg]],9,FALSE)</f>
        <v>1.5688211816217101E-2</v>
      </c>
      <c r="F326">
        <f>VLOOKUP(Table1456[[#This Row],[model.rxns]],Table2[[model.rxns]:[JFYL14 - stddev]],10,FALSE)</f>
        <v>2.2544312272214E-3</v>
      </c>
      <c r="G326" t="b">
        <f>ABS(Table1456[[#This Row],[JFYL14 flux]])&gt;Table1456[[#This Row],[JFYL14 stddev]]</f>
        <v>1</v>
      </c>
      <c r="H326">
        <v>0</v>
      </c>
    </row>
    <row r="327" spans="1:8" x14ac:dyDescent="0.25">
      <c r="A327" s="5">
        <v>154</v>
      </c>
      <c r="B327" t="str">
        <f>VLOOKUP(Table1456[[#This Row],[model.rxns]],Table2[],2,FALSE)</f>
        <v>adenylyl-sulfate kinase</v>
      </c>
      <c r="C327" s="2">
        <v>1.37393775333457</v>
      </c>
      <c r="D327">
        <f>VLOOKUP(Table1456[[#This Row],[model.rxns]],Table2[[model.rxns]:[JFYL18 - stddev]],7,FALSE)</f>
        <v>2.94190166363057E-3</v>
      </c>
      <c r="E327">
        <f>VLOOKUP(Table1456[[#This Row],[model.rxns]],Table2[[model.rxns]:[JFYL14 - avg]],9,FALSE)</f>
        <v>4.0419897622598301E-3</v>
      </c>
      <c r="F327">
        <f>VLOOKUP(Table1456[[#This Row],[model.rxns]],Table2[[model.rxns]:[JFYL14 - stddev]],10,FALSE)</f>
        <v>2.92582536760846E-4</v>
      </c>
      <c r="G327" t="b">
        <f>ABS(Table1456[[#This Row],[JFYL14 flux]])&gt;Table1456[[#This Row],[JFYL14 stddev]]</f>
        <v>1</v>
      </c>
      <c r="H327">
        <v>0</v>
      </c>
    </row>
    <row r="328" spans="1:8" x14ac:dyDescent="0.25">
      <c r="A328" s="5">
        <v>976</v>
      </c>
      <c r="B328" t="str">
        <f>VLOOKUP(Table1456[[#This Row],[model.rxns]],Table2[],2,FALSE)</f>
        <v>ribonucleotide reductase</v>
      </c>
      <c r="C328" s="2">
        <v>1.3734760715778001</v>
      </c>
      <c r="D328">
        <f>VLOOKUP(Table1456[[#This Row],[model.rxns]],Table2[[model.rxns]:[JFYL18 - stddev]],7,FALSE)</f>
        <v>6.2574297489641803E-4</v>
      </c>
      <c r="E328">
        <f>VLOOKUP(Table1456[[#This Row],[model.rxns]],Table2[[model.rxns]:[JFYL14 - avg]],9,FALSE)</f>
        <v>8.5944300297813997E-4</v>
      </c>
      <c r="F328">
        <f>VLOOKUP(Table1456[[#This Row],[model.rxns]],Table2[[model.rxns]:[JFYL14 - stddev]],10,FALSE)</f>
        <v>1.90721358587095E-4</v>
      </c>
      <c r="G328" t="b">
        <f>ABS(Table1456[[#This Row],[JFYL14 flux]])&gt;Table1456[[#This Row],[JFYL14 stddev]]</f>
        <v>1</v>
      </c>
      <c r="H328">
        <v>0</v>
      </c>
    </row>
    <row r="329" spans="1:8" x14ac:dyDescent="0.25">
      <c r="A329" s="5">
        <v>970</v>
      </c>
      <c r="B329" t="str">
        <f>VLOOKUP(Table1456[[#This Row],[model.rxns]],Table2[],2,FALSE)</f>
        <v>ribonucleoside-triphosphate reductase (ATP)</v>
      </c>
      <c r="C329" s="2">
        <v>1.37345403415239</v>
      </c>
      <c r="D329">
        <f>VLOOKUP(Table1456[[#This Row],[model.rxns]],Table2[[model.rxns]:[JFYL18 - stddev]],7,FALSE)</f>
        <v>5.6404787398137396E-4</v>
      </c>
      <c r="E329">
        <f>VLOOKUP(Table1456[[#This Row],[model.rxns]],Table2[[model.rxns]:[JFYL14 - avg]],9,FALSE)</f>
        <v>7.7469382797479703E-4</v>
      </c>
      <c r="F329">
        <f>VLOOKUP(Table1456[[#This Row],[model.rxns]],Table2[[model.rxns]:[JFYL14 - stddev]],10,FALSE)</f>
        <v>9.9762366075526295E-5</v>
      </c>
      <c r="G329" t="b">
        <f>ABS(Table1456[[#This Row],[JFYL14 flux]])&gt;Table1456[[#This Row],[JFYL14 stddev]]</f>
        <v>1</v>
      </c>
      <c r="H329">
        <v>0</v>
      </c>
    </row>
    <row r="330" spans="1:8" x14ac:dyDescent="0.25">
      <c r="A330" s="5">
        <v>496</v>
      </c>
      <c r="B330" t="str">
        <f>VLOOKUP(Table1456[[#This Row],[model.rxns]],Table2[],2,FALSE)</f>
        <v>glycerol-3-phosphate/dihydroxyacetone phosphate acyltransferase</v>
      </c>
      <c r="C330" s="2">
        <v>1.37329235992717</v>
      </c>
      <c r="D330">
        <f>VLOOKUP(Table1456[[#This Row],[model.rxns]],Table2[[model.rxns]:[JFYL18 - stddev]],7,FALSE)</f>
        <v>3.2569841397465898E-3</v>
      </c>
      <c r="E330">
        <f>VLOOKUP(Table1456[[#This Row],[model.rxns]],Table2[[model.rxns]:[JFYL14 - avg]],9,FALSE)</f>
        <v>4.4727914355179596E-3</v>
      </c>
      <c r="F330">
        <f>VLOOKUP(Table1456[[#This Row],[model.rxns]],Table2[[model.rxns]:[JFYL14 - stddev]],10,FALSE)</f>
        <v>4.9482208569098405E-4</v>
      </c>
      <c r="G330" t="b">
        <f>ABS(Table1456[[#This Row],[JFYL14 flux]])&gt;Table1456[[#This Row],[JFYL14 stddev]]</f>
        <v>1</v>
      </c>
      <c r="H330">
        <v>0</v>
      </c>
    </row>
    <row r="331" spans="1:8" hidden="1" x14ac:dyDescent="0.25">
      <c r="A331" s="5">
        <v>3581</v>
      </c>
      <c r="B331" t="str">
        <f>VLOOKUP(Table1456[[#This Row],[model.rxns]],Table2[],2,FALSE)</f>
        <v>glycerol 3-phosphate transport, cytoplasm-lipid particle</v>
      </c>
      <c r="C331" s="2">
        <v>1.37329235992717</v>
      </c>
      <c r="D331">
        <f>VLOOKUP(Table1456[[#This Row],[model.rxns]],Table2[[model.rxns]:[JFYL18 - stddev]],7,FALSE)</f>
        <v>3.2569841397465898E-3</v>
      </c>
      <c r="E331">
        <f>VLOOKUP(Table1456[[#This Row],[model.rxns]],Table2[[model.rxns]:[JFYL14 - avg]],9,FALSE)</f>
        <v>4.4727914355179596E-3</v>
      </c>
      <c r="F331">
        <f>VLOOKUP(Table1456[[#This Row],[model.rxns]],Table2[[model.rxns]:[JFYL14 - stddev]],10,FALSE)</f>
        <v>4.9482208569098405E-4</v>
      </c>
      <c r="G331" t="b">
        <f>ABS(Table1456[[#This Row],[JFYL14 flux]])&gt;Table1456[[#This Row],[JFYL14 stddev]]</f>
        <v>1</v>
      </c>
      <c r="H331">
        <v>0</v>
      </c>
    </row>
    <row r="332" spans="1:8" x14ac:dyDescent="0.25">
      <c r="A332" s="5" t="s">
        <v>1759</v>
      </c>
      <c r="B332" t="str">
        <f>VLOOKUP(Table1456[[#This Row],[model.rxns]],Table2[],2,FALSE)</f>
        <v>1-acyl-sn-gylcerol-3-phosphate acyltransferase</v>
      </c>
      <c r="C332" s="2">
        <v>1.37329235992717</v>
      </c>
      <c r="D332">
        <f>VLOOKUP(Table1456[[#This Row],[model.rxns]],Table2[[model.rxns]:[JFYL18 - stddev]],7,FALSE)</f>
        <v>3.2569841397465898E-3</v>
      </c>
      <c r="E332">
        <f>VLOOKUP(Table1456[[#This Row],[model.rxns]],Table2[[model.rxns]:[JFYL14 - avg]],9,FALSE)</f>
        <v>4.4727914355179596E-3</v>
      </c>
      <c r="F332">
        <f>VLOOKUP(Table1456[[#This Row],[model.rxns]],Table2[[model.rxns]:[JFYL14 - stddev]],10,FALSE)</f>
        <v>4.9482208569098405E-4</v>
      </c>
      <c r="G332" t="b">
        <f>ABS(Table1456[[#This Row],[JFYL14 flux]])&gt;Table1456[[#This Row],[JFYL14 stddev]]</f>
        <v>1</v>
      </c>
      <c r="H332">
        <v>0</v>
      </c>
    </row>
    <row r="333" spans="1:8" hidden="1" x14ac:dyDescent="0.25">
      <c r="A333" s="5" t="s">
        <v>1703</v>
      </c>
      <c r="B333" t="str">
        <f>VLOOKUP(Table1456[[#This Row],[model.rxns]],Table2[],2,FALSE)</f>
        <v>phosphatidate transport, lipid particle-ER membrane</v>
      </c>
      <c r="C333" s="2">
        <v>1.3730616473238899</v>
      </c>
      <c r="D333">
        <f>VLOOKUP(Table1456[[#This Row],[model.rxns]],Table2[[model.rxns]:[JFYL18 - stddev]],7,FALSE)</f>
        <v>2.95122325609159E-3</v>
      </c>
      <c r="E333">
        <f>VLOOKUP(Table1456[[#This Row],[model.rxns]],Table2[[model.rxns]:[JFYL14 - avg]],9,FALSE)</f>
        <v>4.0522114656296997E-3</v>
      </c>
      <c r="F333">
        <f>VLOOKUP(Table1456[[#This Row],[model.rxns]],Table2[[model.rxns]:[JFYL14 - stddev]],10,FALSE)</f>
        <v>4.9451657084694097E-4</v>
      </c>
      <c r="G333" t="b">
        <f>ABS(Table1456[[#This Row],[JFYL14 flux]])&gt;Table1456[[#This Row],[JFYL14 stddev]]</f>
        <v>1</v>
      </c>
      <c r="H333">
        <v>0</v>
      </c>
    </row>
    <row r="334" spans="1:8" x14ac:dyDescent="0.25">
      <c r="A334" s="5">
        <v>877</v>
      </c>
      <c r="B334" t="str">
        <f>VLOOKUP(Table1456[[#This Row],[model.rxns]],Table2[],2,FALSE)</f>
        <v>phosphatidylserine decarboxylase</v>
      </c>
      <c r="C334" s="2">
        <v>1.3724752952555901</v>
      </c>
      <c r="D334">
        <f>VLOOKUP(Table1456[[#This Row],[model.rxns]],Table2[[model.rxns]:[JFYL18 - stddev]],7,FALSE)</f>
        <v>2.1838920536556899E-3</v>
      </c>
      <c r="E334">
        <f>VLOOKUP(Table1456[[#This Row],[model.rxns]],Table2[[model.rxns]:[JFYL14 - avg]],9,FALSE)</f>
        <v>2.9973378911474198E-3</v>
      </c>
      <c r="F334">
        <f>VLOOKUP(Table1456[[#This Row],[model.rxns]],Table2[[model.rxns]:[JFYL14 - stddev]],10,FALSE)</f>
        <v>2.0976874804318801E-4</v>
      </c>
      <c r="G334" t="b">
        <f>ABS(Table1456[[#This Row],[JFYL14 flux]])&gt;Table1456[[#This Row],[JFYL14 stddev]]</f>
        <v>1</v>
      </c>
      <c r="H334">
        <v>0</v>
      </c>
    </row>
    <row r="335" spans="1:8" hidden="1" x14ac:dyDescent="0.25">
      <c r="A335" s="5">
        <v>3669</v>
      </c>
      <c r="B335" t="str">
        <f>VLOOKUP(Table1456[[#This Row],[model.rxns]],Table2[],2,FALSE)</f>
        <v>carbon dioxide transport, cytoplasm-mitochondrial membrane</v>
      </c>
      <c r="C335" s="2">
        <v>1.3724752952555901</v>
      </c>
      <c r="D335">
        <f>VLOOKUP(Table1456[[#This Row],[model.rxns]],Table2[[model.rxns]:[JFYL18 - stddev]],7,FALSE)</f>
        <v>-2.1838920536556899E-3</v>
      </c>
      <c r="E335">
        <f>VLOOKUP(Table1456[[#This Row],[model.rxns]],Table2[[model.rxns]:[JFYL14 - avg]],9,FALSE)</f>
        <v>-2.9973378911474198E-3</v>
      </c>
      <c r="F335">
        <f>VLOOKUP(Table1456[[#This Row],[model.rxns]],Table2[[model.rxns]:[JFYL14 - stddev]],10,FALSE)</f>
        <v>2.0976874804318801E-4</v>
      </c>
      <c r="G335" t="b">
        <f>ABS(Table1456[[#This Row],[JFYL14 flux]])&gt;Table1456[[#This Row],[JFYL14 stddev]]</f>
        <v>1</v>
      </c>
      <c r="H335">
        <v>0</v>
      </c>
    </row>
    <row r="336" spans="1:8" hidden="1" x14ac:dyDescent="0.25">
      <c r="A336" s="5" t="s">
        <v>1705</v>
      </c>
      <c r="B336" t="str">
        <f>VLOOKUP(Table1456[[#This Row],[model.rxns]],Table2[],2,FALSE)</f>
        <v>phosphatidyl-L-serine transport, ER membrane-mitochondrial membrane</v>
      </c>
      <c r="C336" s="2">
        <v>1.3724752952555901</v>
      </c>
      <c r="D336">
        <f>VLOOKUP(Table1456[[#This Row],[model.rxns]],Table2[[model.rxns]:[JFYL18 - stddev]],7,FALSE)</f>
        <v>2.1838920536556899E-3</v>
      </c>
      <c r="E336">
        <f>VLOOKUP(Table1456[[#This Row],[model.rxns]],Table2[[model.rxns]:[JFYL14 - avg]],9,FALSE)</f>
        <v>2.9973378911474198E-3</v>
      </c>
      <c r="F336">
        <f>VLOOKUP(Table1456[[#This Row],[model.rxns]],Table2[[model.rxns]:[JFYL14 - stddev]],10,FALSE)</f>
        <v>2.0976874804318801E-4</v>
      </c>
      <c r="G336" t="b">
        <f>ABS(Table1456[[#This Row],[JFYL14 flux]])&gt;Table1456[[#This Row],[JFYL14 stddev]]</f>
        <v>1</v>
      </c>
      <c r="H336">
        <v>0</v>
      </c>
    </row>
    <row r="337" spans="1:8" hidden="1" x14ac:dyDescent="0.25">
      <c r="A337" s="5" t="s">
        <v>1706</v>
      </c>
      <c r="B337" t="str">
        <f>VLOOKUP(Table1456[[#This Row],[model.rxns]],Table2[],2,FALSE)</f>
        <v>phosphatidylethanolamine transport, mitochondrial membrane-ER membrane</v>
      </c>
      <c r="C337" s="2">
        <v>1.3724752952555901</v>
      </c>
      <c r="D337">
        <f>VLOOKUP(Table1456[[#This Row],[model.rxns]],Table2[[model.rxns]:[JFYL18 - stddev]],7,FALSE)</f>
        <v>2.1838920536556899E-3</v>
      </c>
      <c r="E337">
        <f>VLOOKUP(Table1456[[#This Row],[model.rxns]],Table2[[model.rxns]:[JFYL14 - avg]],9,FALSE)</f>
        <v>2.9973378911474198E-3</v>
      </c>
      <c r="F337">
        <f>VLOOKUP(Table1456[[#This Row],[model.rxns]],Table2[[model.rxns]:[JFYL14 - stddev]],10,FALSE)</f>
        <v>2.0976874804318801E-4</v>
      </c>
      <c r="G337" t="b">
        <f>ABS(Table1456[[#This Row],[JFYL14 flux]])&gt;Table1456[[#This Row],[JFYL14 stddev]]</f>
        <v>1</v>
      </c>
      <c r="H337">
        <v>0</v>
      </c>
    </row>
    <row r="338" spans="1:8" x14ac:dyDescent="0.25">
      <c r="A338" s="5">
        <v>152</v>
      </c>
      <c r="B338" t="str">
        <f>VLOOKUP(Table1456[[#This Row],[model.rxns]],Table2[],2,FALSE)</f>
        <v>adenylosuccinate lyase</v>
      </c>
      <c r="C338" s="2">
        <v>1.37242149231753</v>
      </c>
      <c r="D338">
        <f>VLOOKUP(Table1456[[#This Row],[model.rxns]],Table2[[model.rxns]:[JFYL18 - stddev]],7,FALSE)</f>
        <v>7.3946013723432203E-3</v>
      </c>
      <c r="E338">
        <f>VLOOKUP(Table1456[[#This Row],[model.rxns]],Table2[[model.rxns]:[JFYL14 - avg]],9,FALSE)</f>
        <v>1.01485098505245E-2</v>
      </c>
      <c r="F338">
        <f>VLOOKUP(Table1456[[#This Row],[model.rxns]],Table2[[model.rxns]:[JFYL14 - stddev]],10,FALSE)</f>
        <v>1.1867629637388199E-3</v>
      </c>
      <c r="G338" t="b">
        <f>ABS(Table1456[[#This Row],[JFYL14 flux]])&gt;Table1456[[#This Row],[JFYL14 stddev]]</f>
        <v>1</v>
      </c>
      <c r="H338">
        <v>0</v>
      </c>
    </row>
    <row r="339" spans="1:8" x14ac:dyDescent="0.25">
      <c r="A339" s="5">
        <v>153</v>
      </c>
      <c r="B339" t="str">
        <f>VLOOKUP(Table1456[[#This Row],[model.rxns]],Table2[],2,FALSE)</f>
        <v>adenylosuccinate synthase</v>
      </c>
      <c r="C339" s="2">
        <v>1.37242149231753</v>
      </c>
      <c r="D339">
        <f>VLOOKUP(Table1456[[#This Row],[model.rxns]],Table2[[model.rxns]:[JFYL18 - stddev]],7,FALSE)</f>
        <v>7.3946013723432203E-3</v>
      </c>
      <c r="E339">
        <f>VLOOKUP(Table1456[[#This Row],[model.rxns]],Table2[[model.rxns]:[JFYL14 - avg]],9,FALSE)</f>
        <v>1.01485098505245E-2</v>
      </c>
      <c r="F339">
        <f>VLOOKUP(Table1456[[#This Row],[model.rxns]],Table2[[model.rxns]:[JFYL14 - stddev]],10,FALSE)</f>
        <v>1.1867629637388199E-3</v>
      </c>
      <c r="G339" t="b">
        <f>ABS(Table1456[[#This Row],[JFYL14 flux]])&gt;Table1456[[#This Row],[JFYL14 stddev]]</f>
        <v>1</v>
      </c>
      <c r="H339">
        <v>0</v>
      </c>
    </row>
    <row r="340" spans="1:8" x14ac:dyDescent="0.25">
      <c r="A340" s="5">
        <v>558</v>
      </c>
      <c r="B340" t="str">
        <f>VLOOKUP(Table1456[[#This Row],[model.rxns]],Table2[],2,FALSE)</f>
        <v>hydroxymethylglutaryl CoA reductase</v>
      </c>
      <c r="C340" s="2">
        <v>1.3716488249796299</v>
      </c>
      <c r="D340">
        <f>VLOOKUP(Table1456[[#This Row],[model.rxns]],Table2[[model.rxns]:[JFYL18 - stddev]],7,FALSE)</f>
        <v>1.17267654633108E-2</v>
      </c>
      <c r="E340">
        <f>VLOOKUP(Table1456[[#This Row],[model.rxns]],Table2[[model.rxns]:[JFYL14 - avg]],9,FALSE)</f>
        <v>1.6085004068562E-2</v>
      </c>
      <c r="F340">
        <f>VLOOKUP(Table1456[[#This Row],[model.rxns]],Table2[[model.rxns]:[JFYL14 - stddev]],10,FALSE)</f>
        <v>8.6747028720322405E-4</v>
      </c>
      <c r="G340" t="b">
        <f>ABS(Table1456[[#This Row],[JFYL14 flux]])&gt;Table1456[[#This Row],[JFYL14 stddev]]</f>
        <v>1</v>
      </c>
      <c r="H340">
        <v>0</v>
      </c>
    </row>
    <row r="341" spans="1:8" hidden="1" x14ac:dyDescent="0.25">
      <c r="A341" s="5">
        <v>310</v>
      </c>
      <c r="B341" t="str">
        <f>VLOOKUP(Table1456[[#This Row],[model.rxns]],Table2[],2,FALSE)</f>
        <v>cystathionine g-lyase</v>
      </c>
      <c r="C341" s="2">
        <v>1.3712737325641</v>
      </c>
      <c r="D341">
        <f>VLOOKUP(Table1456[[#This Row],[model.rxns]],Table2[[model.rxns]:[JFYL18 - stddev]],7,FALSE)</f>
        <v>2.8566578874203202E-4</v>
      </c>
      <c r="E341">
        <f>VLOOKUP(Table1456[[#This Row],[model.rxns]],Table2[[model.rxns]:[JFYL14 - avg]],9,FALSE)</f>
        <v>3.9172599239415399E-4</v>
      </c>
      <c r="F341">
        <f>VLOOKUP(Table1456[[#This Row],[model.rxns]],Table2[[model.rxns]:[JFYL14 - stddev]],10,FALSE)</f>
        <v>8.3493537518986103E-4</v>
      </c>
      <c r="G341" t="b">
        <f>ABS(Table1456[[#This Row],[JFYL14 flux]])&gt;Table1456[[#This Row],[JFYL14 stddev]]</f>
        <v>0</v>
      </c>
      <c r="H341">
        <v>6.5044827556001797E-13</v>
      </c>
    </row>
    <row r="342" spans="1:8" x14ac:dyDescent="0.25">
      <c r="A342" s="5">
        <v>679</v>
      </c>
      <c r="B342" t="str">
        <f>VLOOKUP(Table1456[[#This Row],[model.rxns]],Table2[],2,FALSE)</f>
        <v>L-asparaginase</v>
      </c>
      <c r="C342" s="2">
        <v>1.36970510537137</v>
      </c>
      <c r="D342">
        <f>VLOOKUP(Table1456[[#This Row],[model.rxns]],Table2[[model.rxns]:[JFYL18 - stddev]],7,FALSE)</f>
        <v>-1.14423095073836E-2</v>
      </c>
      <c r="E342">
        <f>VLOOKUP(Table1456[[#This Row],[model.rxns]],Table2[[model.rxns]:[JFYL14 - avg]],9,FALSE)</f>
        <v>-1.56725897495026E-2</v>
      </c>
      <c r="F342">
        <f>VLOOKUP(Table1456[[#This Row],[model.rxns]],Table2[[model.rxns]:[JFYL14 - stddev]],10,FALSE)</f>
        <v>2.6549653204441998E-3</v>
      </c>
      <c r="G342" t="b">
        <f>ABS(Table1456[[#This Row],[JFYL14 flux]])&gt;Table1456[[#This Row],[JFYL14 stddev]]</f>
        <v>1</v>
      </c>
      <c r="H342">
        <v>0</v>
      </c>
    </row>
    <row r="343" spans="1:8" x14ac:dyDescent="0.25">
      <c r="A343" s="5">
        <v>813</v>
      </c>
      <c r="B343" t="str">
        <f>VLOOKUP(Table1456[[#This Row],[model.rxns]],Table2[],2,FALSE)</f>
        <v>O-acetylhomoserine (thiol)-lyase</v>
      </c>
      <c r="C343" s="2">
        <v>1.3680237885017701</v>
      </c>
      <c r="D343">
        <f>VLOOKUP(Table1456[[#This Row],[model.rxns]],Table2[[model.rxns]:[JFYL18 - stddev]],7,FALSE)</f>
        <v>2.9169499291311599E-3</v>
      </c>
      <c r="E343">
        <f>VLOOKUP(Table1456[[#This Row],[model.rxns]],Table2[[model.rxns]:[JFYL14 - avg]],9,FALSE)</f>
        <v>3.9904568929199601E-3</v>
      </c>
      <c r="F343">
        <f>VLOOKUP(Table1456[[#This Row],[model.rxns]],Table2[[model.rxns]:[JFYL14 - stddev]],10,FALSE)</f>
        <v>3.4225817392040999E-4</v>
      </c>
      <c r="G343" t="b">
        <f>ABS(Table1456[[#This Row],[JFYL14 flux]])&gt;Table1456[[#This Row],[JFYL14 stddev]]</f>
        <v>1</v>
      </c>
      <c r="H343">
        <v>0</v>
      </c>
    </row>
    <row r="344" spans="1:8" x14ac:dyDescent="0.25">
      <c r="A344" s="5">
        <v>488</v>
      </c>
      <c r="B344" t="str">
        <f>VLOOKUP(Table1456[[#This Row],[model.rxns]],Table2[],2,FALSE)</f>
        <v>glycerol kinase</v>
      </c>
      <c r="C344" s="2">
        <v>1.3665895111126101</v>
      </c>
      <c r="D344">
        <f>VLOOKUP(Table1456[[#This Row],[model.rxns]],Table2[[model.rxns]:[JFYL18 - stddev]],7,FALSE)</f>
        <v>1.4202319025287001E-4</v>
      </c>
      <c r="E344">
        <f>VLOOKUP(Table1456[[#This Row],[model.rxns]],Table2[[model.rxns]:[JFYL14 - avg]],9,FALSE)</f>
        <v>1.9408740213432301E-4</v>
      </c>
      <c r="F344">
        <f>VLOOKUP(Table1456[[#This Row],[model.rxns]],Table2[[model.rxns]:[JFYL14 - stddev]],10,FALSE)</f>
        <v>5.0191256312193001E-5</v>
      </c>
      <c r="G344" t="b">
        <f>ABS(Table1456[[#This Row],[JFYL14 flux]])&gt;Table1456[[#This Row],[JFYL14 stddev]]</f>
        <v>1</v>
      </c>
      <c r="H344">
        <v>0</v>
      </c>
    </row>
    <row r="345" spans="1:8" hidden="1" x14ac:dyDescent="0.25">
      <c r="A345" s="5">
        <v>3597</v>
      </c>
      <c r="B345" t="str">
        <f>VLOOKUP(Table1456[[#This Row],[model.rxns]],Table2[],2,FALSE)</f>
        <v>glycerol transport, lipid particle-cytoplasm</v>
      </c>
      <c r="C345" s="2">
        <v>1.3665895111126101</v>
      </c>
      <c r="D345">
        <f>VLOOKUP(Table1456[[#This Row],[model.rxns]],Table2[[model.rxns]:[JFYL18 - stddev]],7,FALSE)</f>
        <v>1.4202319025287001E-4</v>
      </c>
      <c r="E345">
        <f>VLOOKUP(Table1456[[#This Row],[model.rxns]],Table2[[model.rxns]:[JFYL14 - avg]],9,FALSE)</f>
        <v>1.9408740213432301E-4</v>
      </c>
      <c r="F345">
        <f>VLOOKUP(Table1456[[#This Row],[model.rxns]],Table2[[model.rxns]:[JFYL14 - stddev]],10,FALSE)</f>
        <v>5.0191256312193001E-5</v>
      </c>
      <c r="G345" t="b">
        <f>ABS(Table1456[[#This Row],[JFYL14 flux]])&gt;Table1456[[#This Row],[JFYL14 stddev]]</f>
        <v>1</v>
      </c>
      <c r="H345">
        <v>0</v>
      </c>
    </row>
    <row r="346" spans="1:8" x14ac:dyDescent="0.25">
      <c r="A346" s="5" t="s">
        <v>1676</v>
      </c>
      <c r="B346" t="str">
        <f>VLOOKUP(Table1456[[#This Row],[model.rxns]],Table2[],2,FALSE)</f>
        <v>DAG lipase, lipid particle</v>
      </c>
      <c r="C346" s="2">
        <v>1.3665895111126101</v>
      </c>
      <c r="D346">
        <f>VLOOKUP(Table1456[[#This Row],[model.rxns]],Table2[[model.rxns]:[JFYL18 - stddev]],7,FALSE)</f>
        <v>1.4202319025287001E-4</v>
      </c>
      <c r="E346">
        <f>VLOOKUP(Table1456[[#This Row],[model.rxns]],Table2[[model.rxns]:[JFYL14 - avg]],9,FALSE)</f>
        <v>1.9408740213432301E-4</v>
      </c>
      <c r="F346">
        <f>VLOOKUP(Table1456[[#This Row],[model.rxns]],Table2[[model.rxns]:[JFYL14 - stddev]],10,FALSE)</f>
        <v>5.0191256312193001E-5</v>
      </c>
      <c r="G346" t="b">
        <f>ABS(Table1456[[#This Row],[JFYL14 flux]])&gt;Table1456[[#This Row],[JFYL14 stddev]]</f>
        <v>1</v>
      </c>
      <c r="H346">
        <v>0</v>
      </c>
    </row>
    <row r="347" spans="1:8" x14ac:dyDescent="0.25">
      <c r="A347" s="5" t="s">
        <v>1678</v>
      </c>
      <c r="B347" t="str">
        <f>VLOOKUP(Table1456[[#This Row],[model.rxns]],Table2[],2,FALSE)</f>
        <v>MAG lipase</v>
      </c>
      <c r="C347" s="2">
        <v>1.3665895111126101</v>
      </c>
      <c r="D347">
        <f>VLOOKUP(Table1456[[#This Row],[model.rxns]],Table2[[model.rxns]:[JFYL18 - stddev]],7,FALSE)</f>
        <v>1.4202319025287001E-4</v>
      </c>
      <c r="E347">
        <f>VLOOKUP(Table1456[[#This Row],[model.rxns]],Table2[[model.rxns]:[JFYL14 - avg]],9,FALSE)</f>
        <v>1.9408740213432301E-4</v>
      </c>
      <c r="F347">
        <f>VLOOKUP(Table1456[[#This Row],[model.rxns]],Table2[[model.rxns]:[JFYL14 - stddev]],10,FALSE)</f>
        <v>5.0191256312193001E-5</v>
      </c>
      <c r="G347" t="b">
        <f>ABS(Table1456[[#This Row],[JFYL14 flux]])&gt;Table1456[[#This Row],[JFYL14 stddev]]</f>
        <v>1</v>
      </c>
      <c r="H347">
        <v>0</v>
      </c>
    </row>
    <row r="348" spans="1:8" hidden="1" x14ac:dyDescent="0.25">
      <c r="A348" s="5" t="s">
        <v>1691</v>
      </c>
      <c r="B348" t="str">
        <f>VLOOKUP(Table1456[[#This Row],[model.rxns]],Table2[],2,FALSE)</f>
        <v>diglyceride transport, cytoplasm-lipid particle</v>
      </c>
      <c r="C348" s="2">
        <v>1.3665895111126101</v>
      </c>
      <c r="D348">
        <f>VLOOKUP(Table1456[[#This Row],[model.rxns]],Table2[[model.rxns]:[JFYL18 - stddev]],7,FALSE)</f>
        <v>1.4202319025287001E-4</v>
      </c>
      <c r="E348">
        <f>VLOOKUP(Table1456[[#This Row],[model.rxns]],Table2[[model.rxns]:[JFYL14 - avg]],9,FALSE)</f>
        <v>1.9408740213432301E-4</v>
      </c>
      <c r="F348">
        <f>VLOOKUP(Table1456[[#This Row],[model.rxns]],Table2[[model.rxns]:[JFYL14 - stddev]],10,FALSE)</f>
        <v>5.0191256312193001E-5</v>
      </c>
      <c r="G348" t="b">
        <f>ABS(Table1456[[#This Row],[JFYL14 flux]])&gt;Table1456[[#This Row],[JFYL14 stddev]]</f>
        <v>1</v>
      </c>
      <c r="H348">
        <v>0</v>
      </c>
    </row>
    <row r="349" spans="1:8" x14ac:dyDescent="0.25">
      <c r="A349" s="5">
        <v>569</v>
      </c>
      <c r="B349" t="str">
        <f>VLOOKUP(Table1456[[#This Row],[model.rxns]],Table2[],2,FALSE)</f>
        <v>inorganic diphosphatase</v>
      </c>
      <c r="C349" s="2">
        <v>1.35930886020143</v>
      </c>
      <c r="D349">
        <f>VLOOKUP(Table1456[[#This Row],[model.rxns]],Table2[[model.rxns]:[JFYL18 - stddev]],7,FALSE)</f>
        <v>0.19033446195064799</v>
      </c>
      <c r="E349">
        <f>VLOOKUP(Table1456[[#This Row],[model.rxns]],Table2[[model.rxns]:[JFYL14 - avg]],9,FALSE)</f>
        <v>0.25872332053118702</v>
      </c>
      <c r="F349">
        <f>VLOOKUP(Table1456[[#This Row],[model.rxns]],Table2[[model.rxns]:[JFYL14 - stddev]],10,FALSE)</f>
        <v>4.03644254213468E-2</v>
      </c>
      <c r="G349" t="b">
        <f>ABS(Table1456[[#This Row],[JFYL14 flux]])&gt;Table1456[[#This Row],[JFYL14 stddev]]</f>
        <v>1</v>
      </c>
      <c r="H349">
        <v>0</v>
      </c>
    </row>
    <row r="350" spans="1:8" x14ac:dyDescent="0.25">
      <c r="A350" s="5">
        <v>103</v>
      </c>
      <c r="B350" t="str">
        <f>VLOOKUP(Table1456[[#This Row],[model.rxns]],Table2[],2,FALSE)</f>
        <v>acetyl-CoA C-acetyltransferase</v>
      </c>
      <c r="C350" s="2">
        <v>1.3579774653399601</v>
      </c>
      <c r="D350">
        <f>VLOOKUP(Table1456[[#This Row],[model.rxns]],Table2[[model.rxns]:[JFYL18 - stddev]],7,FALSE)</f>
        <v>2.5203043726767398E-3</v>
      </c>
      <c r="E350">
        <f>VLOOKUP(Table1456[[#This Row],[model.rxns]],Table2[[model.rxns]:[JFYL14 - avg]],9,FALSE)</f>
        <v>3.4225165438927598E-3</v>
      </c>
      <c r="F350">
        <f>VLOOKUP(Table1456[[#This Row],[model.rxns]],Table2[[model.rxns]:[JFYL14 - stddev]],10,FALSE)</f>
        <v>2.9625407598485899E-3</v>
      </c>
      <c r="G350" t="b">
        <f>ABS(Table1456[[#This Row],[JFYL14 flux]])&gt;Table1456[[#This Row],[JFYL14 stddev]]</f>
        <v>1</v>
      </c>
      <c r="H350">
        <v>4.1640836153009402E-82</v>
      </c>
    </row>
    <row r="351" spans="1:8" x14ac:dyDescent="0.25">
      <c r="A351" s="5">
        <v>559</v>
      </c>
      <c r="B351" t="str">
        <f>VLOOKUP(Table1456[[#This Row],[model.rxns]],Table2[],2,FALSE)</f>
        <v>hydroxymethylglutaryl CoA synthase</v>
      </c>
      <c r="C351" s="2">
        <v>1.3579774653399601</v>
      </c>
      <c r="D351">
        <f>VLOOKUP(Table1456[[#This Row],[model.rxns]],Table2[[model.rxns]:[JFYL18 - stddev]],7,FALSE)</f>
        <v>2.5203043726767398E-3</v>
      </c>
      <c r="E351">
        <f>VLOOKUP(Table1456[[#This Row],[model.rxns]],Table2[[model.rxns]:[JFYL14 - avg]],9,FALSE)</f>
        <v>3.4225165438927598E-3</v>
      </c>
      <c r="F351">
        <f>VLOOKUP(Table1456[[#This Row],[model.rxns]],Table2[[model.rxns]:[JFYL14 - stddev]],10,FALSE)</f>
        <v>2.9625407598485899E-3</v>
      </c>
      <c r="G351" t="b">
        <f>ABS(Table1456[[#This Row],[JFYL14 flux]])&gt;Table1456[[#This Row],[JFYL14 stddev]]</f>
        <v>1</v>
      </c>
      <c r="H351">
        <v>4.1640836153009402E-82</v>
      </c>
    </row>
    <row r="352" spans="1:8" hidden="1" x14ac:dyDescent="0.25">
      <c r="A352" s="5">
        <v>2032</v>
      </c>
      <c r="B352" t="str">
        <f>VLOOKUP(Table1456[[#This Row],[model.rxns]],Table2[],2,FALSE)</f>
        <v>pyrophosphate transport</v>
      </c>
      <c r="C352" s="2">
        <v>1.35740507020118</v>
      </c>
      <c r="D352">
        <f>VLOOKUP(Table1456[[#This Row],[model.rxns]],Table2[[model.rxns]:[JFYL18 - stddev]],7,FALSE)</f>
        <v>0.18989101150669099</v>
      </c>
      <c r="E352">
        <f>VLOOKUP(Table1456[[#This Row],[model.rxns]],Table2[[model.rxns]:[JFYL14 - avg]],9,FALSE)</f>
        <v>0.25775902180481203</v>
      </c>
      <c r="F352">
        <f>VLOOKUP(Table1456[[#This Row],[model.rxns]],Table2[[model.rxns]:[JFYL14 - stddev]],10,FALSE)</f>
        <v>3.9585639578696999E-2</v>
      </c>
      <c r="G352" t="b">
        <f>ABS(Table1456[[#This Row],[JFYL14 flux]])&gt;Table1456[[#This Row],[JFYL14 stddev]]</f>
        <v>1</v>
      </c>
      <c r="H352">
        <v>0</v>
      </c>
    </row>
    <row r="353" spans="1:8" x14ac:dyDescent="0.25">
      <c r="A353" s="5">
        <v>148</v>
      </c>
      <c r="B353" t="str">
        <f>VLOOKUP(Table1456[[#This Row],[model.rxns]],Table2[],2,FALSE)</f>
        <v>adenylate kinase</v>
      </c>
      <c r="C353" s="2">
        <v>1.3546671774205601</v>
      </c>
      <c r="D353">
        <f>VLOOKUP(Table1456[[#This Row],[model.rxns]],Table2[[model.rxns]:[JFYL18 - stddev]],7,FALSE)</f>
        <v>5.4901755320099097E-2</v>
      </c>
      <c r="E353">
        <f>VLOOKUP(Table1456[[#This Row],[model.rxns]],Table2[[model.rxns]:[JFYL14 - avg]],9,FALSE)</f>
        <v>7.4373605914912697E-2</v>
      </c>
      <c r="F353">
        <f>VLOOKUP(Table1456[[#This Row],[model.rxns]],Table2[[model.rxns]:[JFYL14 - stddev]],10,FALSE)</f>
        <v>2.0042208631453201E-2</v>
      </c>
      <c r="G353" t="b">
        <f>ABS(Table1456[[#This Row],[JFYL14 flux]])&gt;Table1456[[#This Row],[JFYL14 stddev]]</f>
        <v>1</v>
      </c>
      <c r="H353">
        <v>0</v>
      </c>
    </row>
    <row r="354" spans="1:8" x14ac:dyDescent="0.25">
      <c r="A354" s="5">
        <v>973</v>
      </c>
      <c r="B354" t="str">
        <f>VLOOKUP(Table1456[[#This Row],[model.rxns]],Table2[],2,FALSE)</f>
        <v>ribonucleoside-triphosphate reductase (UTP)</v>
      </c>
      <c r="C354" s="2">
        <v>1.34715210527241</v>
      </c>
      <c r="D354">
        <f>VLOOKUP(Table1456[[#This Row],[model.rxns]],Table2[[model.rxns]:[JFYL18 - stddev]],7,FALSE)</f>
        <v>6.0750154333342001E-4</v>
      </c>
      <c r="E354">
        <f>VLOOKUP(Table1456[[#This Row],[model.rxns]],Table2[[model.rxns]:[JFYL14 - avg]],9,FALSE)</f>
        <v>8.1839698305785299E-4</v>
      </c>
      <c r="F354">
        <f>VLOOKUP(Table1456[[#This Row],[model.rxns]],Table2[[model.rxns]:[JFYL14 - stddev]],10,FALSE)</f>
        <v>2.2727784939011701E-4</v>
      </c>
      <c r="G354" t="b">
        <f>ABS(Table1456[[#This Row],[JFYL14 flux]])&gt;Table1456[[#This Row],[JFYL14 stddev]]</f>
        <v>1</v>
      </c>
      <c r="H354">
        <v>0</v>
      </c>
    </row>
    <row r="355" spans="1:8" x14ac:dyDescent="0.25">
      <c r="A355" s="5">
        <v>560</v>
      </c>
      <c r="B355" t="str">
        <f>VLOOKUP(Table1456[[#This Row],[model.rxns]],Table2[],2,FALSE)</f>
        <v>hydroxymethylglutaryl CoA synthase</v>
      </c>
      <c r="C355" s="2">
        <v>1.34495419824826</v>
      </c>
      <c r="D355">
        <f>VLOOKUP(Table1456[[#This Row],[model.rxns]],Table2[[model.rxns]:[JFYL18 - stddev]],7,FALSE)</f>
        <v>9.1935789898820192E-3</v>
      </c>
      <c r="E355">
        <f>VLOOKUP(Table1456[[#This Row],[model.rxns]],Table2[[model.rxns]:[JFYL14 - avg]],9,FALSE)</f>
        <v>1.2364942659368799E-2</v>
      </c>
      <c r="F355">
        <f>VLOOKUP(Table1456[[#This Row],[model.rxns]],Table2[[model.rxns]:[JFYL14 - stddev]],10,FALSE)</f>
        <v>3.4452291820301702E-3</v>
      </c>
      <c r="G355" t="b">
        <f>ABS(Table1456[[#This Row],[JFYL14 flux]])&gt;Table1456[[#This Row],[JFYL14 stddev]]</f>
        <v>1</v>
      </c>
      <c r="H355">
        <v>0</v>
      </c>
    </row>
    <row r="356" spans="1:8" hidden="1" x14ac:dyDescent="0.25">
      <c r="A356" s="5">
        <v>3520</v>
      </c>
      <c r="B356" t="str">
        <f>VLOOKUP(Table1456[[#This Row],[model.rxns]],Table2[],2,FALSE)</f>
        <v>oleoyl-CoA transport, cytoplasm-ER membrane</v>
      </c>
      <c r="C356" s="2">
        <v>1.3434130184530899</v>
      </c>
      <c r="D356">
        <f>VLOOKUP(Table1456[[#This Row],[model.rxns]],Table2[[model.rxns]:[JFYL18 - stddev]],7,FALSE)</f>
        <v>-1.17012404772807E-3</v>
      </c>
      <c r="E356">
        <f>VLOOKUP(Table1456[[#This Row],[model.rxns]],Table2[[model.rxns]:[JFYL14 - avg]],9,FALSE)</f>
        <v>-1.5719598789229201E-3</v>
      </c>
      <c r="F356">
        <f>VLOOKUP(Table1456[[#This Row],[model.rxns]],Table2[[model.rxns]:[JFYL14 - stddev]],10,FALSE)</f>
        <v>2.35869255453544E-3</v>
      </c>
      <c r="G356" t="b">
        <f>ABS(Table1456[[#This Row],[JFYL14 flux]])&gt;Table1456[[#This Row],[JFYL14 stddev]]</f>
        <v>0</v>
      </c>
      <c r="H356">
        <v>2.0638848818810001E-20</v>
      </c>
    </row>
    <row r="357" spans="1:8" x14ac:dyDescent="0.25">
      <c r="A357" s="5">
        <v>142</v>
      </c>
      <c r="B357" t="str">
        <f>VLOOKUP(Table1456[[#This Row],[model.rxns]],Table2[],2,FALSE)</f>
        <v>adenosine kinase</v>
      </c>
      <c r="C357" s="2">
        <v>1.3394431435604599</v>
      </c>
      <c r="D357">
        <f>VLOOKUP(Table1456[[#This Row],[model.rxns]],Table2[[model.rxns]:[JFYL18 - stddev]],7,FALSE)</f>
        <v>6.1650278353630999E-3</v>
      </c>
      <c r="E357">
        <f>VLOOKUP(Table1456[[#This Row],[model.rxns]],Table2[[model.rxns]:[JFYL14 - avg]],9,FALSE)</f>
        <v>8.2577042639364901E-3</v>
      </c>
      <c r="F357">
        <f>VLOOKUP(Table1456[[#This Row],[model.rxns]],Table2[[model.rxns]:[JFYL14 - stddev]],10,FALSE)</f>
        <v>6.9157473072829897E-3</v>
      </c>
      <c r="G357" t="b">
        <f>ABS(Table1456[[#This Row],[JFYL14 flux]])&gt;Table1456[[#This Row],[JFYL14 stddev]]</f>
        <v>1</v>
      </c>
      <c r="H357">
        <v>3.1638057874936602E-54</v>
      </c>
    </row>
    <row r="358" spans="1:8" x14ac:dyDescent="0.25">
      <c r="A358" s="5">
        <v>104</v>
      </c>
      <c r="B358" t="str">
        <f>VLOOKUP(Table1456[[#This Row],[model.rxns]],Table2[],2,FALSE)</f>
        <v>acetyl-CoA C-acetyltransferase</v>
      </c>
      <c r="C358" s="2">
        <v>1.3385307608255399</v>
      </c>
      <c r="D358">
        <f>VLOOKUP(Table1456[[#This Row],[model.rxns]],Table2[[model.rxns]:[JFYL18 - stddev]],7,FALSE)</f>
        <v>9.0740808274589694E-3</v>
      </c>
      <c r="E358">
        <f>VLOOKUP(Table1456[[#This Row],[model.rxns]],Table2[[model.rxns]:[JFYL14 - avg]],9,FALSE)</f>
        <v>1.2145936313771101E-2</v>
      </c>
      <c r="F358">
        <f>VLOOKUP(Table1456[[#This Row],[model.rxns]],Table2[[model.rxns]:[JFYL14 - stddev]],10,FALSE)</f>
        <v>3.4135229408817601E-3</v>
      </c>
      <c r="G358" t="b">
        <f>ABS(Table1456[[#This Row],[JFYL14 flux]])&gt;Table1456[[#This Row],[JFYL14 stddev]]</f>
        <v>1</v>
      </c>
      <c r="H358">
        <v>0</v>
      </c>
    </row>
    <row r="359" spans="1:8" hidden="1" x14ac:dyDescent="0.25">
      <c r="A359" s="5">
        <v>3579</v>
      </c>
      <c r="B359" t="str">
        <f>VLOOKUP(Table1456[[#This Row],[model.rxns]],Table2[],2,FALSE)</f>
        <v>stearoyl-CoA transport, cytoplasm-lipid particle</v>
      </c>
      <c r="C359" s="2">
        <v>1.3218732400473201</v>
      </c>
      <c r="D359">
        <f>VLOOKUP(Table1456[[#This Row],[model.rxns]],Table2[[model.rxns]:[JFYL18 - stddev]],7,FALSE)</f>
        <v>2.43776347881005E-4</v>
      </c>
      <c r="E359">
        <f>VLOOKUP(Table1456[[#This Row],[model.rxns]],Table2[[model.rxns]:[JFYL14 - avg]],9,FALSE)</f>
        <v>3.2224143082036801E-4</v>
      </c>
      <c r="F359">
        <f>VLOOKUP(Table1456[[#This Row],[model.rxns]],Table2[[model.rxns]:[JFYL14 - stddev]],10,FALSE)</f>
        <v>2.3088141829234599E-4</v>
      </c>
      <c r="G359" t="b">
        <f>ABS(Table1456[[#This Row],[JFYL14 flux]])&gt;Table1456[[#This Row],[JFYL14 stddev]]</f>
        <v>1</v>
      </c>
      <c r="H359">
        <v>1.2590457232593399E-99</v>
      </c>
    </row>
    <row r="360" spans="1:8" hidden="1" x14ac:dyDescent="0.25">
      <c r="A360" s="5">
        <v>3580</v>
      </c>
      <c r="B360" t="str">
        <f>VLOOKUP(Table1456[[#This Row],[model.rxns]],Table2[],2,FALSE)</f>
        <v>oleoyl-CoA transport, cytoplasm-lipid particle</v>
      </c>
      <c r="C360" s="2">
        <v>1.32042520959309</v>
      </c>
      <c r="D360">
        <f>VLOOKUP(Table1456[[#This Row],[model.rxns]],Table2[[model.rxns]:[JFYL18 - stddev]],7,FALSE)</f>
        <v>1.1008559843437001E-3</v>
      </c>
      <c r="E360">
        <f>VLOOKUP(Table1456[[#This Row],[model.rxns]],Table2[[model.rxns]:[JFYL14 - avg]],9,FALSE)</f>
        <v>1.4535979938588299E-3</v>
      </c>
      <c r="F360">
        <f>VLOOKUP(Table1456[[#This Row],[model.rxns]],Table2[[model.rxns]:[JFYL14 - stddev]],10,FALSE)</f>
        <v>2.4526393271529002E-3</v>
      </c>
      <c r="G360" t="b">
        <f>ABS(Table1456[[#This Row],[JFYL14 flux]])&gt;Table1456[[#This Row],[JFYL14 stddev]]</f>
        <v>0</v>
      </c>
      <c r="H360">
        <v>4.5790435923900597E-15</v>
      </c>
    </row>
    <row r="361" spans="1:8" hidden="1" x14ac:dyDescent="0.25">
      <c r="A361" s="5">
        <v>1063</v>
      </c>
      <c r="B361" t="str">
        <f>VLOOKUP(Table1456[[#This Row],[model.rxns]],Table2[],2,FALSE)</f>
        <v>tyrosine transaminase</v>
      </c>
      <c r="C361" s="2">
        <v>1.3171187568546101</v>
      </c>
      <c r="D361">
        <f>VLOOKUP(Table1456[[#This Row],[model.rxns]],Table2[[model.rxns]:[JFYL18 - stddev]],7,FALSE)</f>
        <v>3.3401282906591E-3</v>
      </c>
      <c r="E361">
        <f>VLOOKUP(Table1456[[#This Row],[model.rxns]],Table2[[model.rxns]:[JFYL14 - avg]],9,FALSE)</f>
        <v>4.3993456219278398E-3</v>
      </c>
      <c r="F361">
        <f>VLOOKUP(Table1456[[#This Row],[model.rxns]],Table2[[model.rxns]:[JFYL14 - stddev]],10,FALSE)</f>
        <v>8.1008773599728599E-3</v>
      </c>
      <c r="G361" t="b">
        <f>ABS(Table1456[[#This Row],[JFYL14 flux]])&gt;Table1456[[#This Row],[JFYL14 stddev]]</f>
        <v>0</v>
      </c>
      <c r="H361">
        <v>2.75752566341944E-10</v>
      </c>
    </row>
    <row r="362" spans="1:8" hidden="1" x14ac:dyDescent="0.25">
      <c r="A362" s="5">
        <v>3577</v>
      </c>
      <c r="B362" t="str">
        <f>VLOOKUP(Table1456[[#This Row],[model.rxns]],Table2[],2,FALSE)</f>
        <v>palmitoyl-CoA transport, cytoplasm-lipid particle</v>
      </c>
      <c r="C362" s="2">
        <v>1.315204269076</v>
      </c>
      <c r="D362">
        <f>VLOOKUP(Table1456[[#This Row],[model.rxns]],Table2[[model.rxns]:[JFYL18 - stddev]],7,FALSE)</f>
        <v>1.2990749728935399E-3</v>
      </c>
      <c r="E362">
        <f>VLOOKUP(Table1456[[#This Row],[model.rxns]],Table2[[model.rxns]:[JFYL14 - avg]],9,FALSE)</f>
        <v>1.70854895019938E-3</v>
      </c>
      <c r="F362">
        <f>VLOOKUP(Table1456[[#This Row],[model.rxns]],Table2[[model.rxns]:[JFYL14 - stddev]],10,FALSE)</f>
        <v>5.1856339416100699E-4</v>
      </c>
      <c r="G362" t="b">
        <f>ABS(Table1456[[#This Row],[JFYL14 flux]])&gt;Table1456[[#This Row],[JFYL14 stddev]]</f>
        <v>1</v>
      </c>
      <c r="H362">
        <v>0</v>
      </c>
    </row>
    <row r="363" spans="1:8" x14ac:dyDescent="0.25">
      <c r="A363" s="5">
        <v>851</v>
      </c>
      <c r="B363" t="str">
        <f>VLOOKUP(Table1456[[#This Row],[model.rxns]],Table2[],2,FALSE)</f>
        <v>phenylalanine transaminase</v>
      </c>
      <c r="C363" s="2">
        <v>1.31223410441702</v>
      </c>
      <c r="D363">
        <f>VLOOKUP(Table1456[[#This Row],[model.rxns]],Table2[[model.rxns]:[JFYL18 - stddev]],7,FALSE)</f>
        <v>-5.4363485901111799E-2</v>
      </c>
      <c r="E363">
        <f>VLOOKUP(Table1456[[#This Row],[model.rxns]],Table2[[model.rxns]:[JFYL14 - avg]],9,FALSE)</f>
        <v>-7.1337620234432894E-2</v>
      </c>
      <c r="F363">
        <f>VLOOKUP(Table1456[[#This Row],[model.rxns]],Table2[[model.rxns]:[JFYL14 - stddev]],10,FALSE)</f>
        <v>1.4613022077919501E-2</v>
      </c>
      <c r="G363" t="b">
        <f>ABS(Table1456[[#This Row],[JFYL14 flux]])&gt;Table1456[[#This Row],[JFYL14 stddev]]</f>
        <v>1</v>
      </c>
      <c r="H363">
        <v>0</v>
      </c>
    </row>
    <row r="364" spans="1:8" x14ac:dyDescent="0.25">
      <c r="A364" s="5" t="s">
        <v>1761</v>
      </c>
      <c r="B364" t="str">
        <f>VLOOKUP(Table1456[[#This Row],[model.rxns]],Table2[],2,FALSE)</f>
        <v>protein pseudoreaction</v>
      </c>
      <c r="C364" s="2">
        <v>1.3099662075732601</v>
      </c>
      <c r="D364">
        <f>VLOOKUP(Table1456[[#This Row],[model.rxns]],Table2[[model.rxns]:[JFYL18 - stddev]],7,FALSE)</f>
        <v>9.6516470443646196E-2</v>
      </c>
      <c r="E364">
        <f>VLOOKUP(Table1456[[#This Row],[model.rxns]],Table2[[model.rxns]:[JFYL14 - avg]],9,FALSE)</f>
        <v>0.12643331475542</v>
      </c>
      <c r="F364">
        <f>VLOOKUP(Table1456[[#This Row],[model.rxns]],Table2[[model.rxns]:[JFYL14 - stddev]],10,FALSE)</f>
        <v>1.0863238816517799E-3</v>
      </c>
      <c r="G364" t="b">
        <f>ABS(Table1456[[#This Row],[JFYL14 flux]])&gt;Table1456[[#This Row],[JFYL14 stddev]]</f>
        <v>1</v>
      </c>
      <c r="H364">
        <v>0</v>
      </c>
    </row>
    <row r="365" spans="1:8" x14ac:dyDescent="0.25">
      <c r="A365" s="5">
        <v>2117</v>
      </c>
      <c r="B365" t="str">
        <f>VLOOKUP(Table1456[[#This Row],[model.rxns]],Table2[],2,FALSE)</f>
        <v>phenylalanine transaminase</v>
      </c>
      <c r="C365" s="2">
        <v>1.30574946796096</v>
      </c>
      <c r="D365">
        <f>VLOOKUP(Table1456[[#This Row],[model.rxns]],Table2[[model.rxns]:[JFYL18 - stddev]],7,FALSE)</f>
        <v>4.9310754464010703E-2</v>
      </c>
      <c r="E365">
        <f>VLOOKUP(Table1456[[#This Row],[model.rxns]],Table2[[model.rxns]:[JFYL14 - avg]],9,FALSE)</f>
        <v>6.4387491406135602E-2</v>
      </c>
      <c r="F365">
        <f>VLOOKUP(Table1456[[#This Row],[model.rxns]],Table2[[model.rxns]:[JFYL14 - stddev]],10,FALSE)</f>
        <v>1.46153568539988E-2</v>
      </c>
      <c r="G365" t="b">
        <f>ABS(Table1456[[#This Row],[JFYL14 flux]])&gt;Table1456[[#This Row],[JFYL14 stddev]]</f>
        <v>1</v>
      </c>
      <c r="H365">
        <v>0</v>
      </c>
    </row>
    <row r="366" spans="1:8" x14ac:dyDescent="0.25">
      <c r="A366" s="5">
        <v>916</v>
      </c>
      <c r="B366" t="str">
        <f>VLOOKUP(Table1456[[#This Row],[model.rxns]],Table2[],2,FALSE)</f>
        <v>phosphoribosylpyrophosphate synthetase</v>
      </c>
      <c r="C366" s="2">
        <v>1.29136565034489</v>
      </c>
      <c r="D366">
        <f>VLOOKUP(Table1456[[#This Row],[model.rxns]],Table2[[model.rxns]:[JFYL18 - stddev]],7,FALSE)</f>
        <v>2.58111413315073E-2</v>
      </c>
      <c r="E366">
        <f>VLOOKUP(Table1456[[#This Row],[model.rxns]],Table2[[model.rxns]:[JFYL14 - avg]],9,FALSE)</f>
        <v>3.3331621311706E-2</v>
      </c>
      <c r="F366">
        <f>VLOOKUP(Table1456[[#This Row],[model.rxns]],Table2[[model.rxns]:[JFYL14 - stddev]],10,FALSE)</f>
        <v>5.6529231925275996E-3</v>
      </c>
      <c r="G366" t="b">
        <f>ABS(Table1456[[#This Row],[JFYL14 flux]])&gt;Table1456[[#This Row],[JFYL14 stddev]]</f>
        <v>1</v>
      </c>
      <c r="H366">
        <v>0</v>
      </c>
    </row>
    <row r="367" spans="1:8" hidden="1" x14ac:dyDescent="0.25">
      <c r="A367" s="5">
        <v>1832</v>
      </c>
      <c r="B367" t="str">
        <f>VLOOKUP(Table1456[[#This Row],[model.rxns]],Table2[],2,FALSE)</f>
        <v>H+ exchange</v>
      </c>
      <c r="C367" s="2">
        <v>1.25336193887051</v>
      </c>
      <c r="D367">
        <f>VLOOKUP(Table1456[[#This Row],[model.rxns]],Table2[[model.rxns]:[JFYL18 - stddev]],7,FALSE)</f>
        <v>-2.5200166861841402</v>
      </c>
      <c r="E367">
        <f>VLOOKUP(Table1456[[#This Row],[model.rxns]],Table2[[model.rxns]:[JFYL14 - avg]],9,FALSE)</f>
        <v>-3.1584929997817799</v>
      </c>
      <c r="F367">
        <f>VLOOKUP(Table1456[[#This Row],[model.rxns]],Table2[[model.rxns]:[JFYL14 - stddev]],10,FALSE)</f>
        <v>3.7865865720412603E-2</v>
      </c>
      <c r="G367" t="b">
        <f>ABS(Table1456[[#This Row],[JFYL14 flux]])&gt;Table1456[[#This Row],[JFYL14 stddev]]</f>
        <v>1</v>
      </c>
      <c r="H367">
        <v>0</v>
      </c>
    </row>
    <row r="368" spans="1:8" hidden="1" x14ac:dyDescent="0.25">
      <c r="A368" s="5">
        <v>1980</v>
      </c>
      <c r="B368" t="str">
        <f>VLOOKUP(Table1456[[#This Row],[model.rxns]],Table2[],2,FALSE)</f>
        <v>O2 transport</v>
      </c>
      <c r="C368" s="2">
        <v>1.23237069345926</v>
      </c>
      <c r="D368">
        <f>VLOOKUP(Table1456[[#This Row],[model.rxns]],Table2[[model.rxns]:[JFYL18 - stddev]],7,FALSE)</f>
        <v>7.7613693882256295E-4</v>
      </c>
      <c r="E368">
        <f>VLOOKUP(Table1456[[#This Row],[model.rxns]],Table2[[model.rxns]:[JFYL14 - avg]],9,FALSE)</f>
        <v>9.5648841751610797E-4</v>
      </c>
      <c r="F368">
        <f>VLOOKUP(Table1456[[#This Row],[model.rxns]],Table2[[model.rxns]:[JFYL14 - stddev]],10,FALSE)</f>
        <v>2.6841598861644402E-3</v>
      </c>
      <c r="G368" t="b">
        <f>ABS(Table1456[[#This Row],[JFYL14 flux]])&gt;Table1456[[#This Row],[JFYL14 stddev]]</f>
        <v>0</v>
      </c>
      <c r="H368">
        <v>5.5986520450853196E-4</v>
      </c>
    </row>
    <row r="369" spans="1:8" hidden="1" x14ac:dyDescent="0.25">
      <c r="A369" s="5">
        <v>715</v>
      </c>
      <c r="B369" t="str">
        <f>VLOOKUP(Table1456[[#This Row],[model.rxns]],Table2[],2,FALSE)</f>
        <v>malate dehydrogenase, peroxisomal</v>
      </c>
      <c r="C369" s="2">
        <v>1.23028790266776</v>
      </c>
      <c r="D369">
        <f>VLOOKUP(Table1456[[#This Row],[model.rxns]],Table2[[model.rxns]:[JFYL18 - stddev]],7,FALSE)</f>
        <v>-1.66095079343422E-3</v>
      </c>
      <c r="E369">
        <f>VLOOKUP(Table1456[[#This Row],[model.rxns]],Table2[[model.rxns]:[JFYL14 - avg]],9,FALSE)</f>
        <v>-2.0434476680885401E-3</v>
      </c>
      <c r="F369">
        <f>VLOOKUP(Table1456[[#This Row],[model.rxns]],Table2[[model.rxns]:[JFYL14 - stddev]],10,FALSE)</f>
        <v>5.6379463293338298E-3</v>
      </c>
      <c r="G369" t="b">
        <f>ABS(Table1456[[#This Row],[JFYL14 flux]])&gt;Table1456[[#This Row],[JFYL14 stddev]]</f>
        <v>0</v>
      </c>
      <c r="H369">
        <v>5.0217350576720401E-4</v>
      </c>
    </row>
    <row r="370" spans="1:8" hidden="1" x14ac:dyDescent="0.25">
      <c r="A370" s="5">
        <v>256</v>
      </c>
      <c r="B370" t="str">
        <f>VLOOKUP(Table1456[[#This Row],[model.rxns]],Table2[],2,FALSE)</f>
        <v>catalase</v>
      </c>
      <c r="C370" s="2">
        <v>1.2229268305369601</v>
      </c>
      <c r="D370">
        <f>VLOOKUP(Table1456[[#This Row],[model.rxns]],Table2[[model.rxns]:[JFYL18 - stddev]],7,FALSE)</f>
        <v>7.5464561983680999E-4</v>
      </c>
      <c r="E370">
        <f>VLOOKUP(Table1456[[#This Row],[model.rxns]],Table2[[model.rxns]:[JFYL14 - avg]],9,FALSE)</f>
        <v>9.2287637604562898E-4</v>
      </c>
      <c r="F370">
        <f>VLOOKUP(Table1456[[#This Row],[model.rxns]],Table2[[model.rxns]:[JFYL14 - stddev]],10,FALSE)</f>
        <v>2.5694012429755501E-3</v>
      </c>
      <c r="G370" t="b">
        <f>ABS(Table1456[[#This Row],[JFYL14 flux]])&gt;Table1456[[#This Row],[JFYL14 stddev]]</f>
        <v>0</v>
      </c>
      <c r="H370">
        <v>8.2470207171628305E-4</v>
      </c>
    </row>
    <row r="371" spans="1:8" x14ac:dyDescent="0.25">
      <c r="A371" s="5" t="s">
        <v>1804</v>
      </c>
      <c r="B371" t="str">
        <f>VLOOKUP(Table1456[[#This Row],[model.rxns]],Table2[],2,FALSE)</f>
        <v>ATP-citrate lyase</v>
      </c>
      <c r="C371" s="2">
        <v>1.20894262602536</v>
      </c>
      <c r="D371">
        <f>VLOOKUP(Table1456[[#This Row],[model.rxns]],Table2[[model.rxns]:[JFYL18 - stddev]],7,FALSE)</f>
        <v>0.16153861799798599</v>
      </c>
      <c r="E371">
        <f>VLOOKUP(Table1456[[#This Row],[model.rxns]],Table2[[model.rxns]:[JFYL14 - avg]],9,FALSE)</f>
        <v>0.195290921046993</v>
      </c>
      <c r="F371">
        <f>VLOOKUP(Table1456[[#This Row],[model.rxns]],Table2[[model.rxns]:[JFYL14 - stddev]],10,FALSE)</f>
        <v>2.3129019129459E-2</v>
      </c>
      <c r="G371" t="b">
        <f>ABS(Table1456[[#This Row],[JFYL14 flux]])&gt;Table1456[[#This Row],[JFYL14 stddev]]</f>
        <v>1</v>
      </c>
      <c r="H371">
        <v>0</v>
      </c>
    </row>
    <row r="372" spans="1:8" hidden="1" x14ac:dyDescent="0.25">
      <c r="A372" s="5">
        <v>1761</v>
      </c>
      <c r="B372" t="str">
        <f>VLOOKUP(Table1456[[#This Row],[model.rxns]],Table2[],2,FALSE)</f>
        <v>ethanol exchange</v>
      </c>
      <c r="C372" s="2">
        <v>1.20358328850332</v>
      </c>
      <c r="D372">
        <f>VLOOKUP(Table1456[[#This Row],[model.rxns]],Table2[[model.rxns]:[JFYL18 - stddev]],7,FALSE)</f>
        <v>9.6758850541349105E-3</v>
      </c>
      <c r="E372">
        <f>VLOOKUP(Table1456[[#This Row],[model.rxns]],Table2[[model.rxns]:[JFYL14 - avg]],9,FALSE)</f>
        <v>1.16457335526358E-2</v>
      </c>
      <c r="F372">
        <f>VLOOKUP(Table1456[[#This Row],[model.rxns]],Table2[[model.rxns]:[JFYL14 - stddev]],10,FALSE)</f>
        <v>1.85969919647051E-4</v>
      </c>
      <c r="G372" t="b">
        <f>ABS(Table1456[[#This Row],[JFYL14 flux]])&gt;Table1456[[#This Row],[JFYL14 stddev]]</f>
        <v>1</v>
      </c>
      <c r="H372">
        <v>0</v>
      </c>
    </row>
    <row r="373" spans="1:8" hidden="1" x14ac:dyDescent="0.25">
      <c r="A373" s="5">
        <v>1762</v>
      </c>
      <c r="B373" t="str">
        <f>VLOOKUP(Table1456[[#This Row],[model.rxns]],Table2[],2,FALSE)</f>
        <v>ethanol transport</v>
      </c>
      <c r="C373" s="2">
        <v>1.20358328850332</v>
      </c>
      <c r="D373">
        <f>VLOOKUP(Table1456[[#This Row],[model.rxns]],Table2[[model.rxns]:[JFYL18 - stddev]],7,FALSE)</f>
        <v>9.6758850541349105E-3</v>
      </c>
      <c r="E373">
        <f>VLOOKUP(Table1456[[#This Row],[model.rxns]],Table2[[model.rxns]:[JFYL14 - avg]],9,FALSE)</f>
        <v>1.16457335526358E-2</v>
      </c>
      <c r="F373">
        <f>VLOOKUP(Table1456[[#This Row],[model.rxns]],Table2[[model.rxns]:[JFYL14 - stddev]],10,FALSE)</f>
        <v>1.85969919647051E-4</v>
      </c>
      <c r="G373" t="b">
        <f>ABS(Table1456[[#This Row],[JFYL14 flux]])&gt;Table1456[[#This Row],[JFYL14 stddev]]</f>
        <v>1</v>
      </c>
      <c r="H373">
        <v>0</v>
      </c>
    </row>
    <row r="374" spans="1:8" x14ac:dyDescent="0.25">
      <c r="A374" s="5">
        <v>959</v>
      </c>
      <c r="B374" t="str">
        <f>VLOOKUP(Table1456[[#This Row],[model.rxns]],Table2[],2,FALSE)</f>
        <v>pyruvate decarboxylase</v>
      </c>
      <c r="C374" s="2">
        <v>1.1978811235515201</v>
      </c>
      <c r="D374">
        <f>VLOOKUP(Table1456[[#This Row],[model.rxns]],Table2[[model.rxns]:[JFYL18 - stddev]],7,FALSE)</f>
        <v>9.5853249317026101E-3</v>
      </c>
      <c r="E374">
        <f>VLOOKUP(Table1456[[#This Row],[model.rxns]],Table2[[model.rxns]:[JFYL14 - avg]],9,FALSE)</f>
        <v>1.1482079798794301E-2</v>
      </c>
      <c r="F374">
        <f>VLOOKUP(Table1456[[#This Row],[model.rxns]],Table2[[model.rxns]:[JFYL14 - stddev]],10,FALSE)</f>
        <v>2.0439458584999102E-3</v>
      </c>
      <c r="G374" t="b">
        <f>ABS(Table1456[[#This Row],[JFYL14 flux]])&gt;Table1456[[#This Row],[JFYL14 stddev]]</f>
        <v>1</v>
      </c>
      <c r="H374">
        <v>0</v>
      </c>
    </row>
    <row r="375" spans="1:8" x14ac:dyDescent="0.25">
      <c r="A375" s="5">
        <v>156</v>
      </c>
      <c r="B375" t="str">
        <f>VLOOKUP(Table1456[[#This Row],[model.rxns]],Table2[],2,FALSE)</f>
        <v>alanine glyoxylate aminotransferase</v>
      </c>
      <c r="C375" s="2">
        <v>1.19688037554053</v>
      </c>
      <c r="D375">
        <f>VLOOKUP(Table1456[[#This Row],[model.rxns]],Table2[[model.rxns]:[JFYL18 - stddev]],7,FALSE)</f>
        <v>1.96441607541081E-2</v>
      </c>
      <c r="E375">
        <f>VLOOKUP(Table1456[[#This Row],[model.rxns]],Table2[[model.rxns]:[JFYL14 - avg]],9,FALSE)</f>
        <v>2.3511710500555401E-2</v>
      </c>
      <c r="F375">
        <f>VLOOKUP(Table1456[[#This Row],[model.rxns]],Table2[[model.rxns]:[JFYL14 - stddev]],10,FALSE)</f>
        <v>6.7145291095023199E-3</v>
      </c>
      <c r="G375" t="b">
        <f>ABS(Table1456[[#This Row],[JFYL14 flux]])&gt;Table1456[[#This Row],[JFYL14 stddev]]</f>
        <v>1</v>
      </c>
      <c r="H375">
        <v>4.12386976703169E-144</v>
      </c>
    </row>
    <row r="376" spans="1:8" x14ac:dyDescent="0.25">
      <c r="A376" s="5">
        <v>2096</v>
      </c>
      <c r="B376" t="str">
        <f>VLOOKUP(Table1456[[#This Row],[model.rxns]],Table2[],2,FALSE)</f>
        <v>water diffusion</v>
      </c>
      <c r="C376" s="2">
        <v>1.16207581627417</v>
      </c>
      <c r="D376">
        <f>VLOOKUP(Table1456[[#This Row],[model.rxns]],Table2[[model.rxns]:[JFYL18 - stddev]],7,FALSE)</f>
        <v>-9.1577517227886194</v>
      </c>
      <c r="E376">
        <f>VLOOKUP(Table1456[[#This Row],[model.rxns]],Table2[[model.rxns]:[JFYL14 - avg]],9,FALSE)</f>
        <v>-10.642001808495801</v>
      </c>
      <c r="F376">
        <f>VLOOKUP(Table1456[[#This Row],[model.rxns]],Table2[[model.rxns]:[JFYL14 - stddev]],10,FALSE)</f>
        <v>0.105996430577284</v>
      </c>
      <c r="G376" t="b">
        <f>ABS(Table1456[[#This Row],[JFYL14 flux]])&gt;Table1456[[#This Row],[JFYL14 stddev]]</f>
        <v>1</v>
      </c>
      <c r="H376">
        <v>0</v>
      </c>
    </row>
    <row r="377" spans="1:8" x14ac:dyDescent="0.25">
      <c r="A377" s="5">
        <v>2140</v>
      </c>
      <c r="B377" t="str">
        <f>VLOOKUP(Table1456[[#This Row],[model.rxns]],Table2[],2,FALSE)</f>
        <v>fatty-acyl-CoA synthase (n-C16:0CoA)</v>
      </c>
      <c r="C377" s="2">
        <v>1.15364851024983</v>
      </c>
      <c r="D377">
        <f>VLOOKUP(Table1456[[#This Row],[model.rxns]],Table2[[model.rxns]:[JFYL18 - stddev]],7,FALSE)</f>
        <v>1.76011436026731E-3</v>
      </c>
      <c r="E377">
        <f>VLOOKUP(Table1456[[#This Row],[model.rxns]],Table2[[model.rxns]:[JFYL14 - avg]],9,FALSE)</f>
        <v>2.03055330959171E-3</v>
      </c>
      <c r="F377">
        <f>VLOOKUP(Table1456[[#This Row],[model.rxns]],Table2[[model.rxns]:[JFYL14 - stddev]],10,FALSE)</f>
        <v>7.2961127457376901E-4</v>
      </c>
      <c r="G377" t="b">
        <f>ABS(Table1456[[#This Row],[JFYL14 flux]])&gt;Table1456[[#This Row],[JFYL14 stddev]]</f>
        <v>1</v>
      </c>
      <c r="H377">
        <v>3.6239508588841297E-86</v>
      </c>
    </row>
    <row r="378" spans="1:8" hidden="1" x14ac:dyDescent="0.25">
      <c r="A378" s="5">
        <v>1672</v>
      </c>
      <c r="B378" t="str">
        <f>VLOOKUP(Table1456[[#This Row],[model.rxns]],Table2[],2,FALSE)</f>
        <v>carbon dioxide exchange</v>
      </c>
      <c r="C378" s="2">
        <v>1.1454201236177</v>
      </c>
      <c r="D378">
        <f>VLOOKUP(Table1456[[#This Row],[model.rxns]],Table2[[model.rxns]:[JFYL18 - stddev]],7,FALSE)</f>
        <v>2.0991439219869199</v>
      </c>
      <c r="E378">
        <f>VLOOKUP(Table1456[[#This Row],[model.rxns]],Table2[[model.rxns]:[JFYL14 - avg]],9,FALSE)</f>
        <v>2.4044016906136001</v>
      </c>
      <c r="F378">
        <f>VLOOKUP(Table1456[[#This Row],[model.rxns]],Table2[[model.rxns]:[JFYL14 - stddev]],10,FALSE)</f>
        <v>2.51377871927927E-2</v>
      </c>
      <c r="G378" t="b">
        <f>ABS(Table1456[[#This Row],[JFYL14 flux]])&gt;Table1456[[#This Row],[JFYL14 stddev]]</f>
        <v>1</v>
      </c>
      <c r="H378">
        <v>0</v>
      </c>
    </row>
    <row r="379" spans="1:8" hidden="1" x14ac:dyDescent="0.25">
      <c r="A379" s="5">
        <v>1697</v>
      </c>
      <c r="B379" t="str">
        <f>VLOOKUP(Table1456[[#This Row],[model.rxns]],Table2[],2,FALSE)</f>
        <v>CO2 transport</v>
      </c>
      <c r="C379" s="2">
        <v>1.1454201236177</v>
      </c>
      <c r="D379">
        <f>VLOOKUP(Table1456[[#This Row],[model.rxns]],Table2[[model.rxns]:[JFYL18 - stddev]],7,FALSE)</f>
        <v>2.0991439219869199</v>
      </c>
      <c r="E379">
        <f>VLOOKUP(Table1456[[#This Row],[model.rxns]],Table2[[model.rxns]:[JFYL14 - avg]],9,FALSE)</f>
        <v>2.4044016906136001</v>
      </c>
      <c r="F379">
        <f>VLOOKUP(Table1456[[#This Row],[model.rxns]],Table2[[model.rxns]:[JFYL14 - stddev]],10,FALSE)</f>
        <v>2.51377871927927E-2</v>
      </c>
      <c r="G379" t="b">
        <f>ABS(Table1456[[#This Row],[JFYL14 flux]])&gt;Table1456[[#This Row],[JFYL14 stddev]]</f>
        <v>1</v>
      </c>
      <c r="H379">
        <v>0</v>
      </c>
    </row>
    <row r="380" spans="1:8" x14ac:dyDescent="0.25">
      <c r="A380" s="5">
        <v>1824</v>
      </c>
      <c r="B380" t="str">
        <f>VLOOKUP(Table1456[[#This Row],[model.rxns]],Table2[],2,FALSE)</f>
        <v>H+ diffusion</v>
      </c>
      <c r="C380" s="2">
        <v>1.1330958417146499</v>
      </c>
      <c r="D380">
        <f>VLOOKUP(Table1456[[#This Row],[model.rxns]],Table2[[model.rxns]:[JFYL18 - stddev]],7,FALSE)</f>
        <v>2.76537146295632</v>
      </c>
      <c r="E380">
        <f>VLOOKUP(Table1456[[#This Row],[model.rxns]],Table2[[model.rxns]:[JFYL14 - avg]],9,FALSE)</f>
        <v>3.1334309054721601</v>
      </c>
      <c r="F380">
        <f>VLOOKUP(Table1456[[#This Row],[model.rxns]],Table2[[model.rxns]:[JFYL14 - stddev]],10,FALSE)</f>
        <v>0.158270353616804</v>
      </c>
      <c r="G380" t="b">
        <f>ABS(Table1456[[#This Row],[JFYL14 flux]])&gt;Table1456[[#This Row],[JFYL14 stddev]]</f>
        <v>1</v>
      </c>
      <c r="H380">
        <v>0</v>
      </c>
    </row>
    <row r="381" spans="1:8" x14ac:dyDescent="0.25">
      <c r="A381" s="5" t="s">
        <v>1799</v>
      </c>
      <c r="B381" t="str">
        <f>VLOOKUP(Table1456[[#This Row],[model.rxns]],Table2[],2,FALSE)</f>
        <v>NADH dehydrogenase (complex I)</v>
      </c>
      <c r="C381" s="2">
        <v>1.12865689659705</v>
      </c>
      <c r="D381">
        <f>VLOOKUP(Table1456[[#This Row],[model.rxns]],Table2[[model.rxns]:[JFYL18 - stddev]],7,FALSE)</f>
        <v>3.8897332409475198</v>
      </c>
      <c r="E381">
        <f>VLOOKUP(Table1456[[#This Row],[model.rxns]],Table2[[model.rxns]:[JFYL14 - avg]],9,FALSE)</f>
        <v>4.3901742483182202</v>
      </c>
      <c r="F381">
        <f>VLOOKUP(Table1456[[#This Row],[model.rxns]],Table2[[model.rxns]:[JFYL14 - stddev]],10,FALSE)</f>
        <v>4.5942083494164801E-2</v>
      </c>
      <c r="G381" t="b">
        <f>ABS(Table1456[[#This Row],[JFYL14 flux]])&gt;Table1456[[#This Row],[JFYL14 stddev]]</f>
        <v>1</v>
      </c>
      <c r="H381">
        <v>0</v>
      </c>
    </row>
    <row r="382" spans="1:8" x14ac:dyDescent="0.25">
      <c r="A382" s="5">
        <v>226</v>
      </c>
      <c r="B382" t="str">
        <f>VLOOKUP(Table1456[[#This Row],[model.rxns]],Table2[],2,FALSE)</f>
        <v>ATP synthase</v>
      </c>
      <c r="C382" s="2">
        <v>1.1228308554911</v>
      </c>
      <c r="D382">
        <f>VLOOKUP(Table1456[[#This Row],[model.rxns]],Table2[[model.rxns]:[JFYL18 - stddev]],7,FALSE)</f>
        <v>6.2664075643967703</v>
      </c>
      <c r="E382">
        <f>VLOOKUP(Table1456[[#This Row],[model.rxns]],Table2[[model.rxns]:[JFYL14 - avg]],9,FALSE)</f>
        <v>7.0361157663875398</v>
      </c>
      <c r="F382">
        <f>VLOOKUP(Table1456[[#This Row],[model.rxns]],Table2[[model.rxns]:[JFYL14 - stddev]],10,FALSE)</f>
        <v>6.1539876282738298E-2</v>
      </c>
      <c r="G382" t="b">
        <f>ABS(Table1456[[#This Row],[JFYL14 flux]])&gt;Table1456[[#This Row],[JFYL14 stddev]]</f>
        <v>1</v>
      </c>
      <c r="H382">
        <v>0</v>
      </c>
    </row>
    <row r="383" spans="1:8" x14ac:dyDescent="0.25">
      <c r="A383" s="5" t="s">
        <v>1802</v>
      </c>
      <c r="B383" t="str">
        <f>VLOOKUP(Table1456[[#This Row],[model.rxns]],Table2[],2,FALSE)</f>
        <v>glycinamide ribonucleotide transformylase</v>
      </c>
      <c r="C383" s="2">
        <v>1.1096060835314201</v>
      </c>
      <c r="D383">
        <f>VLOOKUP(Table1456[[#This Row],[model.rxns]],Table2[[model.rxns]:[JFYL18 - stddev]],7,FALSE)</f>
        <v>7.37720642501571E-3</v>
      </c>
      <c r="E383">
        <f>VLOOKUP(Table1456[[#This Row],[model.rxns]],Table2[[model.rxns]:[JFYL14 - avg]],9,FALSE)</f>
        <v>8.1857931286644803E-3</v>
      </c>
      <c r="F383">
        <f>VLOOKUP(Table1456[[#This Row],[model.rxns]],Table2[[model.rxns]:[JFYL14 - stddev]],10,FALSE)</f>
        <v>1.50110544268993E-3</v>
      </c>
      <c r="G383" t="b">
        <f>ABS(Table1456[[#This Row],[JFYL14 flux]])&gt;Table1456[[#This Row],[JFYL14 stddev]]</f>
        <v>1</v>
      </c>
      <c r="H383">
        <v>1.4812360959319901E-175</v>
      </c>
    </row>
    <row r="384" spans="1:8" hidden="1" x14ac:dyDescent="0.25">
      <c r="A384" s="5">
        <v>1110</v>
      </c>
      <c r="B384" t="str">
        <f>VLOOKUP(Table1456[[#This Row],[model.rxns]],Table2[],2,FALSE)</f>
        <v>ADP/ATP transporter</v>
      </c>
      <c r="C384" s="2">
        <v>1.1052475360985701</v>
      </c>
      <c r="D384">
        <f>VLOOKUP(Table1456[[#This Row],[model.rxns]],Table2[[model.rxns]:[JFYL18 - stddev]],7,FALSE)</f>
        <v>6.5571267075213298</v>
      </c>
      <c r="E384">
        <f>VLOOKUP(Table1456[[#This Row],[model.rxns]],Table2[[model.rxns]:[JFYL14 - avg]],9,FALSE)</f>
        <v>7.2472481373741102</v>
      </c>
      <c r="F384">
        <f>VLOOKUP(Table1456[[#This Row],[model.rxns]],Table2[[model.rxns]:[JFYL14 - stddev]],10,FALSE)</f>
        <v>6.3974185948154405E-2</v>
      </c>
      <c r="G384" t="b">
        <f>ABS(Table1456[[#This Row],[JFYL14 flux]])&gt;Table1456[[#This Row],[JFYL14 stddev]]</f>
        <v>1</v>
      </c>
      <c r="H384">
        <v>0</v>
      </c>
    </row>
    <row r="385" spans="1:8" hidden="1" x14ac:dyDescent="0.25">
      <c r="A385" s="5">
        <v>1245</v>
      </c>
      <c r="B385" t="str">
        <f>VLOOKUP(Table1456[[#This Row],[model.rxns]],Table2[],2,FALSE)</f>
        <v>phosphate transport</v>
      </c>
      <c r="C385" s="2">
        <v>1.0721021397200901</v>
      </c>
      <c r="D385">
        <f>VLOOKUP(Table1456[[#This Row],[model.rxns]],Table2[[model.rxns]:[JFYL18 - stddev]],7,FALSE)</f>
        <v>6.2770919976286903</v>
      </c>
      <c r="E385">
        <f>VLOOKUP(Table1456[[#This Row],[model.rxns]],Table2[[model.rxns]:[JFYL14 - avg]],9,FALSE)</f>
        <v>6.72968376187759</v>
      </c>
      <c r="F385">
        <f>VLOOKUP(Table1456[[#This Row],[model.rxns]],Table2[[model.rxns]:[JFYL14 - stddev]],10,FALSE)</f>
        <v>9.3769462555152103E-2</v>
      </c>
      <c r="G385" t="b">
        <f>ABS(Table1456[[#This Row],[JFYL14 flux]])&gt;Table1456[[#This Row],[JFYL14 stddev]]</f>
        <v>1</v>
      </c>
      <c r="H385">
        <v>0</v>
      </c>
    </row>
    <row r="386" spans="1:8" hidden="1" x14ac:dyDescent="0.25">
      <c r="A386" s="5">
        <v>1979</v>
      </c>
      <c r="B386" t="str">
        <f>VLOOKUP(Table1456[[#This Row],[model.rxns]],Table2[],2,FALSE)</f>
        <v>O2 transport</v>
      </c>
      <c r="C386" s="2">
        <v>1.0554423233605501</v>
      </c>
      <c r="D386">
        <f>VLOOKUP(Table1456[[#This Row],[model.rxns]],Table2[[model.rxns]:[JFYL18 - stddev]],7,FALSE)</f>
        <v>2.2654757929084202</v>
      </c>
      <c r="E386">
        <f>VLOOKUP(Table1456[[#This Row],[model.rxns]],Table2[[model.rxns]:[JFYL14 - avg]],9,FALSE)</f>
        <v>2.39107903438435</v>
      </c>
      <c r="F386">
        <f>VLOOKUP(Table1456[[#This Row],[model.rxns]],Table2[[model.rxns]:[JFYL14 - stddev]],10,FALSE)</f>
        <v>2.45866796123713E-2</v>
      </c>
      <c r="G386" t="b">
        <f>ABS(Table1456[[#This Row],[JFYL14 flux]])&gt;Table1456[[#This Row],[JFYL14 stddev]]</f>
        <v>1</v>
      </c>
      <c r="H386">
        <v>0</v>
      </c>
    </row>
    <row r="387" spans="1:8" hidden="1" x14ac:dyDescent="0.25">
      <c r="A387" s="5">
        <v>1992</v>
      </c>
      <c r="B387" t="str">
        <f>VLOOKUP(Table1456[[#This Row],[model.rxns]],Table2[],2,FALSE)</f>
        <v>oxygen exchange</v>
      </c>
      <c r="C387" s="2">
        <v>1.0554423233605501</v>
      </c>
      <c r="D387">
        <f>VLOOKUP(Table1456[[#This Row],[model.rxns]],Table2[[model.rxns]:[JFYL18 - stddev]],7,FALSE)</f>
        <v>-2.2654757929084202</v>
      </c>
      <c r="E387">
        <f>VLOOKUP(Table1456[[#This Row],[model.rxns]],Table2[[model.rxns]:[JFYL14 - avg]],9,FALSE)</f>
        <v>-2.39107903438435</v>
      </c>
      <c r="F387">
        <f>VLOOKUP(Table1456[[#This Row],[model.rxns]],Table2[[model.rxns]:[JFYL14 - stddev]],10,FALSE)</f>
        <v>2.45866796123713E-2</v>
      </c>
      <c r="G387" t="b">
        <f>ABS(Table1456[[#This Row],[JFYL14 flux]])&gt;Table1456[[#This Row],[JFYL14 stddev]]</f>
        <v>1</v>
      </c>
      <c r="H387">
        <v>0</v>
      </c>
    </row>
    <row r="388" spans="1:8" x14ac:dyDescent="0.25">
      <c r="A388" s="5">
        <v>438</v>
      </c>
      <c r="B388" t="str">
        <f>VLOOKUP(Table1456[[#This Row],[model.rxns]],Table2[],2,FALSE)</f>
        <v>ferrocytochrome-c:oxygen oxidoreductase</v>
      </c>
      <c r="C388" s="2">
        <v>1.0507275479518801</v>
      </c>
      <c r="D388">
        <f>VLOOKUP(Table1456[[#This Row],[model.rxns]],Table2[[model.rxns]:[JFYL18 - stddev]],7,FALSE)</f>
        <v>2.22672844943162</v>
      </c>
      <c r="E388">
        <f>VLOOKUP(Table1456[[#This Row],[model.rxns]],Table2[[model.rxns]:[JFYL14 - avg]],9,FALSE)</f>
        <v>2.3396849236259798</v>
      </c>
      <c r="F388">
        <f>VLOOKUP(Table1456[[#This Row],[model.rxns]],Table2[[model.rxns]:[JFYL14 - stddev]],10,FALSE)</f>
        <v>2.4884949711931201E-2</v>
      </c>
      <c r="G388" t="b">
        <f>ABS(Table1456[[#This Row],[JFYL14 flux]])&gt;Table1456[[#This Row],[JFYL14 stddev]]</f>
        <v>1</v>
      </c>
      <c r="H388">
        <v>0</v>
      </c>
    </row>
    <row r="389" spans="1:8" x14ac:dyDescent="0.25">
      <c r="A389" s="5">
        <v>439</v>
      </c>
      <c r="B389" t="str">
        <f>VLOOKUP(Table1456[[#This Row],[model.rxns]],Table2[],2,FALSE)</f>
        <v>ferrocytochrome-c:oxygen oxidoreductase</v>
      </c>
      <c r="C389" s="2">
        <v>1.0507275479518801</v>
      </c>
      <c r="D389">
        <f>VLOOKUP(Table1456[[#This Row],[model.rxns]],Table2[[model.rxns]:[JFYL18 - stddev]],7,FALSE)</f>
        <v>4.4534568988632399</v>
      </c>
      <c r="E389">
        <f>VLOOKUP(Table1456[[#This Row],[model.rxns]],Table2[[model.rxns]:[JFYL14 - avg]],9,FALSE)</f>
        <v>4.6793698472519596</v>
      </c>
      <c r="F389">
        <f>VLOOKUP(Table1456[[#This Row],[model.rxns]],Table2[[model.rxns]:[JFYL14 - stddev]],10,FALSE)</f>
        <v>4.97698994238625E-2</v>
      </c>
      <c r="G389" t="b">
        <f>ABS(Table1456[[#This Row],[JFYL14 flux]])&gt;Table1456[[#This Row],[JFYL14 stddev]]</f>
        <v>1</v>
      </c>
      <c r="H389">
        <v>0</v>
      </c>
    </row>
    <row r="390" spans="1:8" hidden="1" x14ac:dyDescent="0.25">
      <c r="A390" s="5">
        <v>1978</v>
      </c>
      <c r="B390" t="str">
        <f>VLOOKUP(Table1456[[#This Row],[model.rxns]],Table2[],2,FALSE)</f>
        <v>O2 transport</v>
      </c>
      <c r="C390" s="2">
        <v>1.0507275479518801</v>
      </c>
      <c r="D390">
        <f>VLOOKUP(Table1456[[#This Row],[model.rxns]],Table2[[model.rxns]:[JFYL18 - stddev]],7,FALSE)</f>
        <v>2.22672844943162</v>
      </c>
      <c r="E390">
        <f>VLOOKUP(Table1456[[#This Row],[model.rxns]],Table2[[model.rxns]:[JFYL14 - avg]],9,FALSE)</f>
        <v>2.3396849236259798</v>
      </c>
      <c r="F390">
        <f>VLOOKUP(Table1456[[#This Row],[model.rxns]],Table2[[model.rxns]:[JFYL14 - stddev]],10,FALSE)</f>
        <v>2.4884949711931201E-2</v>
      </c>
      <c r="G390" t="b">
        <f>ABS(Table1456[[#This Row],[JFYL14 flux]])&gt;Table1456[[#This Row],[JFYL14 stddev]]</f>
        <v>1</v>
      </c>
      <c r="H390">
        <v>0</v>
      </c>
    </row>
    <row r="391" spans="1:8" x14ac:dyDescent="0.25">
      <c r="A391" s="5">
        <v>1277</v>
      </c>
      <c r="B391" t="str">
        <f>VLOOKUP(Table1456[[#This Row],[model.rxns]],Table2[],2,FALSE)</f>
        <v>water diffusion</v>
      </c>
      <c r="C391" s="2">
        <v>0.98819787421292204</v>
      </c>
      <c r="D391">
        <f>VLOOKUP(Table1456[[#This Row],[model.rxns]],Table2[[model.rxns]:[JFYL18 - stddev]],7,FALSE)</f>
        <v>-8.8734731874528592</v>
      </c>
      <c r="E391">
        <f>VLOOKUP(Table1456[[#This Row],[model.rxns]],Table2[[model.rxns]:[JFYL14 - avg]],9,FALSE)</f>
        <v>-8.7687473407262804</v>
      </c>
      <c r="F391">
        <f>VLOOKUP(Table1456[[#This Row],[model.rxns]],Table2[[model.rxns]:[JFYL14 - stddev]],10,FALSE)</f>
        <v>5.7960636668680302E-2</v>
      </c>
      <c r="G391" t="b">
        <f>ABS(Table1456[[#This Row],[JFYL14 flux]])&gt;Table1456[[#This Row],[JFYL14 stddev]]</f>
        <v>1</v>
      </c>
      <c r="H391">
        <v>0</v>
      </c>
    </row>
    <row r="392" spans="1:8" hidden="1" x14ac:dyDescent="0.25">
      <c r="A392" s="5">
        <v>2100</v>
      </c>
      <c r="B392" t="str">
        <f>VLOOKUP(Table1456[[#This Row],[model.rxns]],Table2[],2,FALSE)</f>
        <v>water exchange</v>
      </c>
      <c r="C392" s="2">
        <v>0.98819787421292204</v>
      </c>
      <c r="D392">
        <f>VLOOKUP(Table1456[[#This Row],[model.rxns]],Table2[[model.rxns]:[JFYL18 - stddev]],7,FALSE)</f>
        <v>8.8734731874528592</v>
      </c>
      <c r="E392">
        <f>VLOOKUP(Table1456[[#This Row],[model.rxns]],Table2[[model.rxns]:[JFYL14 - avg]],9,FALSE)</f>
        <v>8.7687473407262804</v>
      </c>
      <c r="F392">
        <f>VLOOKUP(Table1456[[#This Row],[model.rxns]],Table2[[model.rxns]:[JFYL14 - stddev]],10,FALSE)</f>
        <v>5.7960636668680302E-2</v>
      </c>
      <c r="G392" t="b">
        <f>ABS(Table1456[[#This Row],[JFYL14 flux]])&gt;Table1456[[#This Row],[JFYL14 stddev]]</f>
        <v>1</v>
      </c>
      <c r="H392">
        <v>0</v>
      </c>
    </row>
    <row r="393" spans="1:8" x14ac:dyDescent="0.25">
      <c r="A393" s="5">
        <v>670</v>
      </c>
      <c r="B393" t="str">
        <f>VLOOKUP(Table1456[[#This Row],[model.rxns]],Table2[],2,FALSE)</f>
        <v>kynureninase</v>
      </c>
      <c r="C393" s="2">
        <v>0.96937820273381703</v>
      </c>
      <c r="D393">
        <f>VLOOKUP(Table1456[[#This Row],[model.rxns]],Table2[[model.rxns]:[JFYL18 - stddev]],7,FALSE)</f>
        <v>5.8705365541556103E-3</v>
      </c>
      <c r="E393">
        <f>VLOOKUP(Table1456[[#This Row],[model.rxns]],Table2[[model.rxns]:[JFYL14 - avg]],9,FALSE)</f>
        <v>5.6907701739505401E-3</v>
      </c>
      <c r="F393">
        <f>VLOOKUP(Table1456[[#This Row],[model.rxns]],Table2[[model.rxns]:[JFYL14 - stddev]],10,FALSE)</f>
        <v>9.920993640009021E-4</v>
      </c>
      <c r="G393" t="b">
        <f>ABS(Table1456[[#This Row],[JFYL14 flux]])&gt;Table1456[[#This Row],[JFYL14 stddev]]</f>
        <v>1</v>
      </c>
      <c r="H393">
        <v>4.8622182796280899E-6</v>
      </c>
    </row>
    <row r="394" spans="1:8" x14ac:dyDescent="0.25">
      <c r="A394" s="5">
        <v>694</v>
      </c>
      <c r="B394" t="str">
        <f>VLOOKUP(Table1456[[#This Row],[model.rxns]],Table2[],2,FALSE)</f>
        <v>L-tryptophan:oxygen 2,3-oxidoreductase (decyclizing)</v>
      </c>
      <c r="C394" s="2">
        <v>0.96937820273381703</v>
      </c>
      <c r="D394">
        <f>VLOOKUP(Table1456[[#This Row],[model.rxns]],Table2[[model.rxns]:[JFYL18 - stddev]],7,FALSE)</f>
        <v>5.8705365541556103E-3</v>
      </c>
      <c r="E394">
        <f>VLOOKUP(Table1456[[#This Row],[model.rxns]],Table2[[model.rxns]:[JFYL14 - avg]],9,FALSE)</f>
        <v>5.6907701739505401E-3</v>
      </c>
      <c r="F394">
        <f>VLOOKUP(Table1456[[#This Row],[model.rxns]],Table2[[model.rxns]:[JFYL14 - stddev]],10,FALSE)</f>
        <v>9.920993640009021E-4</v>
      </c>
      <c r="G394" t="b">
        <f>ABS(Table1456[[#This Row],[JFYL14 flux]])&gt;Table1456[[#This Row],[JFYL14 stddev]]</f>
        <v>1</v>
      </c>
      <c r="H394">
        <v>4.8622182796280899E-6</v>
      </c>
    </row>
    <row r="395" spans="1:8" x14ac:dyDescent="0.25">
      <c r="A395" s="5">
        <v>762</v>
      </c>
      <c r="B395" t="str">
        <f>VLOOKUP(Table1456[[#This Row],[model.rxns]],Table2[],2,FALSE)</f>
        <v>N-formyl-L-kynurenine amidohydrolase</v>
      </c>
      <c r="C395" s="2">
        <v>0.96937820273381703</v>
      </c>
      <c r="D395">
        <f>VLOOKUP(Table1456[[#This Row],[model.rxns]],Table2[[model.rxns]:[JFYL18 - stddev]],7,FALSE)</f>
        <v>5.8705365541556103E-3</v>
      </c>
      <c r="E395">
        <f>VLOOKUP(Table1456[[#This Row],[model.rxns]],Table2[[model.rxns]:[JFYL14 - avg]],9,FALSE)</f>
        <v>5.6907701739505401E-3</v>
      </c>
      <c r="F395">
        <f>VLOOKUP(Table1456[[#This Row],[model.rxns]],Table2[[model.rxns]:[JFYL14 - stddev]],10,FALSE)</f>
        <v>9.920993640009021E-4</v>
      </c>
      <c r="G395" t="b">
        <f>ABS(Table1456[[#This Row],[JFYL14 flux]])&gt;Table1456[[#This Row],[JFYL14 stddev]]</f>
        <v>1</v>
      </c>
      <c r="H395">
        <v>4.8622182796280899E-6</v>
      </c>
    </row>
    <row r="396" spans="1:8" x14ac:dyDescent="0.25">
      <c r="A396" s="5" t="s">
        <v>1762</v>
      </c>
      <c r="B396" t="str">
        <f>VLOOKUP(Table1456[[#This Row],[model.rxns]],Table2[],2,FALSE)</f>
        <v>Non-growth associated maintenance (NGAM)</v>
      </c>
      <c r="C396" s="2">
        <v>0.944845953980745</v>
      </c>
      <c r="D396">
        <f>VLOOKUP(Table1456[[#This Row],[model.rxns]],Table2[[model.rxns]:[JFYL18 - stddev]],7,FALSE)</f>
        <v>5.3055487704992901</v>
      </c>
      <c r="E396">
        <f>VLOOKUP(Table1456[[#This Row],[model.rxns]],Table2[[model.rxns]:[JFYL14 - avg]],9,FALSE)</f>
        <v>5.0129262894537696</v>
      </c>
      <c r="F396">
        <f>VLOOKUP(Table1456[[#This Row],[model.rxns]],Table2[[model.rxns]:[JFYL14 - stddev]],10,FALSE)</f>
        <v>4.52952553415309E-2</v>
      </c>
      <c r="G396" t="b">
        <f>ABS(Table1456[[#This Row],[JFYL14 flux]])&gt;Table1456[[#This Row],[JFYL14 stddev]]</f>
        <v>1</v>
      </c>
      <c r="H396">
        <v>0</v>
      </c>
    </row>
    <row r="397" spans="1:8" x14ac:dyDescent="0.25">
      <c r="A397" s="5">
        <v>662</v>
      </c>
      <c r="B397" t="str">
        <f>VLOOKUP(Table1456[[#This Row],[model.rxns]],Table2[],2,FALSE)</f>
        <v>isocitrate lyase</v>
      </c>
      <c r="C397" s="2">
        <v>0.87068504843175998</v>
      </c>
      <c r="D397">
        <f>VLOOKUP(Table1456[[#This Row],[model.rxns]],Table2[[model.rxns]:[JFYL18 - stddev]],7,FALSE)</f>
        <v>6.1933174908568797E-2</v>
      </c>
      <c r="E397">
        <f>VLOOKUP(Table1456[[#This Row],[model.rxns]],Table2[[model.rxns]:[JFYL14 - avg]],9,FALSE)</f>
        <v>5.3924289394799901E-2</v>
      </c>
      <c r="F397">
        <f>VLOOKUP(Table1456[[#This Row],[model.rxns]],Table2[[model.rxns]:[JFYL14 - stddev]],10,FALSE)</f>
        <v>1.9491631820584301E-2</v>
      </c>
      <c r="G397" t="b">
        <f>ABS(Table1456[[#This Row],[JFYL14 flux]])&gt;Table1456[[#This Row],[JFYL14 stddev]]</f>
        <v>1</v>
      </c>
      <c r="H397">
        <v>8.8768577844690401E-160</v>
      </c>
    </row>
    <row r="398" spans="1:8" x14ac:dyDescent="0.25">
      <c r="A398" s="5">
        <v>1688</v>
      </c>
      <c r="B398" t="str">
        <f>VLOOKUP(Table1456[[#This Row],[model.rxns]],Table2[],2,FALSE)</f>
        <v>citrate/isocitrate antiport</v>
      </c>
      <c r="C398" s="2">
        <v>0.87068504843175998</v>
      </c>
      <c r="D398">
        <f>VLOOKUP(Table1456[[#This Row],[model.rxns]],Table2[[model.rxns]:[JFYL18 - stddev]],7,FALSE)</f>
        <v>-6.1933174908568797E-2</v>
      </c>
      <c r="E398">
        <f>VLOOKUP(Table1456[[#This Row],[model.rxns]],Table2[[model.rxns]:[JFYL14 - avg]],9,FALSE)</f>
        <v>-5.3924289394799901E-2</v>
      </c>
      <c r="F398">
        <f>VLOOKUP(Table1456[[#This Row],[model.rxns]],Table2[[model.rxns]:[JFYL14 - stddev]],10,FALSE)</f>
        <v>1.9491631820584301E-2</v>
      </c>
      <c r="G398" t="b">
        <f>ABS(Table1456[[#This Row],[JFYL14 flux]])&gt;Table1456[[#This Row],[JFYL14 stddev]]</f>
        <v>1</v>
      </c>
      <c r="H398">
        <v>8.8768577844690401E-160</v>
      </c>
    </row>
    <row r="399" spans="1:8" hidden="1" x14ac:dyDescent="0.25">
      <c r="A399" s="5" t="s">
        <v>1909</v>
      </c>
      <c r="B399" t="str">
        <f>VLOOKUP(Table1456[[#This Row],[model.rxns]],Table2[],2,FALSE)</f>
        <v>succinate transport, peroxisome-cytoplasm</v>
      </c>
      <c r="C399" s="2">
        <v>0.87068504843175998</v>
      </c>
      <c r="D399">
        <f>VLOOKUP(Table1456[[#This Row],[model.rxns]],Table2[[model.rxns]:[JFYL18 - stddev]],7,FALSE)</f>
        <v>6.1933174908568797E-2</v>
      </c>
      <c r="E399">
        <f>VLOOKUP(Table1456[[#This Row],[model.rxns]],Table2[[model.rxns]:[JFYL14 - avg]],9,FALSE)</f>
        <v>5.3924289394799901E-2</v>
      </c>
      <c r="F399">
        <f>VLOOKUP(Table1456[[#This Row],[model.rxns]],Table2[[model.rxns]:[JFYL14 - stddev]],10,FALSE)</f>
        <v>1.9491631820584301E-2</v>
      </c>
      <c r="G399" t="b">
        <f>ABS(Table1456[[#This Row],[JFYL14 flux]])&gt;Table1456[[#This Row],[JFYL14 stddev]]</f>
        <v>1</v>
      </c>
      <c r="H399">
        <v>8.8768577844690401E-160</v>
      </c>
    </row>
    <row r="400" spans="1:8" x14ac:dyDescent="0.25">
      <c r="A400" s="5">
        <v>1689</v>
      </c>
      <c r="B400" t="str">
        <f>VLOOKUP(Table1456[[#This Row],[model.rxns]],Table2[],2,FALSE)</f>
        <v>citrate/malate antiport</v>
      </c>
      <c r="C400" s="2">
        <v>0.87059841075298094</v>
      </c>
      <c r="D400">
        <f>VLOOKUP(Table1456[[#This Row],[model.rxns]],Table2[[model.rxns]:[JFYL18 - stddev]],7,FALSE)</f>
        <v>-6.1883978959510297E-2</v>
      </c>
      <c r="E400">
        <f>VLOOKUP(Table1456[[#This Row],[model.rxns]],Table2[[model.rxns]:[JFYL14 - avg]],9,FALSE)</f>
        <v>-5.3876093733220602E-2</v>
      </c>
      <c r="F400">
        <f>VLOOKUP(Table1456[[#This Row],[model.rxns]],Table2[[model.rxns]:[JFYL14 - stddev]],10,FALSE)</f>
        <v>1.95742396485559E-2</v>
      </c>
      <c r="G400" t="b">
        <f>ABS(Table1456[[#This Row],[JFYL14 flux]])&gt;Table1456[[#This Row],[JFYL14 stddev]]</f>
        <v>1</v>
      </c>
      <c r="H400">
        <v>1.9383958884012201E-158</v>
      </c>
    </row>
    <row r="401" spans="1:8" x14ac:dyDescent="0.25">
      <c r="A401" s="5">
        <v>957</v>
      </c>
      <c r="B401" t="str">
        <f>VLOOKUP(Table1456[[#This Row],[model.rxns]],Table2[],2,FALSE)</f>
        <v>pyrroline-5-carboxylate reductase</v>
      </c>
      <c r="C401" s="2">
        <v>0.86900935044805006</v>
      </c>
      <c r="D401">
        <f>VLOOKUP(Table1456[[#This Row],[model.rxns]],Table2[[model.rxns]:[JFYL18 - stddev]],7,FALSE)</f>
        <v>2.54743025082294E-2</v>
      </c>
      <c r="E401">
        <f>VLOOKUP(Table1456[[#This Row],[model.rxns]],Table2[[model.rxns]:[JFYL14 - avg]],9,FALSE)</f>
        <v>2.2137407075793501E-2</v>
      </c>
      <c r="F401">
        <f>VLOOKUP(Table1456[[#This Row],[model.rxns]],Table2[[model.rxns]:[JFYL14 - stddev]],10,FALSE)</f>
        <v>2.1447371300370801E-2</v>
      </c>
      <c r="G401" t="b">
        <f>ABS(Table1456[[#This Row],[JFYL14 flux]])&gt;Table1456[[#This Row],[JFYL14 stddev]]</f>
        <v>1</v>
      </c>
      <c r="H401">
        <v>1.51092085141474E-13</v>
      </c>
    </row>
    <row r="402" spans="1:8" x14ac:dyDescent="0.25">
      <c r="A402" s="5">
        <v>1887</v>
      </c>
      <c r="B402" t="str">
        <f>VLOOKUP(Table1456[[#This Row],[model.rxns]],Table2[],2,FALSE)</f>
        <v>L-glutamate 5-semialdehyde dehydratase</v>
      </c>
      <c r="C402" s="2">
        <v>0.86900935044805006</v>
      </c>
      <c r="D402">
        <f>VLOOKUP(Table1456[[#This Row],[model.rxns]],Table2[[model.rxns]:[JFYL18 - stddev]],7,FALSE)</f>
        <v>2.54743025082294E-2</v>
      </c>
      <c r="E402">
        <f>VLOOKUP(Table1456[[#This Row],[model.rxns]],Table2[[model.rxns]:[JFYL14 - avg]],9,FALSE)</f>
        <v>2.2137407075793501E-2</v>
      </c>
      <c r="F402">
        <f>VLOOKUP(Table1456[[#This Row],[model.rxns]],Table2[[model.rxns]:[JFYL14 - stddev]],10,FALSE)</f>
        <v>2.1447371300370801E-2</v>
      </c>
      <c r="G402" t="b">
        <f>ABS(Table1456[[#This Row],[JFYL14 flux]])&gt;Table1456[[#This Row],[JFYL14 stddev]]</f>
        <v>1</v>
      </c>
      <c r="H402">
        <v>1.51092085141474E-13</v>
      </c>
    </row>
    <row r="403" spans="1:8" x14ac:dyDescent="0.25">
      <c r="A403" s="5" t="s">
        <v>1839</v>
      </c>
      <c r="B403" t="str">
        <f>VLOOKUP(Table1456[[#This Row],[model.rxns]],Table2[],2,FALSE)</f>
        <v>L-Glutamate 5-semialdehyde:NAD+ oxidoreductase</v>
      </c>
      <c r="C403" s="2">
        <v>0.86647467939346101</v>
      </c>
      <c r="D403">
        <f>VLOOKUP(Table1456[[#This Row],[model.rxns]],Table2[[model.rxns]:[JFYL18 - stddev]],7,FALSE)</f>
        <v>-2.5431290829477302E-2</v>
      </c>
      <c r="E403">
        <f>VLOOKUP(Table1456[[#This Row],[model.rxns]],Table2[[model.rxns]:[JFYL14 - avg]],9,FALSE)</f>
        <v>-2.2035569568033202E-2</v>
      </c>
      <c r="F403">
        <f>VLOOKUP(Table1456[[#This Row],[model.rxns]],Table2[[model.rxns]:[JFYL14 - stddev]],10,FALSE)</f>
        <v>2.1407491296585701E-2</v>
      </c>
      <c r="G403" t="b">
        <f>ABS(Table1456[[#This Row],[JFYL14 flux]])&gt;Table1456[[#This Row],[JFYL14 stddev]]</f>
        <v>1</v>
      </c>
      <c r="H403">
        <v>5.3066634065215303E-14</v>
      </c>
    </row>
    <row r="404" spans="1:8" x14ac:dyDescent="0.25">
      <c r="A404" s="5">
        <v>218</v>
      </c>
      <c r="B404" t="str">
        <f>VLOOKUP(Table1456[[#This Row],[model.rxns]],Table2[],2,FALSE)</f>
        <v>aspartate transaminase</v>
      </c>
      <c r="C404" s="2">
        <v>0.86571273621906797</v>
      </c>
      <c r="D404">
        <f>VLOOKUP(Table1456[[#This Row],[model.rxns]],Table2[[model.rxns]:[JFYL18 - stddev]],7,FALSE)</f>
        <v>6.0282341491891801E-2</v>
      </c>
      <c r="E404">
        <f>VLOOKUP(Table1456[[#This Row],[model.rxns]],Table2[[model.rxns]:[JFYL14 - avg]],9,FALSE)</f>
        <v>5.21871907986379E-2</v>
      </c>
      <c r="F404">
        <f>VLOOKUP(Table1456[[#This Row],[model.rxns]],Table2[[model.rxns]:[JFYL14 - stddev]],10,FALSE)</f>
        <v>2.0602327752924501E-2</v>
      </c>
      <c r="G404" t="b">
        <f>ABS(Table1456[[#This Row],[JFYL14 flux]])&gt;Table1456[[#This Row],[JFYL14 stddev]]</f>
        <v>1</v>
      </c>
      <c r="H404">
        <v>1.52369394603621E-143</v>
      </c>
    </row>
    <row r="405" spans="1:8" hidden="1" x14ac:dyDescent="0.25">
      <c r="A405" s="5">
        <v>1647</v>
      </c>
      <c r="B405" t="str">
        <f>VLOOKUP(Table1456[[#This Row],[model.rxns]],Table2[],2,FALSE)</f>
        <v>AKG transporter, peroxisome</v>
      </c>
      <c r="C405" s="2">
        <v>0.86571273621906797</v>
      </c>
      <c r="D405">
        <f>VLOOKUP(Table1456[[#This Row],[model.rxns]],Table2[[model.rxns]:[JFYL18 - stddev]],7,FALSE)</f>
        <v>6.0282341491891801E-2</v>
      </c>
      <c r="E405">
        <f>VLOOKUP(Table1456[[#This Row],[model.rxns]],Table2[[model.rxns]:[JFYL14 - avg]],9,FALSE)</f>
        <v>5.21871907986379E-2</v>
      </c>
      <c r="F405">
        <f>VLOOKUP(Table1456[[#This Row],[model.rxns]],Table2[[model.rxns]:[JFYL14 - stddev]],10,FALSE)</f>
        <v>2.0602327752924501E-2</v>
      </c>
      <c r="G405" t="b">
        <f>ABS(Table1456[[#This Row],[JFYL14 flux]])&gt;Table1456[[#This Row],[JFYL14 stddev]]</f>
        <v>1</v>
      </c>
      <c r="H405">
        <v>1.52369394603621E-143</v>
      </c>
    </row>
    <row r="406" spans="1:8" hidden="1" x14ac:dyDescent="0.25">
      <c r="A406" s="5">
        <v>1659</v>
      </c>
      <c r="B406" t="str">
        <f>VLOOKUP(Table1456[[#This Row],[model.rxns]],Table2[],2,FALSE)</f>
        <v>aspartate-glutamate transporter</v>
      </c>
      <c r="C406" s="2">
        <v>0.86571273621906797</v>
      </c>
      <c r="D406">
        <f>VLOOKUP(Table1456[[#This Row],[model.rxns]],Table2[[model.rxns]:[JFYL18 - stddev]],7,FALSE)</f>
        <v>6.0282341491891801E-2</v>
      </c>
      <c r="E406">
        <f>VLOOKUP(Table1456[[#This Row],[model.rxns]],Table2[[model.rxns]:[JFYL14 - avg]],9,FALSE)</f>
        <v>5.21871907986379E-2</v>
      </c>
      <c r="F406">
        <f>VLOOKUP(Table1456[[#This Row],[model.rxns]],Table2[[model.rxns]:[JFYL14 - stddev]],10,FALSE)</f>
        <v>2.0602327752924501E-2</v>
      </c>
      <c r="G406" t="b">
        <f>ABS(Table1456[[#This Row],[JFYL14 flux]])&gt;Table1456[[#This Row],[JFYL14 stddev]]</f>
        <v>1</v>
      </c>
      <c r="H406">
        <v>1.52369394603621E-143</v>
      </c>
    </row>
    <row r="407" spans="1:8" hidden="1" x14ac:dyDescent="0.25">
      <c r="A407" s="5">
        <v>1817</v>
      </c>
      <c r="B407" t="str">
        <f>VLOOKUP(Table1456[[#This Row],[model.rxns]],Table2[],2,FALSE)</f>
        <v>glyoxylate transport</v>
      </c>
      <c r="C407" s="2">
        <v>0.86571273621906797</v>
      </c>
      <c r="D407">
        <f>VLOOKUP(Table1456[[#This Row],[model.rxns]],Table2[[model.rxns]:[JFYL18 - stddev]],7,FALSE)</f>
        <v>-6.0282341491891801E-2</v>
      </c>
      <c r="E407">
        <f>VLOOKUP(Table1456[[#This Row],[model.rxns]],Table2[[model.rxns]:[JFYL14 - avg]],9,FALSE)</f>
        <v>-5.21871907986379E-2</v>
      </c>
      <c r="F407">
        <f>VLOOKUP(Table1456[[#This Row],[model.rxns]],Table2[[model.rxns]:[JFYL14 - stddev]],10,FALSE)</f>
        <v>2.0602327752924501E-2</v>
      </c>
      <c r="G407" t="b">
        <f>ABS(Table1456[[#This Row],[JFYL14 flux]])&gt;Table1456[[#This Row],[JFYL14 stddev]]</f>
        <v>1</v>
      </c>
      <c r="H407">
        <v>1.52369394603621E-143</v>
      </c>
    </row>
    <row r="408" spans="1:8" x14ac:dyDescent="0.25">
      <c r="A408" s="5">
        <v>1930</v>
      </c>
      <c r="B408" t="str">
        <f>VLOOKUP(Table1456[[#This Row],[model.rxns]],Table2[],2,FALSE)</f>
        <v>malate/oxaloacetate shuttle</v>
      </c>
      <c r="C408" s="2">
        <v>0.85527864686142896</v>
      </c>
      <c r="D408">
        <f>VLOOKUP(Table1456[[#This Row],[model.rxns]],Table2[[model.rxns]:[JFYL18 - stddev]],7,FALSE)</f>
        <v>-5.8572194749399099E-2</v>
      </c>
      <c r="E408">
        <f>VLOOKUP(Table1456[[#This Row],[model.rxns]],Table2[[model.rxns]:[JFYL14 - avg]],9,FALSE)</f>
        <v>-5.00955474689702E-2</v>
      </c>
      <c r="F408">
        <f>VLOOKUP(Table1456[[#This Row],[model.rxns]],Table2[[model.rxns]:[JFYL14 - stddev]],10,FALSE)</f>
        <v>2.3390910707625001E-2</v>
      </c>
      <c r="G408" t="b">
        <f>ABS(Table1456[[#This Row],[JFYL14 flux]])&gt;Table1456[[#This Row],[JFYL14 stddev]]</f>
        <v>1</v>
      </c>
      <c r="H408">
        <v>1.5291037438009999E-115</v>
      </c>
    </row>
    <row r="409" spans="1:8" hidden="1" x14ac:dyDescent="0.25">
      <c r="A409" s="5">
        <v>1115</v>
      </c>
      <c r="B409" t="str">
        <f>VLOOKUP(Table1456[[#This Row],[model.rxns]],Table2[],2,FALSE)</f>
        <v>ammonia transport</v>
      </c>
      <c r="C409" s="2">
        <v>0.84623182158583399</v>
      </c>
      <c r="D409">
        <f>VLOOKUP(Table1456[[#This Row],[model.rxns]],Table2[[model.rxns]:[JFYL18 - stddev]],7,FALSE)</f>
        <v>0.67825637117501103</v>
      </c>
      <c r="E409">
        <f>VLOOKUP(Table1456[[#This Row],[model.rxns]],Table2[[model.rxns]:[JFYL14 - avg]],9,FALSE)</f>
        <v>0.57396212448162698</v>
      </c>
      <c r="F409">
        <f>VLOOKUP(Table1456[[#This Row],[model.rxns]],Table2[[model.rxns]:[JFYL14 - stddev]],10,FALSE)</f>
        <v>8.0151728302183204E-3</v>
      </c>
      <c r="G409" t="b">
        <f>ABS(Table1456[[#This Row],[JFYL14 flux]])&gt;Table1456[[#This Row],[JFYL14 stddev]]</f>
        <v>1</v>
      </c>
      <c r="H409">
        <v>0</v>
      </c>
    </row>
    <row r="410" spans="1:8" hidden="1" x14ac:dyDescent="0.25">
      <c r="A410" s="5">
        <v>1654</v>
      </c>
      <c r="B410" t="str">
        <f>VLOOKUP(Table1456[[#This Row],[model.rxns]],Table2[],2,FALSE)</f>
        <v>ammonium exchange</v>
      </c>
      <c r="C410" s="2">
        <v>0.84623182158583399</v>
      </c>
      <c r="D410">
        <f>VLOOKUP(Table1456[[#This Row],[model.rxns]],Table2[[model.rxns]:[JFYL18 - stddev]],7,FALSE)</f>
        <v>-0.67825637117501103</v>
      </c>
      <c r="E410">
        <f>VLOOKUP(Table1456[[#This Row],[model.rxns]],Table2[[model.rxns]:[JFYL14 - avg]],9,FALSE)</f>
        <v>-0.57396212448162698</v>
      </c>
      <c r="F410">
        <f>VLOOKUP(Table1456[[#This Row],[model.rxns]],Table2[[model.rxns]:[JFYL14 - stddev]],10,FALSE)</f>
        <v>8.0151728302183204E-3</v>
      </c>
      <c r="G410" t="b">
        <f>ABS(Table1456[[#This Row],[JFYL14 flux]])&gt;Table1456[[#This Row],[JFYL14 stddev]]</f>
        <v>1</v>
      </c>
      <c r="H410">
        <v>0</v>
      </c>
    </row>
    <row r="411" spans="1:8" hidden="1" x14ac:dyDescent="0.25">
      <c r="A411" s="5">
        <v>1137</v>
      </c>
      <c r="B411" t="str">
        <f>VLOOKUP(Table1456[[#This Row],[model.rxns]],Table2[],2,FALSE)</f>
        <v>D-lactate transport</v>
      </c>
      <c r="C411" s="2">
        <v>0.82554732923670804</v>
      </c>
      <c r="D411">
        <f>VLOOKUP(Table1456[[#This Row],[model.rxns]],Table2[[model.rxns]:[JFYL18 - stddev]],7,FALSE)</f>
        <v>0.87486035899970904</v>
      </c>
      <c r="E411">
        <f>VLOOKUP(Table1456[[#This Row],[model.rxns]],Table2[[model.rxns]:[JFYL14 - avg]],9,FALSE)</f>
        <v>0.72223863282727696</v>
      </c>
      <c r="F411">
        <f>VLOOKUP(Table1456[[#This Row],[model.rxns]],Table2[[model.rxns]:[JFYL14 - stddev]],10,FALSE)</f>
        <v>0.166254034599708</v>
      </c>
      <c r="G411" t="b">
        <f>ABS(Table1456[[#This Row],[JFYL14 flux]])&gt;Table1456[[#This Row],[JFYL14 stddev]]</f>
        <v>1</v>
      </c>
      <c r="H411">
        <v>0</v>
      </c>
    </row>
    <row r="412" spans="1:8" x14ac:dyDescent="0.25">
      <c r="A412" s="5">
        <v>1138</v>
      </c>
      <c r="B412" t="str">
        <f>VLOOKUP(Table1456[[#This Row],[model.rxns]],Table2[],2,FALSE)</f>
        <v>D-lactate/pyruvate antiport</v>
      </c>
      <c r="C412" s="2">
        <v>0.82554732923670804</v>
      </c>
      <c r="D412">
        <f>VLOOKUP(Table1456[[#This Row],[model.rxns]],Table2[[model.rxns]:[JFYL18 - stddev]],7,FALSE)</f>
        <v>-0.87486035899970904</v>
      </c>
      <c r="E412">
        <f>VLOOKUP(Table1456[[#This Row],[model.rxns]],Table2[[model.rxns]:[JFYL14 - avg]],9,FALSE)</f>
        <v>-0.72223863282727696</v>
      </c>
      <c r="F412">
        <f>VLOOKUP(Table1456[[#This Row],[model.rxns]],Table2[[model.rxns]:[JFYL14 - stddev]],10,FALSE)</f>
        <v>0.166254034599708</v>
      </c>
      <c r="G412" t="b">
        <f>ABS(Table1456[[#This Row],[JFYL14 flux]])&gt;Table1456[[#This Row],[JFYL14 stddev]]</f>
        <v>1</v>
      </c>
      <c r="H412">
        <v>0</v>
      </c>
    </row>
    <row r="413" spans="1:8" hidden="1" x14ac:dyDescent="0.25">
      <c r="A413" s="5">
        <v>1254</v>
      </c>
      <c r="B413" t="str">
        <f>VLOOKUP(Table1456[[#This Row],[model.rxns]],Table2[],2,FALSE)</f>
        <v>pyruvate transport</v>
      </c>
      <c r="C413" s="2">
        <v>0.79066281275679196</v>
      </c>
      <c r="D413">
        <f>VLOOKUP(Table1456[[#This Row],[model.rxns]],Table2[[model.rxns]:[JFYL18 - stddev]],7,FALSE)</f>
        <v>-8.9055811176379802E-3</v>
      </c>
      <c r="E413">
        <f>VLOOKUP(Table1456[[#This Row],[model.rxns]],Table2[[model.rxns]:[JFYL14 - avg]],9,FALSE)</f>
        <v>-7.0413118157054196E-3</v>
      </c>
      <c r="F413">
        <f>VLOOKUP(Table1456[[#This Row],[model.rxns]],Table2[[model.rxns]:[JFYL14 - stddev]],10,FALSE)</f>
        <v>1.2760725305551899E-4</v>
      </c>
      <c r="G413" t="b">
        <f>ABS(Table1456[[#This Row],[JFYL14 flux]])&gt;Table1456[[#This Row],[JFYL14 stddev]]</f>
        <v>1</v>
      </c>
      <c r="H413">
        <v>0</v>
      </c>
    </row>
    <row r="414" spans="1:8" hidden="1" x14ac:dyDescent="0.25">
      <c r="A414" s="5">
        <v>2033</v>
      </c>
      <c r="B414" t="str">
        <f>VLOOKUP(Table1456[[#This Row],[model.rxns]],Table2[],2,FALSE)</f>
        <v>pyruvate exchange</v>
      </c>
      <c r="C414" s="2">
        <v>0.79066281275679196</v>
      </c>
      <c r="D414">
        <f>VLOOKUP(Table1456[[#This Row],[model.rxns]],Table2[[model.rxns]:[JFYL18 - stddev]],7,FALSE)</f>
        <v>8.9055811176379802E-3</v>
      </c>
      <c r="E414">
        <f>VLOOKUP(Table1456[[#This Row],[model.rxns]],Table2[[model.rxns]:[JFYL14 - avg]],9,FALSE)</f>
        <v>7.0413118157054196E-3</v>
      </c>
      <c r="F414">
        <f>VLOOKUP(Table1456[[#This Row],[model.rxns]],Table2[[model.rxns]:[JFYL14 - stddev]],10,FALSE)</f>
        <v>1.2760725305551899E-4</v>
      </c>
      <c r="G414" t="b">
        <f>ABS(Table1456[[#This Row],[JFYL14 flux]])&gt;Table1456[[#This Row],[JFYL14 stddev]]</f>
        <v>1</v>
      </c>
      <c r="H414">
        <v>0</v>
      </c>
    </row>
    <row r="415" spans="1:8" hidden="1" x14ac:dyDescent="0.25">
      <c r="A415" s="5">
        <v>2182</v>
      </c>
      <c r="B415" t="str">
        <f>VLOOKUP(Table1456[[#This Row],[model.rxns]],Table2[],2,FALSE)</f>
        <v>palmitoyl-CoA desaturase (n-C16:0CoA - n-C16:1CoA), ER membrane</v>
      </c>
      <c r="C415" s="2">
        <v>0.77631665438115904</v>
      </c>
      <c r="D415">
        <f>VLOOKUP(Table1456[[#This Row],[model.rxns]],Table2[[model.rxns]:[JFYL18 - stddev]],7,FALSE)</f>
        <v>5.0769797797599304E-4</v>
      </c>
      <c r="E415">
        <f>VLOOKUP(Table1456[[#This Row],[model.rxns]],Table2[[model.rxns]:[JFYL14 - avg]],9,FALSE)</f>
        <v>3.9413439569840197E-4</v>
      </c>
      <c r="F415">
        <f>VLOOKUP(Table1456[[#This Row],[model.rxns]],Table2[[model.rxns]:[JFYL14 - stddev]],10,FALSE)</f>
        <v>4.6118091311909498E-4</v>
      </c>
      <c r="G415" t="b">
        <f>ABS(Table1456[[#This Row],[JFYL14 flux]])&gt;Table1456[[#This Row],[JFYL14 stddev]]</f>
        <v>0</v>
      </c>
      <c r="H415">
        <v>3.7715534164805203E-37</v>
      </c>
    </row>
    <row r="416" spans="1:8" x14ac:dyDescent="0.25">
      <c r="A416" s="5">
        <v>486</v>
      </c>
      <c r="B416" t="str">
        <f>VLOOKUP(Table1456[[#This Row],[model.rxns]],Table2[],2,FALSE)</f>
        <v>glyceraldehyde-3-phosphate dehydrogenase</v>
      </c>
      <c r="C416" s="2">
        <v>0.76793447935840997</v>
      </c>
      <c r="D416">
        <f>VLOOKUP(Table1456[[#This Row],[model.rxns]],Table2[[model.rxns]:[JFYL18 - stddev]],7,FALSE)</f>
        <v>1.5588555129833399</v>
      </c>
      <c r="E416">
        <f>VLOOKUP(Table1456[[#This Row],[model.rxns]],Table2[[model.rxns]:[JFYL14 - avg]],9,FALSE)</f>
        <v>1.19709889675785</v>
      </c>
      <c r="F416">
        <f>VLOOKUP(Table1456[[#This Row],[model.rxns]],Table2[[model.rxns]:[JFYL14 - stddev]],10,FALSE)</f>
        <v>1.1852513325390199E-2</v>
      </c>
      <c r="G416" t="b">
        <f>ABS(Table1456[[#This Row],[JFYL14 flux]])&gt;Table1456[[#This Row],[JFYL14 stddev]]</f>
        <v>1</v>
      </c>
      <c r="H416">
        <v>0</v>
      </c>
    </row>
    <row r="417" spans="1:8" x14ac:dyDescent="0.25">
      <c r="A417" s="5">
        <v>892</v>
      </c>
      <c r="B417" t="str">
        <f>VLOOKUP(Table1456[[#This Row],[model.rxns]],Table2[],2,FALSE)</f>
        <v>phosphoglycerate kinase</v>
      </c>
      <c r="C417" s="2">
        <v>0.76793447935840997</v>
      </c>
      <c r="D417">
        <f>VLOOKUP(Table1456[[#This Row],[model.rxns]],Table2[[model.rxns]:[JFYL18 - stddev]],7,FALSE)</f>
        <v>1.5588555129833399</v>
      </c>
      <c r="E417">
        <f>VLOOKUP(Table1456[[#This Row],[model.rxns]],Table2[[model.rxns]:[JFYL14 - avg]],9,FALSE)</f>
        <v>1.19709889675785</v>
      </c>
      <c r="F417">
        <f>VLOOKUP(Table1456[[#This Row],[model.rxns]],Table2[[model.rxns]:[JFYL14 - stddev]],10,FALSE)</f>
        <v>1.1852513325390199E-2</v>
      </c>
      <c r="G417" t="b">
        <f>ABS(Table1456[[#This Row],[JFYL14 flux]])&gt;Table1456[[#This Row],[JFYL14 stddev]]</f>
        <v>1</v>
      </c>
      <c r="H417">
        <v>0</v>
      </c>
    </row>
    <row r="418" spans="1:8" x14ac:dyDescent="0.25">
      <c r="A418" s="5">
        <v>505</v>
      </c>
      <c r="B418" t="str">
        <f>VLOOKUP(Table1456[[#This Row],[model.rxns]],Table2[],2,FALSE)</f>
        <v>glycine-cleavage complex (lipoamide)</v>
      </c>
      <c r="C418" s="2">
        <v>0.74504027168989495</v>
      </c>
      <c r="D418">
        <f>VLOOKUP(Table1456[[#This Row],[model.rxns]],Table2[[model.rxns]:[JFYL18 - stddev]],7,FALSE)</f>
        <v>0.29865418722429599</v>
      </c>
      <c r="E418">
        <f>VLOOKUP(Table1456[[#This Row],[model.rxns]],Table2[[model.rxns]:[JFYL14 - avg]],9,FALSE)</f>
        <v>0.222509396790914</v>
      </c>
      <c r="F418">
        <f>VLOOKUP(Table1456[[#This Row],[model.rxns]],Table2[[model.rxns]:[JFYL14 - stddev]],10,FALSE)</f>
        <v>2.16239811031705E-2</v>
      </c>
      <c r="G418" t="b">
        <f>ABS(Table1456[[#This Row],[JFYL14 flux]])&gt;Table1456[[#This Row],[JFYL14 stddev]]</f>
        <v>1</v>
      </c>
      <c r="H418">
        <v>0</v>
      </c>
    </row>
    <row r="419" spans="1:8" x14ac:dyDescent="0.25">
      <c r="A419" s="5">
        <v>831</v>
      </c>
      <c r="B419" t="str">
        <f>VLOOKUP(Table1456[[#This Row],[model.rxns]],Table2[],2,FALSE)</f>
        <v>oxoglutarate dehydrogenase (dihydrolipoamide S-succinyltransferase)</v>
      </c>
      <c r="C419" s="2">
        <v>0.74504027168989495</v>
      </c>
      <c r="D419">
        <f>VLOOKUP(Table1456[[#This Row],[model.rxns]],Table2[[model.rxns]:[JFYL18 - stddev]],7,FALSE)</f>
        <v>0.29865418722429599</v>
      </c>
      <c r="E419">
        <f>VLOOKUP(Table1456[[#This Row],[model.rxns]],Table2[[model.rxns]:[JFYL14 - avg]],9,FALSE)</f>
        <v>0.222509396790914</v>
      </c>
      <c r="F419">
        <f>VLOOKUP(Table1456[[#This Row],[model.rxns]],Table2[[model.rxns]:[JFYL14 - stddev]],10,FALSE)</f>
        <v>2.16239811031705E-2</v>
      </c>
      <c r="G419" t="b">
        <f>ABS(Table1456[[#This Row],[JFYL14 flux]])&gt;Table1456[[#This Row],[JFYL14 stddev]]</f>
        <v>1</v>
      </c>
      <c r="H419">
        <v>0</v>
      </c>
    </row>
    <row r="420" spans="1:8" x14ac:dyDescent="0.25">
      <c r="A420" s="5">
        <v>832</v>
      </c>
      <c r="B420" t="str">
        <f>VLOOKUP(Table1456[[#This Row],[model.rxns]],Table2[],2,FALSE)</f>
        <v>oxoglutarate dehydrogenase (lipoamide)</v>
      </c>
      <c r="C420" s="2">
        <v>0.74504027168989495</v>
      </c>
      <c r="D420">
        <f>VLOOKUP(Table1456[[#This Row],[model.rxns]],Table2[[model.rxns]:[JFYL18 - stddev]],7,FALSE)</f>
        <v>0.29865418722429599</v>
      </c>
      <c r="E420">
        <f>VLOOKUP(Table1456[[#This Row],[model.rxns]],Table2[[model.rxns]:[JFYL14 - avg]],9,FALSE)</f>
        <v>0.222509396790914</v>
      </c>
      <c r="F420">
        <f>VLOOKUP(Table1456[[#This Row],[model.rxns]],Table2[[model.rxns]:[JFYL14 - stddev]],10,FALSE)</f>
        <v>2.16239811031705E-2</v>
      </c>
      <c r="G420" t="b">
        <f>ABS(Table1456[[#This Row],[JFYL14 flux]])&gt;Table1456[[#This Row],[JFYL14 stddev]]</f>
        <v>1</v>
      </c>
      <c r="H420">
        <v>0</v>
      </c>
    </row>
    <row r="421" spans="1:8" x14ac:dyDescent="0.25">
      <c r="A421" s="5">
        <v>1022</v>
      </c>
      <c r="B421" t="str">
        <f>VLOOKUP(Table1456[[#This Row],[model.rxns]],Table2[],2,FALSE)</f>
        <v>succinate-CoA ligase (ADP-forming)</v>
      </c>
      <c r="C421" s="2">
        <v>0.74413614101029402</v>
      </c>
      <c r="D421">
        <f>VLOOKUP(Table1456[[#This Row],[model.rxns]],Table2[[model.rxns]:[JFYL18 - stddev]],7,FALSE)</f>
        <v>0.298489155375741</v>
      </c>
      <c r="E421">
        <f>VLOOKUP(Table1456[[#This Row],[model.rxns]],Table2[[model.rxns]:[JFYL14 - avg]],9,FALSE)</f>
        <v>0.222116568214726</v>
      </c>
      <c r="F421">
        <f>VLOOKUP(Table1456[[#This Row],[model.rxns]],Table2[[model.rxns]:[JFYL14 - stddev]],10,FALSE)</f>
        <v>2.2095899554420099E-2</v>
      </c>
      <c r="G421" t="b">
        <f>ABS(Table1456[[#This Row],[JFYL14 flux]])&gt;Table1456[[#This Row],[JFYL14 stddev]]</f>
        <v>1</v>
      </c>
      <c r="H421">
        <v>0</v>
      </c>
    </row>
    <row r="422" spans="1:8" x14ac:dyDescent="0.25">
      <c r="A422" s="5">
        <v>366</v>
      </c>
      <c r="B422" t="str">
        <f>VLOOKUP(Table1456[[#This Row],[model.rxns]],Table2[],2,FALSE)</f>
        <v>enolase</v>
      </c>
      <c r="C422" s="2">
        <v>0.74238875228581702</v>
      </c>
      <c r="D422">
        <f>VLOOKUP(Table1456[[#This Row],[model.rxns]],Table2[[model.rxns]:[JFYL18 - stddev]],7,FALSE)</f>
        <v>1.5118442604745701</v>
      </c>
      <c r="E422">
        <f>VLOOKUP(Table1456[[#This Row],[model.rxns]],Table2[[model.rxns]:[JFYL14 - avg]],9,FALSE)</f>
        <v>1.12237617418419</v>
      </c>
      <c r="F422">
        <f>VLOOKUP(Table1456[[#This Row],[model.rxns]],Table2[[model.rxns]:[JFYL14 - stddev]],10,FALSE)</f>
        <v>1.0585691049007201E-2</v>
      </c>
      <c r="G422" t="b">
        <f>ABS(Table1456[[#This Row],[JFYL14 flux]])&gt;Table1456[[#This Row],[JFYL14 stddev]]</f>
        <v>1</v>
      </c>
      <c r="H422">
        <v>0</v>
      </c>
    </row>
    <row r="423" spans="1:8" x14ac:dyDescent="0.25">
      <c r="A423" s="5">
        <v>893</v>
      </c>
      <c r="B423" t="str">
        <f>VLOOKUP(Table1456[[#This Row],[model.rxns]],Table2[],2,FALSE)</f>
        <v>phosphoglycerate mutase</v>
      </c>
      <c r="C423" s="2">
        <v>0.74238875228581602</v>
      </c>
      <c r="D423">
        <f>VLOOKUP(Table1456[[#This Row],[model.rxns]],Table2[[model.rxns]:[JFYL18 - stddev]],7,FALSE)</f>
        <v>1.5118442604745701</v>
      </c>
      <c r="E423">
        <f>VLOOKUP(Table1456[[#This Row],[model.rxns]],Table2[[model.rxns]:[JFYL14 - avg]],9,FALSE)</f>
        <v>1.12237617418419</v>
      </c>
      <c r="F423">
        <f>VLOOKUP(Table1456[[#This Row],[model.rxns]],Table2[[model.rxns]:[JFYL14 - stddev]],10,FALSE)</f>
        <v>1.0585691049007201E-2</v>
      </c>
      <c r="G423" t="b">
        <f>ABS(Table1456[[#This Row],[JFYL14 flux]])&gt;Table1456[[#This Row],[JFYL14 stddev]]</f>
        <v>1</v>
      </c>
      <c r="H423">
        <v>0</v>
      </c>
    </row>
    <row r="424" spans="1:8" x14ac:dyDescent="0.25">
      <c r="A424" s="5">
        <v>961</v>
      </c>
      <c r="B424" t="str">
        <f>VLOOKUP(Table1456[[#This Row],[model.rxns]],Table2[],2,FALSE)</f>
        <v>pyruvate dehydrogenase</v>
      </c>
      <c r="C424" s="2">
        <v>0.73728840799197304</v>
      </c>
      <c r="D424">
        <f>VLOOKUP(Table1456[[#This Row],[model.rxns]],Table2[[model.rxns]:[JFYL18 - stddev]],7,FALSE)</f>
        <v>1.0019027465116499</v>
      </c>
      <c r="E424">
        <f>VLOOKUP(Table1456[[#This Row],[model.rxns]],Table2[[model.rxns]:[JFYL14 - avg]],9,FALSE)</f>
        <v>0.73869128093835701</v>
      </c>
      <c r="F424">
        <f>VLOOKUP(Table1456[[#This Row],[model.rxns]],Table2[[model.rxns]:[JFYL14 - stddev]],10,FALSE)</f>
        <v>2.9226773479675901E-2</v>
      </c>
      <c r="G424" t="b">
        <f>ABS(Table1456[[#This Row],[JFYL14 flux]])&gt;Table1456[[#This Row],[JFYL14 stddev]]</f>
        <v>1</v>
      </c>
      <c r="H424">
        <v>0</v>
      </c>
    </row>
    <row r="425" spans="1:8" x14ac:dyDescent="0.25">
      <c r="A425" s="5">
        <v>962</v>
      </c>
      <c r="B425" t="str">
        <f>VLOOKUP(Table1456[[#This Row],[model.rxns]],Table2[],2,FALSE)</f>
        <v>pyruvate kinase</v>
      </c>
      <c r="C425" s="2">
        <v>0.73581911518663201</v>
      </c>
      <c r="D425">
        <f>VLOOKUP(Table1456[[#This Row],[model.rxns]],Table2[[model.rxns]:[JFYL18 - stddev]],7,FALSE)</f>
        <v>1.49665974433788</v>
      </c>
      <c r="E425">
        <f>VLOOKUP(Table1456[[#This Row],[model.rxns]],Table2[[model.rxns]:[JFYL14 - avg]],9,FALSE)</f>
        <v>1.10127084881415</v>
      </c>
      <c r="F425">
        <f>VLOOKUP(Table1456[[#This Row],[model.rxns]],Table2[[model.rxns]:[JFYL14 - stddev]],10,FALSE)</f>
        <v>1.0448486014248699E-2</v>
      </c>
      <c r="G425" t="b">
        <f>ABS(Table1456[[#This Row],[JFYL14 flux]])&gt;Table1456[[#This Row],[JFYL14 stddev]]</f>
        <v>1</v>
      </c>
      <c r="H425">
        <v>0</v>
      </c>
    </row>
    <row r="426" spans="1:8" hidden="1" x14ac:dyDescent="0.25">
      <c r="A426" s="5">
        <v>1686</v>
      </c>
      <c r="B426" t="str">
        <f>VLOOKUP(Table1456[[#This Row],[model.rxns]],Table2[],2,FALSE)</f>
        <v>citrate transport</v>
      </c>
      <c r="C426" s="2">
        <v>0.72376898648391597</v>
      </c>
      <c r="D426">
        <f>VLOOKUP(Table1456[[#This Row],[model.rxns]],Table2[[model.rxns]:[JFYL18 - stddev]],7,FALSE)</f>
        <v>-3.4643842599202E-3</v>
      </c>
      <c r="E426">
        <f>VLOOKUP(Table1456[[#This Row],[model.rxns]],Table2[[model.rxns]:[JFYL14 - avg]],9,FALSE)</f>
        <v>-2.5074138845932801E-3</v>
      </c>
      <c r="F426">
        <f>VLOOKUP(Table1456[[#This Row],[model.rxns]],Table2[[model.rxns]:[JFYL14 - stddev]],10,FALSE)</f>
        <v>4.2648688623530698E-5</v>
      </c>
      <c r="G426" t="b">
        <f>ABS(Table1456[[#This Row],[JFYL14 flux]])&gt;Table1456[[#This Row],[JFYL14 stddev]]</f>
        <v>1</v>
      </c>
      <c r="H426">
        <v>0</v>
      </c>
    </row>
    <row r="427" spans="1:8" hidden="1" x14ac:dyDescent="0.25">
      <c r="A427" s="5">
        <v>1687</v>
      </c>
      <c r="B427" t="str">
        <f>VLOOKUP(Table1456[[#This Row],[model.rxns]],Table2[],2,FALSE)</f>
        <v>citrate(3-) exchange</v>
      </c>
      <c r="C427" s="2">
        <v>0.72376898648391597</v>
      </c>
      <c r="D427">
        <f>VLOOKUP(Table1456[[#This Row],[model.rxns]],Table2[[model.rxns]:[JFYL18 - stddev]],7,FALSE)</f>
        <v>3.4643842599202E-3</v>
      </c>
      <c r="E427">
        <f>VLOOKUP(Table1456[[#This Row],[model.rxns]],Table2[[model.rxns]:[JFYL14 - avg]],9,FALSE)</f>
        <v>2.5074138845932801E-3</v>
      </c>
      <c r="F427">
        <f>VLOOKUP(Table1456[[#This Row],[model.rxns]],Table2[[model.rxns]:[JFYL14 - stddev]],10,FALSE)</f>
        <v>4.2648688623530698E-5</v>
      </c>
      <c r="G427" t="b">
        <f>ABS(Table1456[[#This Row],[JFYL14 flux]])&gt;Table1456[[#This Row],[JFYL14 stddev]]</f>
        <v>1</v>
      </c>
      <c r="H427">
        <v>0</v>
      </c>
    </row>
    <row r="428" spans="1:8" x14ac:dyDescent="0.25">
      <c r="A428" s="5">
        <v>716</v>
      </c>
      <c r="B428" t="str">
        <f>VLOOKUP(Table1456[[#This Row],[model.rxns]],Table2[],2,FALSE)</f>
        <v>malate synthase</v>
      </c>
      <c r="C428" s="2">
        <v>0.70509229443379196</v>
      </c>
      <c r="D428">
        <f>VLOOKUP(Table1456[[#This Row],[model.rxns]],Table2[[model.rxns]:[JFYL18 - stddev]],7,FALSE)</f>
        <v>4.0608010425856197E-2</v>
      </c>
      <c r="E428">
        <f>VLOOKUP(Table1456[[#This Row],[model.rxns]],Table2[[model.rxns]:[JFYL14 - avg]],9,FALSE)</f>
        <v>2.86323952435583E-2</v>
      </c>
      <c r="F428">
        <f>VLOOKUP(Table1456[[#This Row],[model.rxns]],Table2[[model.rxns]:[JFYL14 - stddev]],10,FALSE)</f>
        <v>2.10459531612356E-2</v>
      </c>
      <c r="G428" t="b">
        <f>ABS(Table1456[[#This Row],[JFYL14 flux]])&gt;Table1456[[#This Row],[JFYL14 stddev]]</f>
        <v>1</v>
      </c>
      <c r="H428">
        <v>2.0516930016967502E-270</v>
      </c>
    </row>
    <row r="429" spans="1:8" x14ac:dyDescent="0.25">
      <c r="A429" s="5">
        <v>300</v>
      </c>
      <c r="B429" t="str">
        <f>VLOOKUP(Table1456[[#This Row],[model.rxns]],Table2[],2,FALSE)</f>
        <v>citrate synthase</v>
      </c>
      <c r="C429" s="2">
        <v>0.70071406355646504</v>
      </c>
      <c r="D429">
        <f>VLOOKUP(Table1456[[#This Row],[model.rxns]],Table2[[model.rxns]:[JFYL18 - stddev]],7,FALSE)</f>
        <v>0.94585427568761005</v>
      </c>
      <c r="E429">
        <f>VLOOKUP(Table1456[[#This Row],[model.rxns]],Table2[[model.rxns]:[JFYL14 - avg]],9,FALSE)</f>
        <v>0.66277339304932203</v>
      </c>
      <c r="F429">
        <f>VLOOKUP(Table1456[[#This Row],[model.rxns]],Table2[[model.rxns]:[JFYL14 - stddev]],10,FALSE)</f>
        <v>3.0676582027895801E-2</v>
      </c>
      <c r="G429" t="b">
        <f>ABS(Table1456[[#This Row],[JFYL14 flux]])&gt;Table1456[[#This Row],[JFYL14 stddev]]</f>
        <v>1</v>
      </c>
      <c r="H429">
        <v>0</v>
      </c>
    </row>
    <row r="430" spans="1:8" x14ac:dyDescent="0.25">
      <c r="A430" s="5">
        <v>1021</v>
      </c>
      <c r="B430" t="str">
        <f>VLOOKUP(Table1456[[#This Row],[model.rxns]],Table2[],2,FALSE)</f>
        <v>succinate dehydrogenase (ubiquinone-6)</v>
      </c>
      <c r="C430" s="2">
        <v>0.68251029223818005</v>
      </c>
      <c r="D430">
        <f>VLOOKUP(Table1456[[#This Row],[model.rxns]],Table2[[model.rxns]:[JFYL18 - stddev]],7,FALSE)</f>
        <v>0.40974495656704002</v>
      </c>
      <c r="E430">
        <f>VLOOKUP(Table1456[[#This Row],[model.rxns]],Table2[[model.rxns]:[JFYL14 - avg]],9,FALSE)</f>
        <v>0.27965515004969099</v>
      </c>
      <c r="F430">
        <f>VLOOKUP(Table1456[[#This Row],[model.rxns]],Table2[[model.rxns]:[JFYL14 - stddev]],10,FALSE)</f>
        <v>1.5409323298783801E-2</v>
      </c>
      <c r="G430" t="b">
        <f>ABS(Table1456[[#This Row],[JFYL14 flux]])&gt;Table1456[[#This Row],[JFYL14 stddev]]</f>
        <v>1</v>
      </c>
      <c r="H430">
        <v>0</v>
      </c>
    </row>
    <row r="431" spans="1:8" hidden="1" x14ac:dyDescent="0.25">
      <c r="A431" s="5">
        <v>1696</v>
      </c>
      <c r="B431" t="str">
        <f>VLOOKUP(Table1456[[#This Row],[model.rxns]],Table2[],2,FALSE)</f>
        <v>CO2 transport</v>
      </c>
      <c r="C431" s="2">
        <v>0.65167366083741995</v>
      </c>
      <c r="D431">
        <f>VLOOKUP(Table1456[[#This Row],[model.rxns]],Table2[[model.rxns]:[JFYL18 - stddev]],7,FALSE)</f>
        <v>-2.16025877592278</v>
      </c>
      <c r="E431">
        <f>VLOOKUP(Table1456[[#This Row],[model.rxns]],Table2[[model.rxns]:[JFYL14 - avg]],9,FALSE)</f>
        <v>-1.4077837448617601</v>
      </c>
      <c r="F431">
        <f>VLOOKUP(Table1456[[#This Row],[model.rxns]],Table2[[model.rxns]:[JFYL14 - stddev]],10,FALSE)</f>
        <v>4.2351666792396402E-2</v>
      </c>
      <c r="G431" t="b">
        <f>ABS(Table1456[[#This Row],[JFYL14 flux]])&gt;Table1456[[#This Row],[JFYL14 stddev]]</f>
        <v>1</v>
      </c>
      <c r="H431">
        <v>0</v>
      </c>
    </row>
    <row r="432" spans="1:8" hidden="1" x14ac:dyDescent="0.25">
      <c r="A432" s="5">
        <v>3517</v>
      </c>
      <c r="B432" t="str">
        <f>VLOOKUP(Table1456[[#This Row],[model.rxns]],Table2[],2,FALSE)</f>
        <v>palmitoyl-CoA transport, cytoplasm-ER membrane</v>
      </c>
      <c r="C432" s="2">
        <v>0.61708772948466195</v>
      </c>
      <c r="D432">
        <f>VLOOKUP(Table1456[[#This Row],[model.rxns]],Table2[[model.rxns]:[JFYL18 - stddev]],7,FALSE)</f>
        <v>4.0668112429983799E-4</v>
      </c>
      <c r="E432">
        <f>VLOOKUP(Table1456[[#This Row],[model.rxns]],Table2[[model.rxns]:[JFYL14 - avg]],9,FALSE)</f>
        <v>2.5095793161845702E-4</v>
      </c>
      <c r="F432">
        <f>VLOOKUP(Table1456[[#This Row],[model.rxns]],Table2[[model.rxns]:[JFYL14 - stddev]],10,FALSE)</f>
        <v>9.6529840044598102E-4</v>
      </c>
      <c r="G432" t="b">
        <f>ABS(Table1456[[#This Row],[JFYL14 flux]])&gt;Table1456[[#This Row],[JFYL14 stddev]]</f>
        <v>0</v>
      </c>
      <c r="H432">
        <v>1.68373130007862E-19</v>
      </c>
    </row>
    <row r="433" spans="1:8" x14ac:dyDescent="0.25">
      <c r="A433" s="5">
        <v>302</v>
      </c>
      <c r="B433" t="str">
        <f>VLOOKUP(Table1456[[#This Row],[model.rxns]],Table2[],2,FALSE)</f>
        <v>citrate to cis-aconitate(3-)</v>
      </c>
      <c r="C433" s="2">
        <v>0.595496189353385</v>
      </c>
      <c r="D433">
        <f>VLOOKUP(Table1456[[#This Row],[model.rxns]],Table2[[model.rxns]:[JFYL18 - stddev]],7,FALSE)</f>
        <v>0.78090046937875202</v>
      </c>
      <c r="E433">
        <f>VLOOKUP(Table1456[[#This Row],[model.rxns]],Table2[[model.rxns]:[JFYL14 - avg]],9,FALSE)</f>
        <v>0.46502325377931703</v>
      </c>
      <c r="F433">
        <f>VLOOKUP(Table1456[[#This Row],[model.rxns]],Table2[[model.rxns]:[JFYL14 - stddev]],10,FALSE)</f>
        <v>1.5007611370730501E-2</v>
      </c>
      <c r="G433" t="b">
        <f>ABS(Table1456[[#This Row],[JFYL14 flux]])&gt;Table1456[[#This Row],[JFYL14 stddev]]</f>
        <v>1</v>
      </c>
      <c r="H433">
        <v>0</v>
      </c>
    </row>
    <row r="434" spans="1:8" x14ac:dyDescent="0.25">
      <c r="A434" s="5">
        <v>451</v>
      </c>
      <c r="B434" t="str">
        <f>VLOOKUP(Table1456[[#This Row],[model.rxns]],Table2[],2,FALSE)</f>
        <v>fumarase</v>
      </c>
      <c r="C434" s="2">
        <v>0.57167341170973096</v>
      </c>
      <c r="D434">
        <f>VLOOKUP(Table1456[[#This Row],[model.rxns]],Table2[[model.rxns]:[JFYL18 - stddev]],7,FALSE)</f>
        <v>0.389979218453743</v>
      </c>
      <c r="E434">
        <f>VLOOKUP(Table1456[[#This Row],[model.rxns]],Table2[[model.rxns]:[JFYL14 - avg]],9,FALSE)</f>
        <v>0.22294075030934599</v>
      </c>
      <c r="F434">
        <f>VLOOKUP(Table1456[[#This Row],[model.rxns]],Table2[[model.rxns]:[JFYL14 - stddev]],10,FALSE)</f>
        <v>2.1762973313951599E-2</v>
      </c>
      <c r="G434" t="b">
        <f>ABS(Table1456[[#This Row],[JFYL14 flux]])&gt;Table1456[[#This Row],[JFYL14 stddev]]</f>
        <v>1</v>
      </c>
      <c r="H434">
        <v>0</v>
      </c>
    </row>
    <row r="435" spans="1:8" x14ac:dyDescent="0.25">
      <c r="A435" s="5">
        <v>1054</v>
      </c>
      <c r="B435" t="str">
        <f>VLOOKUP(Table1456[[#This Row],[model.rxns]],Table2[],2,FALSE)</f>
        <v>triose-phosphate isomerase</v>
      </c>
      <c r="C435" s="2">
        <v>0.57156821198873298</v>
      </c>
      <c r="D435">
        <f>VLOOKUP(Table1456[[#This Row],[model.rxns]],Table2[[model.rxns]:[JFYL18 - stddev]],7,FALSE)</f>
        <v>0.71514235227019196</v>
      </c>
      <c r="E435">
        <f>VLOOKUP(Table1456[[#This Row],[model.rxns]],Table2[[model.rxns]:[JFYL14 - avg]],9,FALSE)</f>
        <v>0.40875263560448999</v>
      </c>
      <c r="F435">
        <f>VLOOKUP(Table1456[[#This Row],[model.rxns]],Table2[[model.rxns]:[JFYL14 - stddev]],10,FALSE)</f>
        <v>1.1622767372715901E-2</v>
      </c>
      <c r="G435" t="b">
        <f>ABS(Table1456[[#This Row],[JFYL14 flux]])&gt;Table1456[[#This Row],[JFYL14 stddev]]</f>
        <v>1</v>
      </c>
      <c r="H435">
        <v>0</v>
      </c>
    </row>
    <row r="436" spans="1:8" x14ac:dyDescent="0.25">
      <c r="A436" s="5">
        <v>958</v>
      </c>
      <c r="B436" t="str">
        <f>VLOOKUP(Table1456[[#This Row],[model.rxns]],Table2[],2,FALSE)</f>
        <v>pyruvate carboxylase</v>
      </c>
      <c r="C436" s="2">
        <v>0.55065139762298299</v>
      </c>
      <c r="D436">
        <f>VLOOKUP(Table1456[[#This Row],[model.rxns]],Table2[[model.rxns]:[JFYL18 - stddev]],7,FALSE)</f>
        <v>0.532384607773559</v>
      </c>
      <c r="E436">
        <f>VLOOKUP(Table1456[[#This Row],[model.rxns]],Table2[[model.rxns]:[JFYL14 - avg]],9,FALSE)</f>
        <v>0.293158328343474</v>
      </c>
      <c r="F436">
        <f>VLOOKUP(Table1456[[#This Row],[model.rxns]],Table2[[model.rxns]:[JFYL14 - stddev]],10,FALSE)</f>
        <v>2.2086634399019499E-2</v>
      </c>
      <c r="G436" t="b">
        <f>ABS(Table1456[[#This Row],[JFYL14 flux]])&gt;Table1456[[#This Row],[JFYL14 stddev]]</f>
        <v>1</v>
      </c>
      <c r="H436">
        <v>0</v>
      </c>
    </row>
    <row r="437" spans="1:8" hidden="1" x14ac:dyDescent="0.25">
      <c r="A437" s="5">
        <v>445</v>
      </c>
      <c r="B437" t="str">
        <f>VLOOKUP(Table1456[[#This Row],[model.rxns]],Table2[],2,FALSE)</f>
        <v>formate dehydrogenase</v>
      </c>
      <c r="C437" s="2">
        <v>0.48686772335647799</v>
      </c>
      <c r="D437">
        <f>VLOOKUP(Table1456[[#This Row],[model.rxns]],Table2[[model.rxns]:[JFYL18 - stddev]],7,FALSE)</f>
        <v>2.9769350516385202E-4</v>
      </c>
      <c r="E437">
        <f>VLOOKUP(Table1456[[#This Row],[model.rxns]],Table2[[model.rxns]:[JFYL14 - avg]],9,FALSE)</f>
        <v>1.4493735911713499E-4</v>
      </c>
      <c r="F437">
        <f>VLOOKUP(Table1456[[#This Row],[model.rxns]],Table2[[model.rxns]:[JFYL14 - stddev]],10,FALSE)</f>
        <v>9.7209200892931598E-4</v>
      </c>
      <c r="G437" t="b">
        <f>ABS(Table1456[[#This Row],[JFYL14 flux]])&gt;Table1456[[#This Row],[JFYL14 stddev]]</f>
        <v>0</v>
      </c>
      <c r="H437">
        <v>4.2295483319164901E-8</v>
      </c>
    </row>
    <row r="438" spans="1:8" x14ac:dyDescent="0.25">
      <c r="A438" s="5">
        <v>280</v>
      </c>
      <c r="B438" t="str">
        <f>VLOOKUP(Table1456[[#This Row],[model.rxns]],Table2[],2,FALSE)</f>
        <v>cis-aconitate(3-) to isocitrate</v>
      </c>
      <c r="C438" s="2">
        <v>0.47371259476406802</v>
      </c>
      <c r="D438">
        <f>VLOOKUP(Table1456[[#This Row],[model.rxns]],Table2[[model.rxns]:[JFYL18 - stddev]],7,FALSE)</f>
        <v>0.78090046937875202</v>
      </c>
      <c r="E438">
        <f>VLOOKUP(Table1456[[#This Row],[model.rxns]],Table2[[model.rxns]:[JFYL14 - avg]],9,FALSE)</f>
        <v>0.369922387601887</v>
      </c>
      <c r="F438">
        <f>VLOOKUP(Table1456[[#This Row],[model.rxns]],Table2[[model.rxns]:[JFYL14 - stddev]],10,FALSE)</f>
        <v>1.46450009909558E-2</v>
      </c>
      <c r="G438" t="b">
        <f>ABS(Table1456[[#This Row],[JFYL14 flux]])&gt;Table1456[[#This Row],[JFYL14 stddev]]</f>
        <v>1</v>
      </c>
      <c r="H438">
        <v>0</v>
      </c>
    </row>
    <row r="439" spans="1:8" hidden="1" x14ac:dyDescent="0.25">
      <c r="A439" s="5">
        <v>1128</v>
      </c>
      <c r="B439" t="str">
        <f>VLOOKUP(Table1456[[#This Row],[model.rxns]],Table2[],2,FALSE)</f>
        <v>citrate transport</v>
      </c>
      <c r="C439" s="2">
        <v>0.462607302297946</v>
      </c>
      <c r="D439">
        <f>VLOOKUP(Table1456[[#This Row],[model.rxns]],Table2[[model.rxns]:[JFYL18 - stddev]],7,FALSE)</f>
        <v>0.116848622507184</v>
      </c>
      <c r="E439">
        <f>VLOOKUP(Table1456[[#This Row],[model.rxns]],Table2[[model.rxns]:[JFYL14 - avg]],9,FALSE)</f>
        <v>5.4055026035279202E-2</v>
      </c>
      <c r="F439">
        <f>VLOOKUP(Table1456[[#This Row],[model.rxns]],Table2[[model.rxns]:[JFYL14 - stddev]],10,FALSE)</f>
        <v>1.9443517215920501E-2</v>
      </c>
      <c r="G439" t="b">
        <f>ABS(Table1456[[#This Row],[JFYL14 flux]])&gt;Table1456[[#This Row],[JFYL14 stddev]]</f>
        <v>1</v>
      </c>
      <c r="H439">
        <v>0</v>
      </c>
    </row>
    <row r="440" spans="1:8" x14ac:dyDescent="0.25">
      <c r="A440" s="5">
        <v>658</v>
      </c>
      <c r="B440" t="str">
        <f>VLOOKUP(Table1456[[#This Row],[model.rxns]],Table2[],2,FALSE)</f>
        <v>isocitrate dehydrogenase (NAD+)</v>
      </c>
      <c r="C440" s="2">
        <v>0.42390858788583102</v>
      </c>
      <c r="D440">
        <f>VLOOKUP(Table1456[[#This Row],[model.rxns]],Table2[[model.rxns]:[JFYL18 - stddev]],7,FALSE)</f>
        <v>0.62837532843260702</v>
      </c>
      <c r="E440">
        <f>VLOOKUP(Table1456[[#This Row],[model.rxns]],Table2[[model.rxns]:[JFYL14 - avg]],9,FALSE)</f>
        <v>0.26637369813816197</v>
      </c>
      <c r="F440">
        <f>VLOOKUP(Table1456[[#This Row],[model.rxns]],Table2[[model.rxns]:[JFYL14 - stddev]],10,FALSE)</f>
        <v>1.61901858307444E-2</v>
      </c>
      <c r="G440" t="b">
        <f>ABS(Table1456[[#This Row],[JFYL14 flux]])&gt;Table1456[[#This Row],[JFYL14 stddev]]</f>
        <v>1</v>
      </c>
      <c r="H440">
        <v>0</v>
      </c>
    </row>
    <row r="441" spans="1:8" hidden="1" x14ac:dyDescent="0.25">
      <c r="A441" s="5">
        <v>1217</v>
      </c>
      <c r="B441" t="str">
        <f>VLOOKUP(Table1456[[#This Row],[model.rxns]],Table2[],2,FALSE)</f>
        <v>L-serine transport</v>
      </c>
      <c r="C441" s="2">
        <v>0.42195606813513398</v>
      </c>
      <c r="D441">
        <f>VLOOKUP(Table1456[[#This Row],[model.rxns]],Table2[[model.rxns]:[JFYL18 - stddev]],7,FALSE)</f>
        <v>-5.0662713519024696E-4</v>
      </c>
      <c r="E441">
        <f>VLOOKUP(Table1456[[#This Row],[model.rxns]],Table2[[model.rxns]:[JFYL14 - avg]],9,FALSE)</f>
        <v>-2.13774393975443E-4</v>
      </c>
      <c r="F441">
        <f>VLOOKUP(Table1456[[#This Row],[model.rxns]],Table2[[model.rxns]:[JFYL14 - stddev]],10,FALSE)</f>
        <v>1.56468275214163E-3</v>
      </c>
      <c r="G441" t="b">
        <f>ABS(Table1456[[#This Row],[JFYL14 flux]])&gt;Table1456[[#This Row],[JFYL14 stddev]]</f>
        <v>0</v>
      </c>
      <c r="H441">
        <v>5.0098800191769903E-4</v>
      </c>
    </row>
    <row r="442" spans="1:8" hidden="1" x14ac:dyDescent="0.25">
      <c r="A442" s="5">
        <v>1906</v>
      </c>
      <c r="B442" t="str">
        <f>VLOOKUP(Table1456[[#This Row],[model.rxns]],Table2[],2,FALSE)</f>
        <v>L-serine exchange</v>
      </c>
      <c r="C442" s="2">
        <v>0.42195606813513398</v>
      </c>
      <c r="D442">
        <f>VLOOKUP(Table1456[[#This Row],[model.rxns]],Table2[[model.rxns]:[JFYL18 - stddev]],7,FALSE)</f>
        <v>5.0662713519024696E-4</v>
      </c>
      <c r="E442">
        <f>VLOOKUP(Table1456[[#This Row],[model.rxns]],Table2[[model.rxns]:[JFYL14 - avg]],9,FALSE)</f>
        <v>2.13774393975443E-4</v>
      </c>
      <c r="F442">
        <f>VLOOKUP(Table1456[[#This Row],[model.rxns]],Table2[[model.rxns]:[JFYL14 - stddev]],10,FALSE)</f>
        <v>1.56468275214163E-3</v>
      </c>
      <c r="G442" t="b">
        <f>ABS(Table1456[[#This Row],[JFYL14 flux]])&gt;Table1456[[#This Row],[JFYL14 stddev]]</f>
        <v>0</v>
      </c>
      <c r="H442">
        <v>5.0098800191769903E-4</v>
      </c>
    </row>
    <row r="443" spans="1:8" hidden="1" x14ac:dyDescent="0.25">
      <c r="A443" s="5">
        <v>12</v>
      </c>
      <c r="B443" t="str">
        <f>VLOOKUP(Table1456[[#This Row],[model.rxns]],Table2[],2,FALSE)</f>
        <v>1-pyrroline-5-carboxylate dehydrogenase</v>
      </c>
      <c r="C443" s="2">
        <v>0.37108264491388299</v>
      </c>
      <c r="D443">
        <f>VLOOKUP(Table1456[[#This Row],[model.rxns]],Table2[[model.rxns]:[JFYL18 - stddev]],7,FALSE)</f>
        <v>1.2845992488070401E-2</v>
      </c>
      <c r="E443">
        <f>VLOOKUP(Table1456[[#This Row],[model.rxns]],Table2[[model.rxns]:[JFYL14 - avg]],9,FALSE)</f>
        <v>4.7669248690170203E-3</v>
      </c>
      <c r="F443">
        <f>VLOOKUP(Table1456[[#This Row],[model.rxns]],Table2[[model.rxns]:[JFYL14 - stddev]],10,FALSE)</f>
        <v>2.14558864324862E-2</v>
      </c>
      <c r="G443" t="b">
        <f>ABS(Table1456[[#This Row],[JFYL14 flux]])&gt;Table1456[[#This Row],[JFYL14 stddev]]</f>
        <v>0</v>
      </c>
      <c r="H443">
        <v>1.24013954339502E-72</v>
      </c>
    </row>
    <row r="444" spans="1:8" hidden="1" x14ac:dyDescent="0.25">
      <c r="A444" s="5">
        <v>940</v>
      </c>
      <c r="B444" t="str">
        <f>VLOOKUP(Table1456[[#This Row],[model.rxns]],Table2[],2,FALSE)</f>
        <v>proline oxidase (NAD)</v>
      </c>
      <c r="C444" s="2">
        <v>0.37108264491388299</v>
      </c>
      <c r="D444">
        <f>VLOOKUP(Table1456[[#This Row],[model.rxns]],Table2[[model.rxns]:[JFYL18 - stddev]],7,FALSE)</f>
        <v>1.2845992488070401E-2</v>
      </c>
      <c r="E444">
        <f>VLOOKUP(Table1456[[#This Row],[model.rxns]],Table2[[model.rxns]:[JFYL14 - avg]],9,FALSE)</f>
        <v>4.7669248690170203E-3</v>
      </c>
      <c r="F444">
        <f>VLOOKUP(Table1456[[#This Row],[model.rxns]],Table2[[model.rxns]:[JFYL14 - stddev]],10,FALSE)</f>
        <v>2.14558864324862E-2</v>
      </c>
      <c r="G444" t="b">
        <f>ABS(Table1456[[#This Row],[JFYL14 flux]])&gt;Table1456[[#This Row],[JFYL14 stddev]]</f>
        <v>0</v>
      </c>
      <c r="H444">
        <v>1.24013954339502E-72</v>
      </c>
    </row>
    <row r="445" spans="1:8" hidden="1" x14ac:dyDescent="0.25">
      <c r="A445" s="5">
        <v>1905</v>
      </c>
      <c r="B445" t="str">
        <f>VLOOKUP(Table1456[[#This Row],[model.rxns]],Table2[],2,FALSE)</f>
        <v>L-proline transport</v>
      </c>
      <c r="C445" s="2">
        <v>0.37108264491388299</v>
      </c>
      <c r="D445">
        <f>VLOOKUP(Table1456[[#This Row],[model.rxns]],Table2[[model.rxns]:[JFYL18 - stddev]],7,FALSE)</f>
        <v>1.2845992488070401E-2</v>
      </c>
      <c r="E445">
        <f>VLOOKUP(Table1456[[#This Row],[model.rxns]],Table2[[model.rxns]:[JFYL14 - avg]],9,FALSE)</f>
        <v>4.7669248690170203E-3</v>
      </c>
      <c r="F445">
        <f>VLOOKUP(Table1456[[#This Row],[model.rxns]],Table2[[model.rxns]:[JFYL14 - stddev]],10,FALSE)</f>
        <v>2.14558864324862E-2</v>
      </c>
      <c r="G445" t="b">
        <f>ABS(Table1456[[#This Row],[JFYL14 flux]])&gt;Table1456[[#This Row],[JFYL14 stddev]]</f>
        <v>0</v>
      </c>
      <c r="H445">
        <v>1.24013954339502E-72</v>
      </c>
    </row>
    <row r="446" spans="1:8" x14ac:dyDescent="0.25">
      <c r="A446" s="5">
        <v>718</v>
      </c>
      <c r="B446" t="str">
        <f>VLOOKUP(Table1456[[#This Row],[model.rxns]],Table2[],2,FALSE)</f>
        <v>malic enzyme (NAD)</v>
      </c>
      <c r="C446" s="2">
        <v>0.37001536411350699</v>
      </c>
      <c r="D446">
        <f>VLOOKUP(Table1456[[#This Row],[model.rxns]],Table2[[model.rxns]:[JFYL18 - stddev]],7,FALSE)</f>
        <v>0.13800688262003499</v>
      </c>
      <c r="E446">
        <f>VLOOKUP(Table1456[[#This Row],[model.rxns]],Table2[[model.rxns]:[JFYL14 - avg]],9,FALSE)</f>
        <v>5.1064666922822098E-2</v>
      </c>
      <c r="F446">
        <f>VLOOKUP(Table1456[[#This Row],[model.rxns]],Table2[[model.rxns]:[JFYL14 - stddev]],10,FALSE)</f>
        <v>1.47776632737189E-2</v>
      </c>
      <c r="G446" t="b">
        <f>ABS(Table1456[[#This Row],[JFYL14 flux]])&gt;Table1456[[#This Row],[JFYL14 stddev]]</f>
        <v>1</v>
      </c>
      <c r="H446">
        <v>0</v>
      </c>
    </row>
    <row r="447" spans="1:8" hidden="1" x14ac:dyDescent="0.25">
      <c r="A447" s="5">
        <v>1173</v>
      </c>
      <c r="B447" t="str">
        <f>VLOOKUP(Table1456[[#This Row],[model.rxns]],Table2[],2,FALSE)</f>
        <v>glycine transport</v>
      </c>
      <c r="C447" s="2">
        <v>0.36082449146418599</v>
      </c>
      <c r="D447">
        <f>VLOOKUP(Table1456[[#This Row],[model.rxns]],Table2[[model.rxns]:[JFYL18 - stddev]],7,FALSE)</f>
        <v>-1.2218420488914201E-3</v>
      </c>
      <c r="E447">
        <f>VLOOKUP(Table1456[[#This Row],[model.rxns]],Table2[[model.rxns]:[JFYL14 - avg]],9,FALSE)</f>
        <v>-4.4087053594080503E-4</v>
      </c>
      <c r="F447">
        <f>VLOOKUP(Table1456[[#This Row],[model.rxns]],Table2[[model.rxns]:[JFYL14 - stddev]],10,FALSE)</f>
        <v>4.8269637215822203E-3</v>
      </c>
      <c r="G447" t="b">
        <f>ABS(Table1456[[#This Row],[JFYL14 flux]])&gt;Table1456[[#This Row],[JFYL14 stddev]]</f>
        <v>0</v>
      </c>
      <c r="H447">
        <v>7.32044918015622E-11</v>
      </c>
    </row>
    <row r="448" spans="1:8" hidden="1" x14ac:dyDescent="0.25">
      <c r="A448" s="5">
        <v>1810</v>
      </c>
      <c r="B448" t="str">
        <f>VLOOKUP(Table1456[[#This Row],[model.rxns]],Table2[],2,FALSE)</f>
        <v>glycine exchange</v>
      </c>
      <c r="C448" s="2">
        <v>0.36082449146418599</v>
      </c>
      <c r="D448">
        <f>VLOOKUP(Table1456[[#This Row],[model.rxns]],Table2[[model.rxns]:[JFYL18 - stddev]],7,FALSE)</f>
        <v>1.2218420488914201E-3</v>
      </c>
      <c r="E448">
        <f>VLOOKUP(Table1456[[#This Row],[model.rxns]],Table2[[model.rxns]:[JFYL14 - avg]],9,FALSE)</f>
        <v>4.4087053594080503E-4</v>
      </c>
      <c r="F448">
        <f>VLOOKUP(Table1456[[#This Row],[model.rxns]],Table2[[model.rxns]:[JFYL14 - stddev]],10,FALSE)</f>
        <v>4.8269637215822203E-3</v>
      </c>
      <c r="G448" t="b">
        <f>ABS(Table1456[[#This Row],[JFYL14 flux]])&gt;Table1456[[#This Row],[JFYL14 stddev]]</f>
        <v>0</v>
      </c>
      <c r="H448">
        <v>7.32044918015622E-11</v>
      </c>
    </row>
    <row r="449" spans="1:8" x14ac:dyDescent="0.25">
      <c r="A449" s="5">
        <v>886</v>
      </c>
      <c r="B449" t="str">
        <f>VLOOKUP(Table1456[[#This Row],[model.rxns]],Table2[],2,FALSE)</f>
        <v>phosphofructokinase</v>
      </c>
      <c r="C449" s="2">
        <v>0.35265558918743301</v>
      </c>
      <c r="D449">
        <f>VLOOKUP(Table1456[[#This Row],[model.rxns]],Table2[[model.rxns]:[JFYL18 - stddev]],7,FALSE)</f>
        <v>0.71660717692633702</v>
      </c>
      <c r="E449">
        <f>VLOOKUP(Table1456[[#This Row],[model.rxns]],Table2[[model.rxns]:[JFYL14 - avg]],9,FALSE)</f>
        <v>0.25271552619490101</v>
      </c>
      <c r="F449">
        <f>VLOOKUP(Table1456[[#This Row],[model.rxns]],Table2[[model.rxns]:[JFYL14 - stddev]],10,FALSE)</f>
        <v>5.3843045587260698E-2</v>
      </c>
      <c r="G449" t="b">
        <f>ABS(Table1456[[#This Row],[JFYL14 flux]])&gt;Table1456[[#This Row],[JFYL14 stddev]]</f>
        <v>1</v>
      </c>
      <c r="H449">
        <v>0</v>
      </c>
    </row>
    <row r="450" spans="1:8" x14ac:dyDescent="0.25">
      <c r="A450" s="5">
        <v>450</v>
      </c>
      <c r="B450" t="str">
        <f>VLOOKUP(Table1456[[#This Row],[model.rxns]],Table2[],2,FALSE)</f>
        <v>fructose-bisphosphate aldolase</v>
      </c>
      <c r="C450" s="2">
        <v>0.35258963312581998</v>
      </c>
      <c r="D450">
        <f>VLOOKUP(Table1456[[#This Row],[model.rxns]],Table2[[model.rxns]:[JFYL18 - stddev]],7,FALSE)</f>
        <v>0.71660326991754897</v>
      </c>
      <c r="E450">
        <f>VLOOKUP(Table1456[[#This Row],[model.rxns]],Table2[[model.rxns]:[JFYL14 - avg]],9,FALSE)</f>
        <v>0.252666884036991</v>
      </c>
      <c r="F450">
        <f>VLOOKUP(Table1456[[#This Row],[model.rxns]],Table2[[model.rxns]:[JFYL14 - stddev]],10,FALSE)</f>
        <v>5.39061738639382E-2</v>
      </c>
      <c r="G450" t="b">
        <f>ABS(Table1456[[#This Row],[JFYL14 flux]])&gt;Table1456[[#This Row],[JFYL14 stddev]]</f>
        <v>1</v>
      </c>
      <c r="H450">
        <v>0</v>
      </c>
    </row>
    <row r="451" spans="1:8" hidden="1" x14ac:dyDescent="0.25">
      <c r="A451" s="5">
        <v>1183</v>
      </c>
      <c r="B451" t="str">
        <f>VLOOKUP(Table1456[[#This Row],[model.rxns]],Table2[],2,FALSE)</f>
        <v>L-alanine transport</v>
      </c>
      <c r="C451" s="2">
        <v>0.25953501967539599</v>
      </c>
      <c r="D451">
        <f>VLOOKUP(Table1456[[#This Row],[model.rxns]],Table2[[model.rxns]:[JFYL18 - stddev]],7,FALSE)</f>
        <v>-2.5607808075604299E-3</v>
      </c>
      <c r="E451">
        <f>VLOOKUP(Table1456[[#This Row],[model.rxns]],Table2[[model.rxns]:[JFYL14 - avg]],9,FALSE)</f>
        <v>-6.6461229727457299E-4</v>
      </c>
      <c r="F451">
        <f>VLOOKUP(Table1456[[#This Row],[model.rxns]],Table2[[model.rxns]:[JFYL14 - stddev]],10,FALSE)</f>
        <v>4.9540307176649603E-3</v>
      </c>
      <c r="G451" t="b">
        <f>ABS(Table1456[[#This Row],[JFYL14 flux]])&gt;Table1456[[#This Row],[JFYL14 stddev]]</f>
        <v>0</v>
      </c>
      <c r="H451">
        <v>4.1743503818418103E-17</v>
      </c>
    </row>
    <row r="452" spans="1:8" hidden="1" x14ac:dyDescent="0.25">
      <c r="A452" s="5">
        <v>1873</v>
      </c>
      <c r="B452" t="str">
        <f>VLOOKUP(Table1456[[#This Row],[model.rxns]],Table2[],2,FALSE)</f>
        <v>L-alanine exchange</v>
      </c>
      <c r="C452" s="2">
        <v>0.25953501967539599</v>
      </c>
      <c r="D452">
        <f>VLOOKUP(Table1456[[#This Row],[model.rxns]],Table2[[model.rxns]:[JFYL18 - stddev]],7,FALSE)</f>
        <v>2.5607808075604299E-3</v>
      </c>
      <c r="E452">
        <f>VLOOKUP(Table1456[[#This Row],[model.rxns]],Table2[[model.rxns]:[JFYL14 - avg]],9,FALSE)</f>
        <v>6.6461229727457299E-4</v>
      </c>
      <c r="F452">
        <f>VLOOKUP(Table1456[[#This Row],[model.rxns]],Table2[[model.rxns]:[JFYL14 - stddev]],10,FALSE)</f>
        <v>4.9540307176649603E-3</v>
      </c>
      <c r="G452" t="b">
        <f>ABS(Table1456[[#This Row],[JFYL14 flux]])&gt;Table1456[[#This Row],[JFYL14 stddev]]</f>
        <v>0</v>
      </c>
      <c r="H452">
        <v>4.1743503818418103E-17</v>
      </c>
    </row>
    <row r="453" spans="1:8" hidden="1" x14ac:dyDescent="0.25">
      <c r="A453" s="5">
        <v>472</v>
      </c>
      <c r="B453" t="str">
        <f>VLOOKUP(Table1456[[#This Row],[model.rxns]],Table2[],2,FALSE)</f>
        <v>glutamate synthase (NADH2)</v>
      </c>
      <c r="C453" s="2">
        <v>0.224480407768643</v>
      </c>
      <c r="D453">
        <f>VLOOKUP(Table1456[[#This Row],[model.rxns]],Table2[[model.rxns]:[JFYL18 - stddev]],7,FALSE)</f>
        <v>5.2347930203384702E-4</v>
      </c>
      <c r="E453">
        <f>VLOOKUP(Table1456[[#This Row],[model.rxns]],Table2[[model.rxns]:[JFYL14 - avg]],9,FALSE)</f>
        <v>1.1751084717900299E-4</v>
      </c>
      <c r="F453">
        <f>VLOOKUP(Table1456[[#This Row],[model.rxns]],Table2[[model.rxns]:[JFYL14 - stddev]],10,FALSE)</f>
        <v>3.9183576379492697E-3</v>
      </c>
      <c r="G453" t="b">
        <f>ABS(Table1456[[#This Row],[JFYL14 flux]])&gt;Table1456[[#This Row],[JFYL14 stddev]]</f>
        <v>0</v>
      </c>
      <c r="H453">
        <v>3.8315027904411598E-5</v>
      </c>
    </row>
    <row r="454" spans="1:8" hidden="1" x14ac:dyDescent="0.25">
      <c r="A454" s="5">
        <v>446</v>
      </c>
      <c r="B454" t="str">
        <f>VLOOKUP(Table1456[[#This Row],[model.rxns]],Table2[],2,FALSE)</f>
        <v>formate-tetrahydrofolate ligase</v>
      </c>
      <c r="C454" s="2">
        <v>0.22200945551099599</v>
      </c>
      <c r="D454">
        <f>VLOOKUP(Table1456[[#This Row],[model.rxns]],Table2[[model.rxns]:[JFYL18 - stddev]],7,FALSE)</f>
        <v>1.3699406832683701E-4</v>
      </c>
      <c r="E454">
        <f>VLOOKUP(Table1456[[#This Row],[model.rxns]],Table2[[model.rxns]:[JFYL14 - avg]],9,FALSE)</f>
        <v>3.0413978517477198E-5</v>
      </c>
      <c r="F454">
        <f>VLOOKUP(Table1456[[#This Row],[model.rxns]],Table2[[model.rxns]:[JFYL14 - stddev]],10,FALSE)</f>
        <v>4.4152368657390199E-4</v>
      </c>
      <c r="G454" t="b">
        <f>ABS(Table1456[[#This Row],[JFYL14 flux]])&gt;Table1456[[#This Row],[JFYL14 stddev]]</f>
        <v>0</v>
      </c>
      <c r="H454">
        <v>6.9965289897167298E-9</v>
      </c>
    </row>
    <row r="455" spans="1:8" hidden="1" x14ac:dyDescent="0.25">
      <c r="A455" s="5" t="s">
        <v>1869</v>
      </c>
      <c r="B455" t="str">
        <f>VLOOKUP(Table1456[[#This Row],[model.rxns]],Table2[],2,FALSE)</f>
        <v>erythrose kinase</v>
      </c>
      <c r="C455" s="2">
        <v>0.157739586762349</v>
      </c>
      <c r="D455">
        <f>VLOOKUP(Table1456[[#This Row],[model.rxns]],Table2[[model.rxns]:[JFYL18 - stddev]],7,FALSE)</f>
        <v>2.7277521015925798E-3</v>
      </c>
      <c r="E455">
        <f>VLOOKUP(Table1456[[#This Row],[model.rxns]],Table2[[model.rxns]:[JFYL14 - avg]],9,FALSE)</f>
        <v>4.3027448929534097E-4</v>
      </c>
      <c r="F455">
        <f>VLOOKUP(Table1456[[#This Row],[model.rxns]],Table2[[model.rxns]:[JFYL14 - stddev]],10,FALSE)</f>
        <v>3.9291793541617603E-3</v>
      </c>
      <c r="G455" t="b">
        <f>ABS(Table1456[[#This Row],[JFYL14 flux]])&gt;Table1456[[#This Row],[JFYL14 stddev]]</f>
        <v>0</v>
      </c>
      <c r="H455">
        <v>3.2621268297196803E-86</v>
      </c>
    </row>
    <row r="456" spans="1:8" hidden="1" x14ac:dyDescent="0.25">
      <c r="A456" s="5" t="s">
        <v>1870</v>
      </c>
      <c r="B456" t="str">
        <f>VLOOKUP(Table1456[[#This Row],[model.rxns]],Table2[],2,FALSE)</f>
        <v>erythrose reductase</v>
      </c>
      <c r="C456" s="2">
        <v>0.157739586762349</v>
      </c>
      <c r="D456">
        <f>VLOOKUP(Table1456[[#This Row],[model.rxns]],Table2[[model.rxns]:[JFYL18 - stddev]],7,FALSE)</f>
        <v>2.7277521015925798E-3</v>
      </c>
      <c r="E456">
        <f>VLOOKUP(Table1456[[#This Row],[model.rxns]],Table2[[model.rxns]:[JFYL14 - avg]],9,FALSE)</f>
        <v>4.3027448929534097E-4</v>
      </c>
      <c r="F456">
        <f>VLOOKUP(Table1456[[#This Row],[model.rxns]],Table2[[model.rxns]:[JFYL14 - stddev]],10,FALSE)</f>
        <v>3.9291793541617603E-3</v>
      </c>
      <c r="G456" t="b">
        <f>ABS(Table1456[[#This Row],[JFYL14 flux]])&gt;Table1456[[#This Row],[JFYL14 stddev]]</f>
        <v>0</v>
      </c>
      <c r="H456">
        <v>3.2621268297196803E-86</v>
      </c>
    </row>
    <row r="457" spans="1:8" hidden="1" x14ac:dyDescent="0.25">
      <c r="A457" s="5" t="s">
        <v>1871</v>
      </c>
      <c r="B457" t="str">
        <f>VLOOKUP(Table1456[[#This Row],[model.rxns]],Table2[],2,FALSE)</f>
        <v>erythritol transport extracellular</v>
      </c>
      <c r="C457" s="2">
        <v>0.157739586762349</v>
      </c>
      <c r="D457">
        <f>VLOOKUP(Table1456[[#This Row],[model.rxns]],Table2[[model.rxns]:[JFYL18 - stddev]],7,FALSE)</f>
        <v>2.7277521015925798E-3</v>
      </c>
      <c r="E457">
        <f>VLOOKUP(Table1456[[#This Row],[model.rxns]],Table2[[model.rxns]:[JFYL14 - avg]],9,FALSE)</f>
        <v>4.3027448929534097E-4</v>
      </c>
      <c r="F457">
        <f>VLOOKUP(Table1456[[#This Row],[model.rxns]],Table2[[model.rxns]:[JFYL14 - stddev]],10,FALSE)</f>
        <v>3.9291793541617603E-3</v>
      </c>
      <c r="G457" t="b">
        <f>ABS(Table1456[[#This Row],[JFYL14 flux]])&gt;Table1456[[#This Row],[JFYL14 stddev]]</f>
        <v>0</v>
      </c>
      <c r="H457">
        <v>3.2621268297196803E-86</v>
      </c>
    </row>
    <row r="458" spans="1:8" hidden="1" x14ac:dyDescent="0.25">
      <c r="A458" s="5" t="s">
        <v>1874</v>
      </c>
      <c r="B458" t="str">
        <f>VLOOKUP(Table1456[[#This Row],[model.rxns]],Table2[],2,FALSE)</f>
        <v>EXC OUT m1826</v>
      </c>
      <c r="C458" s="2">
        <v>0.157739586762349</v>
      </c>
      <c r="D458">
        <f>VLOOKUP(Table1456[[#This Row],[model.rxns]],Table2[[model.rxns]:[JFYL18 - stddev]],7,FALSE)</f>
        <v>2.7277521015925798E-3</v>
      </c>
      <c r="E458">
        <f>VLOOKUP(Table1456[[#This Row],[model.rxns]],Table2[[model.rxns]:[JFYL14 - avg]],9,FALSE)</f>
        <v>4.3027448929534097E-4</v>
      </c>
      <c r="F458">
        <f>VLOOKUP(Table1456[[#This Row],[model.rxns]],Table2[[model.rxns]:[JFYL14 - stddev]],10,FALSE)</f>
        <v>3.9291793541617603E-3</v>
      </c>
      <c r="G458" t="b">
        <f>ABS(Table1456[[#This Row],[JFYL14 flux]])&gt;Table1456[[#This Row],[JFYL14 stddev]]</f>
        <v>0</v>
      </c>
      <c r="H458">
        <v>3.2621268297196803E-86</v>
      </c>
    </row>
    <row r="459" spans="1:8" hidden="1" x14ac:dyDescent="0.25">
      <c r="A459" s="5">
        <v>2217</v>
      </c>
      <c r="B459" t="str">
        <f>VLOOKUP(Table1456[[#This Row],[model.rxns]],Table2[],2,FALSE)</f>
        <v>fatty-acid--CoA ligase (lignoceric acid), lipid particle</v>
      </c>
      <c r="C459" s="2">
        <v>0.152612692404624</v>
      </c>
      <c r="D459">
        <f>VLOOKUP(Table1456[[#This Row],[model.rxns]],Table2[[model.rxns]:[JFYL18 - stddev]],7,FALSE)</f>
        <v>2.4624616120717899E-4</v>
      </c>
      <c r="E459">
        <f>VLOOKUP(Table1456[[#This Row],[model.rxns]],Table2[[model.rxns]:[JFYL14 - avg]],9,FALSE)</f>
        <v>3.7580289656130701E-5</v>
      </c>
      <c r="F459">
        <f>VLOOKUP(Table1456[[#This Row],[model.rxns]],Table2[[model.rxns]:[JFYL14 - stddev]],10,FALSE)</f>
        <v>1.9167301858347399E-3</v>
      </c>
      <c r="G459" t="b">
        <f>ABS(Table1456[[#This Row],[JFYL14 flux]])&gt;Table1456[[#This Row],[JFYL14 stddev]]</f>
        <v>0</v>
      </c>
      <c r="H459">
        <v>6.2365140640311203E-4</v>
      </c>
    </row>
    <row r="460" spans="1:8" hidden="1" x14ac:dyDescent="0.25">
      <c r="A460" s="5">
        <v>3599</v>
      </c>
      <c r="B460" t="str">
        <f>VLOOKUP(Table1456[[#This Row],[model.rxns]],Table2[],2,FALSE)</f>
        <v>tetracosanoyl-CoA transport, lipid particle-cytoplasm</v>
      </c>
      <c r="C460" s="2">
        <v>0.152612692404624</v>
      </c>
      <c r="D460">
        <f>VLOOKUP(Table1456[[#This Row],[model.rxns]],Table2[[model.rxns]:[JFYL18 - stddev]],7,FALSE)</f>
        <v>2.4624616120717899E-4</v>
      </c>
      <c r="E460">
        <f>VLOOKUP(Table1456[[#This Row],[model.rxns]],Table2[[model.rxns]:[JFYL14 - avg]],9,FALSE)</f>
        <v>3.7580289656130701E-5</v>
      </c>
      <c r="F460">
        <f>VLOOKUP(Table1456[[#This Row],[model.rxns]],Table2[[model.rxns]:[JFYL14 - stddev]],10,FALSE)</f>
        <v>1.9167301858347399E-3</v>
      </c>
      <c r="G460" t="b">
        <f>ABS(Table1456[[#This Row],[JFYL14 flux]])&gt;Table1456[[#This Row],[JFYL14 stddev]]</f>
        <v>0</v>
      </c>
      <c r="H460">
        <v>6.2365140640311203E-4</v>
      </c>
    </row>
    <row r="461" spans="1:8" hidden="1" x14ac:dyDescent="0.25">
      <c r="A461" s="5">
        <v>3683</v>
      </c>
      <c r="B461" t="str">
        <f>VLOOKUP(Table1456[[#This Row],[model.rxns]],Table2[],2,FALSE)</f>
        <v>lignoceric acid transport, ER membrane-lipid particle</v>
      </c>
      <c r="C461" s="2">
        <v>0.152612692404624</v>
      </c>
      <c r="D461">
        <f>VLOOKUP(Table1456[[#This Row],[model.rxns]],Table2[[model.rxns]:[JFYL18 - stddev]],7,FALSE)</f>
        <v>2.4624616120717899E-4</v>
      </c>
      <c r="E461">
        <f>VLOOKUP(Table1456[[#This Row],[model.rxns]],Table2[[model.rxns]:[JFYL14 - avg]],9,FALSE)</f>
        <v>3.7580289656130701E-5</v>
      </c>
      <c r="F461">
        <f>VLOOKUP(Table1456[[#This Row],[model.rxns]],Table2[[model.rxns]:[JFYL14 - stddev]],10,FALSE)</f>
        <v>1.9167301858347399E-3</v>
      </c>
      <c r="G461" t="b">
        <f>ABS(Table1456[[#This Row],[JFYL14 flux]])&gt;Table1456[[#This Row],[JFYL14 stddev]]</f>
        <v>0</v>
      </c>
      <c r="H461">
        <v>6.2365140640311203E-4</v>
      </c>
    </row>
    <row r="462" spans="1:8" hidden="1" x14ac:dyDescent="0.25">
      <c r="A462" s="5">
        <v>1218</v>
      </c>
      <c r="B462" t="str">
        <f>VLOOKUP(Table1456[[#This Row],[model.rxns]],Table2[],2,FALSE)</f>
        <v>L-threonine transport</v>
      </c>
      <c r="C462" s="2">
        <v>0.140229182842358</v>
      </c>
      <c r="D462">
        <f>VLOOKUP(Table1456[[#This Row],[model.rxns]],Table2[[model.rxns]:[JFYL18 - stddev]],7,FALSE)</f>
        <v>-1.4325005282432999E-4</v>
      </c>
      <c r="E462">
        <f>VLOOKUP(Table1456[[#This Row],[model.rxns]],Table2[[model.rxns]:[JFYL14 - avg]],9,FALSE)</f>
        <v>-2.0087837849680398E-5</v>
      </c>
      <c r="F462">
        <f>VLOOKUP(Table1456[[#This Row],[model.rxns]],Table2[[model.rxns]:[JFYL14 - stddev]],10,FALSE)</f>
        <v>4.6187344232745902E-4</v>
      </c>
      <c r="G462" t="b">
        <f>ABS(Table1456[[#This Row],[JFYL14 flux]])&gt;Table1456[[#This Row],[JFYL14 stddev]]</f>
        <v>0</v>
      </c>
      <c r="H462">
        <v>3.5150160521130397E-27</v>
      </c>
    </row>
    <row r="463" spans="1:8" hidden="1" x14ac:dyDescent="0.25">
      <c r="A463" s="5">
        <v>1911</v>
      </c>
      <c r="B463" t="str">
        <f>VLOOKUP(Table1456[[#This Row],[model.rxns]],Table2[],2,FALSE)</f>
        <v>L-threonine exchange</v>
      </c>
      <c r="C463" s="2">
        <v>0.140229182842358</v>
      </c>
      <c r="D463">
        <f>VLOOKUP(Table1456[[#This Row],[model.rxns]],Table2[[model.rxns]:[JFYL18 - stddev]],7,FALSE)</f>
        <v>1.4325005282432999E-4</v>
      </c>
      <c r="E463">
        <f>VLOOKUP(Table1456[[#This Row],[model.rxns]],Table2[[model.rxns]:[JFYL14 - avg]],9,FALSE)</f>
        <v>2.0087837849680398E-5</v>
      </c>
      <c r="F463">
        <f>VLOOKUP(Table1456[[#This Row],[model.rxns]],Table2[[model.rxns]:[JFYL14 - stddev]],10,FALSE)</f>
        <v>4.6187344232745902E-4</v>
      </c>
      <c r="G463" t="b">
        <f>ABS(Table1456[[#This Row],[JFYL14 flux]])&gt;Table1456[[#This Row],[JFYL14 stddev]]</f>
        <v>0</v>
      </c>
      <c r="H463">
        <v>3.5150160521130397E-27</v>
      </c>
    </row>
    <row r="464" spans="1:8" hidden="1" x14ac:dyDescent="0.25">
      <c r="A464" s="5">
        <v>1085</v>
      </c>
      <c r="B464" t="str">
        <f>VLOOKUP(Table1456[[#This Row],[model.rxns]],Table2[],2,FALSE)</f>
        <v>V-ATPase, Golgi</v>
      </c>
      <c r="C464" s="2">
        <v>0.124488925822591</v>
      </c>
      <c r="D464">
        <f>VLOOKUP(Table1456[[#This Row],[model.rxns]],Table2[[model.rxns]:[JFYL18 - stddev]],7,FALSE)</f>
        <v>7.4740409142962901E-3</v>
      </c>
      <c r="E464">
        <f>VLOOKUP(Table1456[[#This Row],[model.rxns]],Table2[[model.rxns]:[JFYL14 - avg]],9,FALSE)</f>
        <v>9.3043532497483997E-4</v>
      </c>
      <c r="F464">
        <f>VLOOKUP(Table1456[[#This Row],[model.rxns]],Table2[[model.rxns]:[JFYL14 - stddev]],10,FALSE)</f>
        <v>1.5956389793001999E-2</v>
      </c>
      <c r="G464" t="b">
        <f>ABS(Table1456[[#This Row],[JFYL14 flux]])&gt;Table1456[[#This Row],[JFYL14 stddev]]</f>
        <v>0</v>
      </c>
      <c r="H464">
        <v>1.3246616473267001E-76</v>
      </c>
    </row>
    <row r="465" spans="1:8" hidden="1" x14ac:dyDescent="0.25">
      <c r="A465" s="5">
        <v>1826</v>
      </c>
      <c r="B465" t="str">
        <f>VLOOKUP(Table1456[[#This Row],[model.rxns]],Table2[],2,FALSE)</f>
        <v>H+ diffusion</v>
      </c>
      <c r="C465" s="2">
        <v>0.124488925822591</v>
      </c>
      <c r="D465">
        <f>VLOOKUP(Table1456[[#This Row],[model.rxns]],Table2[[model.rxns]:[JFYL18 - stddev]],7,FALSE)</f>
        <v>-1.4948081828592599E-2</v>
      </c>
      <c r="E465">
        <f>VLOOKUP(Table1456[[#This Row],[model.rxns]],Table2[[model.rxns]:[JFYL14 - avg]],9,FALSE)</f>
        <v>-1.8608706499496799E-3</v>
      </c>
      <c r="F465">
        <f>VLOOKUP(Table1456[[#This Row],[model.rxns]],Table2[[model.rxns]:[JFYL14 - stddev]],10,FALSE)</f>
        <v>3.1912779586003998E-2</v>
      </c>
      <c r="G465" t="b">
        <f>ABS(Table1456[[#This Row],[JFYL14 flux]])&gt;Table1456[[#This Row],[JFYL14 stddev]]</f>
        <v>0</v>
      </c>
      <c r="H465">
        <v>1.3246616473267001E-76</v>
      </c>
    </row>
    <row r="466" spans="1:8" hidden="1" x14ac:dyDescent="0.25">
      <c r="A466" s="5" t="s">
        <v>1885</v>
      </c>
      <c r="B466" t="str">
        <f>VLOOKUP(Table1456[[#This Row],[model.rxns]],Table2[],2,FALSE)</f>
        <v>FAD:ubiquinone oxidoreductase</v>
      </c>
      <c r="C466" s="2">
        <v>6.1851588216173398E-2</v>
      </c>
      <c r="D466">
        <f>VLOOKUP(Table1456[[#This Row],[model.rxns]],Table2[[model.rxns]:[JFYL18 - stddev]],7,FALSE)</f>
        <v>0.15396191522567099</v>
      </c>
      <c r="E466">
        <f>VLOOKUP(Table1456[[#This Row],[model.rxns]],Table2[[model.rxns]:[JFYL14 - avg]],9,FALSE)</f>
        <v>9.5227889815116106E-3</v>
      </c>
      <c r="F466">
        <f>VLOOKUP(Table1456[[#This Row],[model.rxns]],Table2[[model.rxns]:[JFYL14 - stddev]],10,FALSE)</f>
        <v>4.1248996183150102E-2</v>
      </c>
      <c r="G466" t="b">
        <f>ABS(Table1456[[#This Row],[JFYL14 flux]])&gt;Table1456[[#This Row],[JFYL14 stddev]]</f>
        <v>0</v>
      </c>
      <c r="H466">
        <v>0</v>
      </c>
    </row>
    <row r="467" spans="1:8" hidden="1" x14ac:dyDescent="0.25">
      <c r="A467" s="5">
        <v>491</v>
      </c>
      <c r="B467" t="str">
        <f>VLOOKUP(Table1456[[#This Row],[model.rxns]],Table2[],2,FALSE)</f>
        <v>glycerol-3-phosphate dehydrogenase (NAD)</v>
      </c>
      <c r="C467" s="2">
        <v>5.7967069739779102E-2</v>
      </c>
      <c r="D467">
        <f>VLOOKUP(Table1456[[#This Row],[model.rxns]],Table2[[model.rxns]:[JFYL18 - stddev]],7,FALSE)</f>
        <v>0.144018934299524</v>
      </c>
      <c r="E467">
        <f>VLOOKUP(Table1456[[#This Row],[model.rxns]],Table2[[model.rxns]:[JFYL14 - avg]],9,FALSE)</f>
        <v>8.3483556083891498E-3</v>
      </c>
      <c r="F467">
        <f>VLOOKUP(Table1456[[#This Row],[model.rxns]],Table2[[model.rxns]:[JFYL14 - stddev]],10,FALSE)</f>
        <v>3.4149490365864198E-2</v>
      </c>
      <c r="G467" t="b">
        <f>ABS(Table1456[[#This Row],[JFYL14 flux]])&gt;Table1456[[#This Row],[JFYL14 stddev]]</f>
        <v>0</v>
      </c>
      <c r="H467">
        <v>0</v>
      </c>
    </row>
    <row r="468" spans="1:8" hidden="1" x14ac:dyDescent="0.25">
      <c r="A468" s="5">
        <v>1226</v>
      </c>
      <c r="B468" t="str">
        <f>VLOOKUP(Table1456[[#This Row],[model.rxns]],Table2[],2,FALSE)</f>
        <v>malate transport</v>
      </c>
      <c r="C468" s="2">
        <v>4.9882761264064802E-2</v>
      </c>
      <c r="D468">
        <f>VLOOKUP(Table1456[[#This Row],[model.rxns]],Table2[[model.rxns]:[JFYL18 - stddev]],7,FALSE)</f>
        <v>9.7639698326868907E-3</v>
      </c>
      <c r="E468">
        <f>VLOOKUP(Table1456[[#This Row],[model.rxns]],Table2[[model.rxns]:[JFYL14 - avg]],9,FALSE)</f>
        <v>4.8705377615345101E-4</v>
      </c>
      <c r="F468">
        <f>VLOOKUP(Table1456[[#This Row],[model.rxns]],Table2[[model.rxns]:[JFYL14 - stddev]],10,FALSE)</f>
        <v>6.7046784909477897E-3</v>
      </c>
      <c r="G468" t="b">
        <f>ABS(Table1456[[#This Row],[JFYL14 flux]])&gt;Table1456[[#This Row],[JFYL14 stddev]]</f>
        <v>0</v>
      </c>
      <c r="H468">
        <v>1.32318151289746E-103</v>
      </c>
    </row>
    <row r="469" spans="1:8" hidden="1" x14ac:dyDescent="0.25">
      <c r="A469" s="5">
        <v>490</v>
      </c>
      <c r="B469" t="str">
        <f>VLOOKUP(Table1456[[#This Row],[model.rxns]],Table2[],2,FALSE)</f>
        <v>glycerol-3-phosphate dehydrogenase (fad)</v>
      </c>
      <c r="C469" s="2">
        <v>3.0069558667569302E-2</v>
      </c>
      <c r="D469">
        <f>VLOOKUP(Table1456[[#This Row],[model.rxns]],Table2[[model.rxns]:[JFYL18 - stddev]],7,FALSE)</f>
        <v>0.14098354247442499</v>
      </c>
      <c r="E469">
        <f>VLOOKUP(Table1456[[#This Row],[model.rxns]],Table2[[model.rxns]:[JFYL14 - avg]],9,FALSE)</f>
        <v>4.2393129015964801E-3</v>
      </c>
      <c r="F469">
        <f>VLOOKUP(Table1456[[#This Row],[model.rxns]],Table2[[model.rxns]:[JFYL14 - stddev]],10,FALSE)</f>
        <v>3.5296033882075098E-2</v>
      </c>
      <c r="G469" t="b">
        <f>ABS(Table1456[[#This Row],[JFYL14 flux]])&gt;Table1456[[#This Row],[JFYL14 stddev]]</f>
        <v>0</v>
      </c>
      <c r="H469">
        <v>0</v>
      </c>
    </row>
    <row r="470" spans="1:8" hidden="1" x14ac:dyDescent="0.25">
      <c r="A470" s="5">
        <v>1809</v>
      </c>
      <c r="B470" t="str">
        <f>VLOOKUP(Table1456[[#This Row],[model.rxns]],Table2[],2,FALSE)</f>
        <v>glycerol-3-phosphate shuttle</v>
      </c>
      <c r="C470" s="2">
        <v>2.8527092092611599E-2</v>
      </c>
      <c r="D470">
        <f>VLOOKUP(Table1456[[#This Row],[model.rxns]],Table2[[model.rxns]:[JFYL18 - stddev]],7,FALSE)</f>
        <v>0.140871243796685</v>
      </c>
      <c r="E470">
        <f>VLOOKUP(Table1456[[#This Row],[model.rxns]],Table2[[model.rxns]:[JFYL14 - avg]],9,FALSE)</f>
        <v>4.0186469449887702E-3</v>
      </c>
      <c r="F470">
        <f>VLOOKUP(Table1456[[#This Row],[model.rxns]],Table2[[model.rxns]:[JFYL14 - stddev]],10,FALSE)</f>
        <v>3.4157077429241803E-2</v>
      </c>
      <c r="G470" t="b">
        <f>ABS(Table1456[[#This Row],[JFYL14 flux]])&gt;Table1456[[#This Row],[JFYL14 stddev]]</f>
        <v>0</v>
      </c>
      <c r="H470">
        <v>0</v>
      </c>
    </row>
    <row r="471" spans="1:8" hidden="1" x14ac:dyDescent="0.25">
      <c r="A471" s="5">
        <v>1746</v>
      </c>
      <c r="B471" t="str">
        <f>VLOOKUP(Table1456[[#This Row],[model.rxns]],Table2[],2,FALSE)</f>
        <v>dihydroxyacetone phosphate transport</v>
      </c>
      <c r="C471" s="2">
        <v>2.7802446892469201E-2</v>
      </c>
      <c r="D471">
        <f>VLOOKUP(Table1456[[#This Row],[model.rxns]],Table2[[model.rxns]:[JFYL18 - stddev]],7,FALSE)</f>
        <v>0.14079549963812901</v>
      </c>
      <c r="E471">
        <f>VLOOKUP(Table1456[[#This Row],[model.rxns]],Table2[[model.rxns]:[JFYL14 - avg]],9,FALSE)</f>
        <v>3.9144594013877402E-3</v>
      </c>
      <c r="F471">
        <f>VLOOKUP(Table1456[[#This Row],[model.rxns]],Table2[[model.rxns]:[JFYL14 - stddev]],10,FALSE)</f>
        <v>3.4157260478285399E-2</v>
      </c>
      <c r="G471" t="b">
        <f>ABS(Table1456[[#This Row],[JFYL14 flux]])&gt;Table1456[[#This Row],[JFYL14 stddev]]</f>
        <v>0</v>
      </c>
      <c r="H471">
        <v>0</v>
      </c>
    </row>
    <row r="472" spans="1:8" hidden="1" x14ac:dyDescent="0.25">
      <c r="A472" s="5">
        <v>68</v>
      </c>
      <c r="B472" t="str">
        <f>VLOOKUP(Table1456[[#This Row],[model.rxns]],Table2[],2,FALSE)</f>
        <v>4-aminobutyrate transaminase</v>
      </c>
      <c r="C472" s="2">
        <v>2.3153310958402399E-2</v>
      </c>
      <c r="D472">
        <f>VLOOKUP(Table1456[[#This Row],[model.rxns]],Table2[[model.rxns]:[JFYL18 - stddev]],7,FALSE)</f>
        <v>4.0930260802511699E-2</v>
      </c>
      <c r="E472">
        <f>VLOOKUP(Table1456[[#This Row],[model.rxns]],Table2[[model.rxns]:[JFYL14 - avg]],9,FALSE)</f>
        <v>9.4767105596906096E-4</v>
      </c>
      <c r="F472">
        <f>VLOOKUP(Table1456[[#This Row],[model.rxns]],Table2[[model.rxns]:[JFYL14 - stddev]],10,FALSE)</f>
        <v>6.54480590118541E-3</v>
      </c>
      <c r="G472" t="b">
        <f>ABS(Table1456[[#This Row],[JFYL14 flux]])&gt;Table1456[[#This Row],[JFYL14 stddev]]</f>
        <v>0</v>
      </c>
      <c r="H472">
        <v>0</v>
      </c>
    </row>
    <row r="473" spans="1:8" hidden="1" x14ac:dyDescent="0.25">
      <c r="A473" s="5">
        <v>469</v>
      </c>
      <c r="B473" t="str">
        <f>VLOOKUP(Table1456[[#This Row],[model.rxns]],Table2[],2,FALSE)</f>
        <v>glutamate decarboxylase</v>
      </c>
      <c r="C473" s="2">
        <v>2.3153310958402399E-2</v>
      </c>
      <c r="D473">
        <f>VLOOKUP(Table1456[[#This Row],[model.rxns]],Table2[[model.rxns]:[JFYL18 - stddev]],7,FALSE)</f>
        <v>4.0930260802511699E-2</v>
      </c>
      <c r="E473">
        <f>VLOOKUP(Table1456[[#This Row],[model.rxns]],Table2[[model.rxns]:[JFYL14 - avg]],9,FALSE)</f>
        <v>9.4767105596906096E-4</v>
      </c>
      <c r="F473">
        <f>VLOOKUP(Table1456[[#This Row],[model.rxns]],Table2[[model.rxns]:[JFYL14 - stddev]],10,FALSE)</f>
        <v>6.54480590118541E-3</v>
      </c>
      <c r="G473" t="b">
        <f>ABS(Table1456[[#This Row],[JFYL14 flux]])&gt;Table1456[[#This Row],[JFYL14 stddev]]</f>
        <v>0</v>
      </c>
      <c r="H473">
        <v>0</v>
      </c>
    </row>
    <row r="474" spans="1:8" hidden="1" x14ac:dyDescent="0.25">
      <c r="A474" s="5">
        <v>1023</v>
      </c>
      <c r="B474" t="str">
        <f>VLOOKUP(Table1456[[#This Row],[model.rxns]],Table2[],2,FALSE)</f>
        <v>succinate-semialdehyde dehydrogenase (NADP)</v>
      </c>
      <c r="C474" s="2">
        <v>2.3153310958402399E-2</v>
      </c>
      <c r="D474">
        <f>VLOOKUP(Table1456[[#This Row],[model.rxns]],Table2[[model.rxns]:[JFYL18 - stddev]],7,FALSE)</f>
        <v>4.0930260802511699E-2</v>
      </c>
      <c r="E474">
        <f>VLOOKUP(Table1456[[#This Row],[model.rxns]],Table2[[model.rxns]:[JFYL14 - avg]],9,FALSE)</f>
        <v>9.4767105596906096E-4</v>
      </c>
      <c r="F474">
        <f>VLOOKUP(Table1456[[#This Row],[model.rxns]],Table2[[model.rxns]:[JFYL14 - stddev]],10,FALSE)</f>
        <v>6.54480590118541E-3</v>
      </c>
      <c r="G474" t="b">
        <f>ABS(Table1456[[#This Row],[JFYL14 flux]])&gt;Table1456[[#This Row],[JFYL14 stddev]]</f>
        <v>0</v>
      </c>
      <c r="H474">
        <v>0</v>
      </c>
    </row>
    <row r="475" spans="1:8" hidden="1" x14ac:dyDescent="0.25">
      <c r="A475" s="5">
        <v>1829</v>
      </c>
      <c r="B475" t="str">
        <f>VLOOKUP(Table1456[[#This Row],[model.rxns]],Table2[],2,FALSE)</f>
        <v>H+ diffusion</v>
      </c>
      <c r="C475" s="2">
        <v>1.5972631823364399E-2</v>
      </c>
      <c r="D475">
        <f>VLOOKUP(Table1456[[#This Row],[model.rxns]],Table2[[model.rxns]:[JFYL18 - stddev]],7,FALSE)</f>
        <v>-0.58901180898191197</v>
      </c>
      <c r="E475">
        <f>VLOOKUP(Table1456[[#This Row],[model.rxns]],Table2[[model.rxns]:[JFYL14 - avg]],9,FALSE)</f>
        <v>-9.4080687644819208E-3</v>
      </c>
      <c r="F475">
        <f>VLOOKUP(Table1456[[#This Row],[model.rxns]],Table2[[model.rxns]:[JFYL14 - stddev]],10,FALSE)</f>
        <v>7.1786820354002995E-2</v>
      </c>
      <c r="G475" t="b">
        <f>ABS(Table1456[[#This Row],[JFYL14 flux]])&gt;Table1456[[#This Row],[JFYL14 stddev]]</f>
        <v>0</v>
      </c>
      <c r="H475">
        <v>0</v>
      </c>
    </row>
    <row r="476" spans="1:8" hidden="1" x14ac:dyDescent="0.25">
      <c r="A476" s="5">
        <v>1665</v>
      </c>
      <c r="B476" t="str">
        <f>VLOOKUP(Table1456[[#This Row],[model.rxns]],Table2[],2,FALSE)</f>
        <v>bicarbonate formation</v>
      </c>
      <c r="C476" s="2">
        <v>1.5925649351262401E-2</v>
      </c>
      <c r="D476">
        <f>VLOOKUP(Table1456[[#This Row],[model.rxns]],Table2[[model.rxns]:[JFYL18 - stddev]],7,FALSE)</f>
        <v>0.58899508449711802</v>
      </c>
      <c r="E476">
        <f>VLOOKUP(Table1456[[#This Row],[model.rxns]],Table2[[model.rxns]:[JFYL14 - avg]],9,FALSE)</f>
        <v>9.3801291853182703E-3</v>
      </c>
      <c r="F476">
        <f>VLOOKUP(Table1456[[#This Row],[model.rxns]],Table2[[model.rxns]:[JFYL14 - stddev]],10,FALSE)</f>
        <v>7.1788311064991603E-2</v>
      </c>
      <c r="G476" t="b">
        <f>ABS(Table1456[[#This Row],[JFYL14 flux]])&gt;Table1456[[#This Row],[JFYL14 stddev]]</f>
        <v>0</v>
      </c>
      <c r="H476">
        <v>0</v>
      </c>
    </row>
    <row r="477" spans="1:8" hidden="1" x14ac:dyDescent="0.25">
      <c r="A477" s="5">
        <v>1669</v>
      </c>
      <c r="B477" t="str">
        <f>VLOOKUP(Table1456[[#This Row],[model.rxns]],Table2[],2,FALSE)</f>
        <v>bicarbonate transport</v>
      </c>
      <c r="C477" s="2">
        <v>1.5925649351262401E-2</v>
      </c>
      <c r="D477">
        <f>VLOOKUP(Table1456[[#This Row],[model.rxns]],Table2[[model.rxns]:[JFYL18 - stddev]],7,FALSE)</f>
        <v>-0.58899508449711802</v>
      </c>
      <c r="E477">
        <f>VLOOKUP(Table1456[[#This Row],[model.rxns]],Table2[[model.rxns]:[JFYL14 - avg]],9,FALSE)</f>
        <v>-9.3801291853182703E-3</v>
      </c>
      <c r="F477">
        <f>VLOOKUP(Table1456[[#This Row],[model.rxns]],Table2[[model.rxns]:[JFYL14 - stddev]],10,FALSE)</f>
        <v>7.1788311064991603E-2</v>
      </c>
      <c r="G477" t="b">
        <f>ABS(Table1456[[#This Row],[JFYL14 flux]])&gt;Table1456[[#This Row],[JFYL14 stddev]]</f>
        <v>0</v>
      </c>
      <c r="H477">
        <v>0</v>
      </c>
    </row>
    <row r="478" spans="1:8" hidden="1" x14ac:dyDescent="0.25">
      <c r="A478" s="5">
        <v>1694</v>
      </c>
      <c r="B478" t="str">
        <f>VLOOKUP(Table1456[[#This Row],[model.rxns]],Table2[],2,FALSE)</f>
        <v>CO2 transport</v>
      </c>
      <c r="C478" s="2">
        <v>1.5925649351262401E-2</v>
      </c>
      <c r="D478">
        <f>VLOOKUP(Table1456[[#This Row],[model.rxns]],Table2[[model.rxns]:[JFYL18 - stddev]],7,FALSE)</f>
        <v>-0.58899508449711802</v>
      </c>
      <c r="E478">
        <f>VLOOKUP(Table1456[[#This Row],[model.rxns]],Table2[[model.rxns]:[JFYL14 - avg]],9,FALSE)</f>
        <v>-9.3801291853182703E-3</v>
      </c>
      <c r="F478">
        <f>VLOOKUP(Table1456[[#This Row],[model.rxns]],Table2[[model.rxns]:[JFYL14 - stddev]],10,FALSE)</f>
        <v>7.1788311064991603E-2</v>
      </c>
      <c r="G478" t="b">
        <f>ABS(Table1456[[#This Row],[JFYL14 flux]])&gt;Table1456[[#This Row],[JFYL14 stddev]]</f>
        <v>0</v>
      </c>
      <c r="H478">
        <v>0</v>
      </c>
    </row>
    <row r="479" spans="1:8" hidden="1" x14ac:dyDescent="0.25">
      <c r="A479" s="5">
        <v>2097</v>
      </c>
      <c r="B479" t="str">
        <f>VLOOKUP(Table1456[[#This Row],[model.rxns]],Table2[],2,FALSE)</f>
        <v>water diffusion</v>
      </c>
      <c r="C479" s="2">
        <v>1.5925649351262401E-2</v>
      </c>
      <c r="D479">
        <f>VLOOKUP(Table1456[[#This Row],[model.rxns]],Table2[[model.rxns]:[JFYL18 - stddev]],7,FALSE)</f>
        <v>0.58899508449711802</v>
      </c>
      <c r="E479">
        <f>VLOOKUP(Table1456[[#This Row],[model.rxns]],Table2[[model.rxns]:[JFYL14 - avg]],9,FALSE)</f>
        <v>9.3801291853182703E-3</v>
      </c>
      <c r="F479">
        <f>VLOOKUP(Table1456[[#This Row],[model.rxns]],Table2[[model.rxns]:[JFYL14 - stddev]],10,FALSE)</f>
        <v>7.1788311064991603E-2</v>
      </c>
      <c r="G479" t="b">
        <f>ABS(Table1456[[#This Row],[JFYL14 flux]])&gt;Table1456[[#This Row],[JFYL14 stddev]]</f>
        <v>0</v>
      </c>
      <c r="H479">
        <v>0</v>
      </c>
    </row>
    <row r="480" spans="1:8" hidden="1" x14ac:dyDescent="0.25">
      <c r="A480" s="5">
        <v>1751</v>
      </c>
      <c r="B480" t="str">
        <f>VLOOKUP(Table1456[[#This Row],[model.rxns]],Table2[],2,FALSE)</f>
        <v>dUDP diffusion</v>
      </c>
      <c r="C480" s="2">
        <v>1.12390584822485E-2</v>
      </c>
      <c r="D480">
        <f>VLOOKUP(Table1456[[#This Row],[model.rxns]],Table2[[model.rxns]:[JFYL18 - stddev]],7,FALSE)</f>
        <v>5.6670186090386401E-4</v>
      </c>
      <c r="E480">
        <f>VLOOKUP(Table1456[[#This Row],[model.rxns]],Table2[[model.rxns]:[JFYL14 - avg]],9,FALSE)</f>
        <v>6.3691953566975999E-6</v>
      </c>
      <c r="F480">
        <f>VLOOKUP(Table1456[[#This Row],[model.rxns]],Table2[[model.rxns]:[JFYL14 - stddev]],10,FALSE)</f>
        <v>6.9662567337472803E-4</v>
      </c>
      <c r="G480" t="b">
        <f>ABS(Table1456[[#This Row],[JFYL14 flux]])&gt;Table1456[[#This Row],[JFYL14 stddev]]</f>
        <v>0</v>
      </c>
      <c r="H480">
        <v>0</v>
      </c>
    </row>
    <row r="481" spans="1:8" hidden="1" x14ac:dyDescent="0.25">
      <c r="A481" s="5">
        <v>1080</v>
      </c>
      <c r="B481" t="str">
        <f>VLOOKUP(Table1456[[#This Row],[model.rxns]],Table2[],2,FALSE)</f>
        <v>uridylate kinase (dUMP)</v>
      </c>
      <c r="C481" s="2">
        <v>1.12390584822485E-2</v>
      </c>
      <c r="D481">
        <f>VLOOKUP(Table1456[[#This Row],[model.rxns]],Table2[[model.rxns]:[JFYL18 - stddev]],7,FALSE)</f>
        <v>-5.6670186090386401E-4</v>
      </c>
      <c r="E481">
        <f>VLOOKUP(Table1456[[#This Row],[model.rxns]],Table2[[model.rxns]:[JFYL14 - avg]],9,FALSE)</f>
        <v>-6.3691953566975897E-6</v>
      </c>
      <c r="F481">
        <f>VLOOKUP(Table1456[[#This Row],[model.rxns]],Table2[[model.rxns]:[JFYL14 - stddev]],10,FALSE)</f>
        <v>6.9662567337472803E-4</v>
      </c>
      <c r="G481" t="b">
        <f>ABS(Table1456[[#This Row],[JFYL14 flux]])&gt;Table1456[[#This Row],[JFYL14 stddev]]</f>
        <v>0</v>
      </c>
      <c r="H481">
        <v>0</v>
      </c>
    </row>
    <row r="482" spans="1:8" hidden="1" x14ac:dyDescent="0.25">
      <c r="A482" s="5">
        <v>1752</v>
      </c>
      <c r="B482" t="str">
        <f>VLOOKUP(Table1456[[#This Row],[model.rxns]],Table2[],2,FALSE)</f>
        <v>dUMP transport</v>
      </c>
      <c r="C482" s="2">
        <v>1.12390584822485E-2</v>
      </c>
      <c r="D482">
        <f>VLOOKUP(Table1456[[#This Row],[model.rxns]],Table2[[model.rxns]:[JFYL18 - stddev]],7,FALSE)</f>
        <v>-5.6670186090386401E-4</v>
      </c>
      <c r="E482">
        <f>VLOOKUP(Table1456[[#This Row],[model.rxns]],Table2[[model.rxns]:[JFYL14 - avg]],9,FALSE)</f>
        <v>-6.3691953566975897E-6</v>
      </c>
      <c r="F482">
        <f>VLOOKUP(Table1456[[#This Row],[model.rxns]],Table2[[model.rxns]:[JFYL14 - stddev]],10,FALSE)</f>
        <v>6.9662567337472803E-4</v>
      </c>
      <c r="G482" t="b">
        <f>ABS(Table1456[[#This Row],[JFYL14 flux]])&gt;Table1456[[#This Row],[JFYL14 stddev]]</f>
        <v>0</v>
      </c>
      <c r="H482">
        <v>0</v>
      </c>
    </row>
    <row r="483" spans="1:8" hidden="1" x14ac:dyDescent="0.25">
      <c r="A483" s="5">
        <v>803</v>
      </c>
      <c r="B483" t="str">
        <f>VLOOKUP(Table1456[[#This Row],[model.rxns]],Table2[],2,FALSE)</f>
        <v>nucleoside diphosphate kinase</v>
      </c>
      <c r="C483" s="2">
        <v>9.7105771195987803E-3</v>
      </c>
      <c r="D483">
        <f>VLOOKUP(Table1456[[#This Row],[model.rxns]],Table2[[model.rxns]:[JFYL18 - stddev]],7,FALSE)</f>
        <v>-5.4430376562910601E-4</v>
      </c>
      <c r="E483">
        <f>VLOOKUP(Table1456[[#This Row],[model.rxns]],Table2[[model.rxns]:[JFYL14 - avg]],9,FALSE)</f>
        <v>-5.2855036926294504E-6</v>
      </c>
      <c r="F483">
        <f>VLOOKUP(Table1456[[#This Row],[model.rxns]],Table2[[model.rxns]:[JFYL14 - stddev]],10,FALSE)</f>
        <v>1.07435195269313E-3</v>
      </c>
      <c r="G483" t="b">
        <f>ABS(Table1456[[#This Row],[JFYL14 flux]])&gt;Table1456[[#This Row],[JFYL14 stddev]]</f>
        <v>0</v>
      </c>
      <c r="H483">
        <v>4.5139928086820898E-173</v>
      </c>
    </row>
    <row r="484" spans="1:8" hidden="1" x14ac:dyDescent="0.25">
      <c r="A484" s="5">
        <v>1264</v>
      </c>
      <c r="B484" t="str">
        <f>VLOOKUP(Table1456[[#This Row],[model.rxns]],Table2[],2,FALSE)</f>
        <v>succinate transport</v>
      </c>
      <c r="C484" s="2">
        <v>4.7232780829629898E-3</v>
      </c>
      <c r="D484">
        <f>VLOOKUP(Table1456[[#This Row],[model.rxns]],Table2[[model.rxns]:[JFYL18 - stddev]],7,FALSE)</f>
        <v>9.1325031229446102E-2</v>
      </c>
      <c r="E484">
        <f>VLOOKUP(Table1456[[#This Row],[model.rxns]],Table2[[model.rxns]:[JFYL14 - avg]],9,FALSE)</f>
        <v>4.3135351843195301E-4</v>
      </c>
      <c r="F484">
        <f>VLOOKUP(Table1456[[#This Row],[model.rxns]],Table2[[model.rxns]:[JFYL14 - stddev]],10,FALSE)</f>
        <v>5.3871549765077799E-3</v>
      </c>
      <c r="G484" t="b">
        <f>ABS(Table1456[[#This Row],[JFYL14 flux]])&gt;Table1456[[#This Row],[JFYL14 stddev]]</f>
        <v>0</v>
      </c>
      <c r="H484">
        <v>0</v>
      </c>
    </row>
    <row r="485" spans="1:8" hidden="1" x14ac:dyDescent="0.25">
      <c r="A485" s="5" t="s">
        <v>1785</v>
      </c>
      <c r="B485" t="str">
        <f>VLOOKUP(Table1456[[#This Row],[model.rxns]],Table2[],2,FALSE)</f>
        <v>isocitrate transport</v>
      </c>
      <c r="C485" s="2">
        <v>2.38068970019062E-3</v>
      </c>
      <c r="D485">
        <f>VLOOKUP(Table1456[[#This Row],[model.rxns]],Table2[[model.rxns]:[JFYL18 - stddev]],7,FALSE)</f>
        <v>-5.4915447598614102E-2</v>
      </c>
      <c r="E485">
        <f>VLOOKUP(Table1456[[#This Row],[model.rxns]],Table2[[model.rxns]:[JFYL14 - avg]],9,FALSE)</f>
        <v>-1.3073664047937801E-4</v>
      </c>
      <c r="F485">
        <f>VLOOKUP(Table1456[[#This Row],[model.rxns]],Table2[[model.rxns]:[JFYL14 - stddev]],10,FALSE)</f>
        <v>1.51085815329821E-3</v>
      </c>
      <c r="G485" t="b">
        <f>ABS(Table1456[[#This Row],[JFYL14 flux]])&gt;Table1456[[#This Row],[JFYL14 stddev]]</f>
        <v>0</v>
      </c>
      <c r="H485">
        <v>0</v>
      </c>
    </row>
    <row r="486" spans="1:8" hidden="1" x14ac:dyDescent="0.25">
      <c r="A486" s="5" t="s">
        <v>1810</v>
      </c>
      <c r="B486" t="str">
        <f>VLOOKUP(Table1456[[#This Row],[model.rxns]],Table2[],2,FALSE)</f>
        <v>EXC OUT m1803</v>
      </c>
      <c r="C486" s="2">
        <v>2.38068970019062E-3</v>
      </c>
      <c r="D486">
        <f>VLOOKUP(Table1456[[#This Row],[model.rxns]],Table2[[model.rxns]:[JFYL18 - stddev]],7,FALSE)</f>
        <v>5.4915447598614102E-2</v>
      </c>
      <c r="E486">
        <f>VLOOKUP(Table1456[[#This Row],[model.rxns]],Table2[[model.rxns]:[JFYL14 - avg]],9,FALSE)</f>
        <v>1.3073664047937801E-4</v>
      </c>
      <c r="F486">
        <f>VLOOKUP(Table1456[[#This Row],[model.rxns]],Table2[[model.rxns]:[JFYL14 - stddev]],10,FALSE)</f>
        <v>1.51085815329821E-3</v>
      </c>
      <c r="G486" t="b">
        <f>ABS(Table1456[[#This Row],[JFYL14 flux]])&gt;Table1456[[#This Row],[JFYL14 stddev]]</f>
        <v>0</v>
      </c>
      <c r="H486">
        <v>0</v>
      </c>
    </row>
    <row r="487" spans="1:8" hidden="1" x14ac:dyDescent="0.25">
      <c r="A487" s="5">
        <v>1196</v>
      </c>
      <c r="B487" t="str">
        <f>VLOOKUP(Table1456[[#This Row],[model.rxns]],Table2[],2,FALSE)</f>
        <v>L-glutamate transport</v>
      </c>
      <c r="C487" s="2">
        <v>8.5146124080118203E-4</v>
      </c>
      <c r="D487">
        <f>VLOOKUP(Table1456[[#This Row],[model.rxns]],Table2[[model.rxns]:[JFYL18 - stddev]],7,FALSE)</f>
        <v>-0.25745699308494302</v>
      </c>
      <c r="E487">
        <f>VLOOKUP(Table1456[[#This Row],[model.rxns]],Table2[[model.rxns]:[JFYL14 - avg]],9,FALSE)</f>
        <v>-2.1921465078504699E-4</v>
      </c>
      <c r="F487">
        <f>VLOOKUP(Table1456[[#This Row],[model.rxns]],Table2[[model.rxns]:[JFYL14 - stddev]],10,FALSE)</f>
        <v>2.4344635296768102E-3</v>
      </c>
      <c r="G487" t="b">
        <f>ABS(Table1456[[#This Row],[JFYL14 flux]])&gt;Table1456[[#This Row],[JFYL14 stddev]]</f>
        <v>0</v>
      </c>
      <c r="H487">
        <v>0</v>
      </c>
    </row>
    <row r="488" spans="1:8" hidden="1" x14ac:dyDescent="0.25">
      <c r="A488" s="5">
        <v>1889</v>
      </c>
      <c r="B488" t="str">
        <f>VLOOKUP(Table1456[[#This Row],[model.rxns]],Table2[],2,FALSE)</f>
        <v>L-glutamate exchange</v>
      </c>
      <c r="C488" s="2">
        <v>8.5146124080118203E-4</v>
      </c>
      <c r="D488">
        <f>VLOOKUP(Table1456[[#This Row],[model.rxns]],Table2[[model.rxns]:[JFYL18 - stddev]],7,FALSE)</f>
        <v>0.25745699308494302</v>
      </c>
      <c r="E488">
        <f>VLOOKUP(Table1456[[#This Row],[model.rxns]],Table2[[model.rxns]:[JFYL14 - avg]],9,FALSE)</f>
        <v>2.1921465078504699E-4</v>
      </c>
      <c r="F488">
        <f>VLOOKUP(Table1456[[#This Row],[model.rxns]],Table2[[model.rxns]:[JFYL14 - stddev]],10,FALSE)</f>
        <v>2.4344635296768102E-3</v>
      </c>
      <c r="G488" t="b">
        <f>ABS(Table1456[[#This Row],[JFYL14 flux]])&gt;Table1456[[#This Row],[JFYL14 stddev]]</f>
        <v>0</v>
      </c>
      <c r="H488">
        <v>0</v>
      </c>
    </row>
    <row r="489" spans="1:8" hidden="1" x14ac:dyDescent="0.25">
      <c r="A489" s="5">
        <v>449</v>
      </c>
      <c r="B489" t="str">
        <f>VLOOKUP(Table1456[[#This Row],[model.rxns]],Table2[],2,FALSE)</f>
        <v>fructose-bisphosphatase</v>
      </c>
      <c r="C489" s="2">
        <v>0</v>
      </c>
      <c r="D489">
        <f>VLOOKUP(Table1456[[#This Row],[model.rxns]],Table2[[model.rxns]:[JFYL18 - stddev]],7,FALSE)</f>
        <v>3.90700878820449E-6</v>
      </c>
      <c r="E489">
        <f>VLOOKUP(Table1456[[#This Row],[model.rxns]],Table2[[model.rxns]:[JFYL14 - avg]],9,FALSE)</f>
        <v>4.8642157909501297E-5</v>
      </c>
      <c r="F489">
        <f>VLOOKUP(Table1456[[#This Row],[model.rxns]],Table2[[model.rxns]:[JFYL14 - stddev]],10,FALSE)</f>
        <v>7.8771450867923796E-4</v>
      </c>
      <c r="G489" t="b">
        <f>ABS(Table1456[[#This Row],[JFYL14 flux]])&gt;Table1456[[#This Row],[JFYL14 stddev]]</f>
        <v>0</v>
      </c>
      <c r="H489">
        <v>2.1325295235668501E-4</v>
      </c>
    </row>
    <row r="490" spans="1:8" hidden="1" x14ac:dyDescent="0.25">
      <c r="A490" s="5">
        <v>721</v>
      </c>
      <c r="B490" t="str">
        <f>VLOOKUP(Table1456[[#This Row],[model.rxns]],Table2[],2,FALSE)</f>
        <v>malonyl-CoA-ACP transacylase</v>
      </c>
      <c r="C490" s="2">
        <v>0</v>
      </c>
      <c r="D490">
        <f>VLOOKUP(Table1456[[#This Row],[model.rxns]],Table2[[model.rxns]:[JFYL18 - stddev]],7,FALSE)</f>
        <v>4.1633363423443397E-21</v>
      </c>
      <c r="E490">
        <f>VLOOKUP(Table1456[[#This Row],[model.rxns]],Table2[[model.rxns]:[JFYL14 - avg]],9,FALSE)</f>
        <v>-7.4940054162198095E-20</v>
      </c>
      <c r="F490">
        <f>VLOOKUP(Table1456[[#This Row],[model.rxns]],Table2[[model.rxns]:[JFYL14 - stddev]],10,FALSE)</f>
        <v>1.57458867087193E-18</v>
      </c>
      <c r="G490" t="b">
        <f>ABS(Table1456[[#This Row],[JFYL14 flux]])&gt;Table1456[[#This Row],[JFYL14 stddev]]</f>
        <v>0</v>
      </c>
      <c r="H490">
        <v>9.7011970284874597E-4</v>
      </c>
    </row>
    <row r="491" spans="1:8" hidden="1" x14ac:dyDescent="0.25">
      <c r="A491" s="5">
        <v>815</v>
      </c>
      <c r="B491" t="str">
        <f>VLOOKUP(Table1456[[#This Row],[model.rxns]],Table2[],2,FALSE)</f>
        <v>O-succinylhomoserine lyase (L-cysteine)</v>
      </c>
      <c r="C491" s="2">
        <v>0</v>
      </c>
      <c r="D491">
        <f>VLOOKUP(Table1456[[#This Row],[model.rxns]],Table2[[model.rxns]:[JFYL18 - stddev]],7,FALSE)</f>
        <v>-5.5511151231257804E-20</v>
      </c>
      <c r="E491">
        <f>VLOOKUP(Table1456[[#This Row],[model.rxns]],Table2[[model.rxns]:[JFYL14 - avg]],9,FALSE)</f>
        <v>3.3306690738754699E-20</v>
      </c>
      <c r="F491">
        <f>VLOOKUP(Table1456[[#This Row],[model.rxns]],Table2[[model.rxns]:[JFYL14 - stddev]],10,FALSE)</f>
        <v>1.0745601736979401E-18</v>
      </c>
      <c r="G491" t="b">
        <f>ABS(Table1456[[#This Row],[JFYL14 flux]])&gt;Table1456[[#This Row],[JFYL14 stddev]]</f>
        <v>0</v>
      </c>
      <c r="H491">
        <v>7.9226431027797794E-5</v>
      </c>
    </row>
    <row r="492" spans="1:8" hidden="1" x14ac:dyDescent="0.25">
      <c r="A492" s="5">
        <v>1644</v>
      </c>
      <c r="B492" t="str">
        <f>VLOOKUP(Table1456[[#This Row],[model.rxns]],Table2[],2,FALSE)</f>
        <v>ADP transport</v>
      </c>
      <c r="C492" s="2">
        <v>-6.67734438847052E-2</v>
      </c>
      <c r="D492">
        <f>VLOOKUP(Table1456[[#This Row],[model.rxns]],Table2[[model.rxns]:[JFYL18 - stddev]],7,FALSE)</f>
        <v>5.3542846514733798E-4</v>
      </c>
      <c r="E492">
        <f>VLOOKUP(Table1456[[#This Row],[model.rxns]],Table2[[model.rxns]:[JFYL14 - avg]],9,FALSE)</f>
        <v>-3.5752402571789597E-5</v>
      </c>
      <c r="F492">
        <f>VLOOKUP(Table1456[[#This Row],[model.rxns]],Table2[[model.rxns]:[JFYL14 - stddev]],10,FALSE)</f>
        <v>8.8984260455319695E-4</v>
      </c>
      <c r="G492" t="b">
        <f>ABS(Table1456[[#This Row],[JFYL14 flux]])&gt;Table1456[[#This Row],[JFYL14 stddev]]</f>
        <v>0</v>
      </c>
      <c r="H492">
        <v>1.33617117060008E-298</v>
      </c>
    </row>
    <row r="493" spans="1:8" hidden="1" x14ac:dyDescent="0.25">
      <c r="A493" s="5">
        <v>1660</v>
      </c>
      <c r="B493" t="str">
        <f>VLOOKUP(Table1456[[#This Row],[model.rxns]],Table2[],2,FALSE)</f>
        <v>ATP diffusion</v>
      </c>
      <c r="C493" s="2">
        <v>-6.67734438847052E-2</v>
      </c>
      <c r="D493">
        <f>VLOOKUP(Table1456[[#This Row],[model.rxns]],Table2[[model.rxns]:[JFYL18 - stddev]],7,FALSE)</f>
        <v>-5.3542846514733798E-4</v>
      </c>
      <c r="E493">
        <f>VLOOKUP(Table1456[[#This Row],[model.rxns]],Table2[[model.rxns]:[JFYL14 - avg]],9,FALSE)</f>
        <v>3.5752402571789597E-5</v>
      </c>
      <c r="F493">
        <f>VLOOKUP(Table1456[[#This Row],[model.rxns]],Table2[[model.rxns]:[JFYL14 - stddev]],10,FALSE)</f>
        <v>8.8984260455319695E-4</v>
      </c>
      <c r="G493" t="b">
        <f>ABS(Table1456[[#This Row],[JFYL14 flux]])&gt;Table1456[[#This Row],[JFYL14 stddev]]</f>
        <v>0</v>
      </c>
      <c r="H493">
        <v>1.33617117060008E-298</v>
      </c>
    </row>
    <row r="494" spans="1:8" hidden="1" x14ac:dyDescent="0.25">
      <c r="A494" s="5">
        <v>732</v>
      </c>
      <c r="B494" t="str">
        <f>VLOOKUP(Table1456[[#This Row],[model.rxns]],Table2[],2,FALSE)</f>
        <v>methylenetetrahydrofolate dehydrogenase (NADP)</v>
      </c>
      <c r="C494" s="2">
        <v>-0.26692028524518702</v>
      </c>
      <c r="D494">
        <f>VLOOKUP(Table1456[[#This Row],[model.rxns]],Table2[[model.rxns]:[JFYL18 - stddev]],7,FALSE)</f>
        <v>1.91591215926514E-3</v>
      </c>
      <c r="E494">
        <f>VLOOKUP(Table1456[[#This Row],[model.rxns]],Table2[[model.rxns]:[JFYL14 - avg]],9,FALSE)</f>
        <v>-5.1139582005577198E-4</v>
      </c>
      <c r="F494">
        <f>VLOOKUP(Table1456[[#This Row],[model.rxns]],Table2[[model.rxns]:[JFYL14 - stddev]],10,FALSE)</f>
        <v>5.1013570907371599E-3</v>
      </c>
      <c r="G494" t="b">
        <f>ABS(Table1456[[#This Row],[JFYL14 flux]])&gt;Table1456[[#This Row],[JFYL14 stddev]]</f>
        <v>0</v>
      </c>
      <c r="H494">
        <v>5.1706475902159797E-132</v>
      </c>
    </row>
    <row r="495" spans="1:8" x14ac:dyDescent="0.25">
      <c r="A495" s="5">
        <v>467</v>
      </c>
      <c r="B495" t="str">
        <f>VLOOKUP(Table1456[[#This Row],[model.rxns]],Table2[],2,FALSE)</f>
        <v>glucose-6-phosphate isomerase</v>
      </c>
      <c r="C495" s="2">
        <v>-0.45357514381216402</v>
      </c>
      <c r="D495">
        <f>VLOOKUP(Table1456[[#This Row],[model.rxns]],Table2[[model.rxns]:[JFYL18 - stddev]],7,FALSE)</f>
        <v>0.53680673042030402</v>
      </c>
      <c r="E495">
        <f>VLOOKUP(Table1456[[#This Row],[model.rxns]],Table2[[model.rxns]:[JFYL14 - avg]],9,FALSE)</f>
        <v>-0.24348218994972701</v>
      </c>
      <c r="F495">
        <f>VLOOKUP(Table1456[[#This Row],[model.rxns]],Table2[[model.rxns]:[JFYL14 - stddev]],10,FALSE)</f>
        <v>3.6138308855393299E-2</v>
      </c>
      <c r="G495" t="b">
        <f>ABS(Table1456[[#This Row],[JFYL14 flux]])&gt;Table1456[[#This Row],[JFYL14 stddev]]</f>
        <v>1</v>
      </c>
      <c r="H495">
        <v>0</v>
      </c>
    </row>
    <row r="496" spans="1:8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DF78-16E0-449D-B126-73E9AC9BF4DB}">
  <dimension ref="A1:H524"/>
  <sheetViews>
    <sheetView workbookViewId="0">
      <selection activeCell="H2" sqref="H2"/>
    </sheetView>
  </sheetViews>
  <sheetFormatPr defaultRowHeight="15" x14ac:dyDescent="0.25"/>
  <cols>
    <col min="1" max="1" width="17.85546875" style="5" customWidth="1"/>
    <col min="2" max="2" width="93.5703125" customWidth="1"/>
    <col min="3" max="3" width="13" bestFit="1" customWidth="1"/>
    <col min="4" max="5" width="12.42578125" bestFit="1" customWidth="1"/>
    <col min="6" max="6" width="14.42578125" bestFit="1" customWidth="1"/>
    <col min="7" max="8" width="11.85546875" bestFit="1" customWidth="1"/>
  </cols>
  <sheetData>
    <row r="1" spans="1:8" x14ac:dyDescent="0.25">
      <c r="A1" s="5" t="s">
        <v>1627</v>
      </c>
      <c r="B1" t="s">
        <v>0</v>
      </c>
      <c r="C1" t="s">
        <v>1625</v>
      </c>
      <c r="D1" t="s">
        <v>1896</v>
      </c>
      <c r="E1" t="s">
        <v>1898</v>
      </c>
      <c r="F1" t="s">
        <v>1918</v>
      </c>
      <c r="G1" t="s">
        <v>1913</v>
      </c>
      <c r="H1" t="s">
        <v>1912</v>
      </c>
    </row>
    <row r="2" spans="1:8" x14ac:dyDescent="0.25">
      <c r="A2" s="5">
        <v>470</v>
      </c>
      <c r="B2" t="str">
        <f>VLOOKUP(Table145[[#This Row],[model.rxns]],Table2[],2,FALSE)</f>
        <v>glutamate dehydrogenase (NAD)</v>
      </c>
      <c r="C2" s="2">
        <v>2947.3171576513</v>
      </c>
      <c r="D2">
        <f>VLOOKUP(Table145[[#This Row],[model.rxns]],Table2[[model.rxns]:[JFYL07 - avg]],7,FALSE)</f>
        <v>4.1604469986243099E-4</v>
      </c>
      <c r="E2">
        <f>VLOOKUP(Table145[[#This Row],[model.rxns]],Table2[[model.rxns]:[JFYL18 - avg]],11,FALSE)</f>
        <v>0.47787101369263202</v>
      </c>
      <c r="F2">
        <f>VLOOKUP(Table145[[#This Row],[model.rxns]],Table2[[model.rxns]:[JFYL18 - stddev]],12,FALSE)</f>
        <v>6.0427037876470198E-2</v>
      </c>
      <c r="G2" t="b">
        <f>ABS(Table145[[#This Row],[JFYL18 flux]])&gt;Table145[[#This Row],[JFYL18 stddev]]</f>
        <v>1</v>
      </c>
      <c r="H2">
        <v>0</v>
      </c>
    </row>
    <row r="3" spans="1:8" x14ac:dyDescent="0.25">
      <c r="A3" s="5">
        <v>1040</v>
      </c>
      <c r="B3" t="str">
        <f>VLOOKUP(Table145[[#This Row],[model.rxns]],Table2[],2,FALSE)</f>
        <v>threonine aldolase</v>
      </c>
      <c r="C3" s="2">
        <v>103.16806775958401</v>
      </c>
      <c r="D3">
        <f>VLOOKUP(Table145[[#This Row],[model.rxns]],Table2[[model.rxns]:[JFYL07 - avg]],7,FALSE)</f>
        <v>1.3854157608803399E-4</v>
      </c>
      <c r="E3">
        <f>VLOOKUP(Table145[[#This Row],[model.rxns]],Table2[[model.rxns]:[JFYL18 - avg]],11,FALSE)</f>
        <v>1.4288166085508701E-2</v>
      </c>
      <c r="F3">
        <f>VLOOKUP(Table145[[#This Row],[model.rxns]],Table2[[model.rxns]:[JFYL18 - stddev]],12,FALSE)</f>
        <v>7.11230676124254E-4</v>
      </c>
      <c r="G3" t="b">
        <f>ABS(Table145[[#This Row],[JFYL18 flux]])&gt;Table145[[#This Row],[JFYL18 stddev]]</f>
        <v>1</v>
      </c>
      <c r="H3">
        <v>0</v>
      </c>
    </row>
    <row r="4" spans="1:8" hidden="1" x14ac:dyDescent="0.25">
      <c r="A4" s="5">
        <v>1096</v>
      </c>
      <c r="B4" t="str">
        <f>VLOOKUP(Table145[[#This Row],[model.rxns]],Table2[],2,FALSE)</f>
        <v>(R)-mevalonate transport</v>
      </c>
      <c r="C4" s="2">
        <v>87.097431855770196</v>
      </c>
      <c r="D4">
        <f>VLOOKUP(Table145[[#This Row],[model.rxns]],Table2[[model.rxns]:[JFYL07 - avg]],7,FALSE)</f>
        <v>-7.8620797206179003E-5</v>
      </c>
      <c r="E4">
        <f>VLOOKUP(Table145[[#This Row],[model.rxns]],Table2[[model.rxns]:[JFYL18 - avg]],11,FALSE)</f>
        <v>-6.0803616363755203E-3</v>
      </c>
      <c r="F4">
        <f>VLOOKUP(Table145[[#This Row],[model.rxns]],Table2[[model.rxns]:[JFYL18 - stddev]],12,FALSE)</f>
        <v>5.2929407798457803E-3</v>
      </c>
      <c r="G4" t="b">
        <f>ABS(Table145[[#This Row],[JFYL18 flux]])&gt;Table145[[#This Row],[JFYL18 stddev]]</f>
        <v>1</v>
      </c>
      <c r="H4">
        <v>0</v>
      </c>
    </row>
    <row r="5" spans="1:8" hidden="1" x14ac:dyDescent="0.25">
      <c r="A5" s="5">
        <v>1547</v>
      </c>
      <c r="B5" t="str">
        <f>VLOOKUP(Table145[[#This Row],[model.rxns]],Table2[],2,FALSE)</f>
        <v>(R)-mevalonate exchange</v>
      </c>
      <c r="C5" s="2">
        <v>87.097431855770196</v>
      </c>
      <c r="D5">
        <f>VLOOKUP(Table145[[#This Row],[model.rxns]],Table2[[model.rxns]:[JFYL07 - avg]],7,FALSE)</f>
        <v>7.8620797206179003E-5</v>
      </c>
      <c r="E5">
        <f>VLOOKUP(Table145[[#This Row],[model.rxns]],Table2[[model.rxns]:[JFYL18 - avg]],11,FALSE)</f>
        <v>6.0803616363755203E-3</v>
      </c>
      <c r="F5">
        <f>VLOOKUP(Table145[[#This Row],[model.rxns]],Table2[[model.rxns]:[JFYL18 - stddev]],12,FALSE)</f>
        <v>5.2929407798457803E-3</v>
      </c>
      <c r="G5" t="b">
        <f>ABS(Table145[[#This Row],[JFYL18 flux]])&gt;Table145[[#This Row],[JFYL18 stddev]]</f>
        <v>1</v>
      </c>
      <c r="H5">
        <v>0</v>
      </c>
    </row>
    <row r="6" spans="1:8" hidden="1" x14ac:dyDescent="0.25">
      <c r="A6" s="5">
        <v>819</v>
      </c>
      <c r="B6" t="str">
        <f>VLOOKUP(Table145[[#This Row],[model.rxns]],Table2[],2,FALSE)</f>
        <v>ornithine transaminase</v>
      </c>
      <c r="C6" s="2">
        <v>84.851589734868398</v>
      </c>
      <c r="D6">
        <f>VLOOKUP(Table145[[#This Row],[model.rxns]],Table2[[model.rxns]:[JFYL07 - avg]],7,FALSE)</f>
        <v>3.4493756897595303E-5</v>
      </c>
      <c r="E6">
        <f>VLOOKUP(Table145[[#This Row],[model.rxns]],Table2[[model.rxns]:[JFYL18 - avg]],11,FALSE)</f>
        <v>2.3712862262240501E-3</v>
      </c>
      <c r="F6">
        <f>VLOOKUP(Table145[[#This Row],[model.rxns]],Table2[[model.rxns]:[JFYL18 - stddev]],12,FALSE)</f>
        <v>2.64822124320982E-3</v>
      </c>
      <c r="G6" t="b">
        <f>ABS(Table145[[#This Row],[JFYL18 flux]])&gt;Table145[[#This Row],[JFYL18 stddev]]</f>
        <v>0</v>
      </c>
      <c r="H6">
        <v>0</v>
      </c>
    </row>
    <row r="7" spans="1:8" x14ac:dyDescent="0.25">
      <c r="A7" s="5">
        <v>990</v>
      </c>
      <c r="B7" t="str">
        <f>VLOOKUP(Table145[[#This Row],[model.rxns]],Table2[],2,FALSE)</f>
        <v>sedoheptulose 1,7-bisphosphate D-glyceraldehyde-3-phosphate-lyase</v>
      </c>
      <c r="C7" s="2">
        <v>63.993416116001001</v>
      </c>
      <c r="D7">
        <f>VLOOKUP(Table145[[#This Row],[model.rxns]],Table2[[model.rxns]:[JFYL07 - avg]],7,FALSE)</f>
        <v>1.7625170140373101E-3</v>
      </c>
      <c r="E7">
        <f>VLOOKUP(Table145[[#This Row],[model.rxns]],Table2[[model.rxns]:[JFYL18 - avg]],11,FALSE)</f>
        <v>7.1030000951957897E-2</v>
      </c>
      <c r="F7">
        <f>VLOOKUP(Table145[[#This Row],[model.rxns]],Table2[[model.rxns]:[JFYL18 - stddev]],12,FALSE)</f>
        <v>4.3913520451648903E-2</v>
      </c>
      <c r="G7" t="b">
        <f>ABS(Table145[[#This Row],[JFYL18 flux]])&gt;Table145[[#This Row],[JFYL18 stddev]]</f>
        <v>1</v>
      </c>
      <c r="H7">
        <v>0</v>
      </c>
    </row>
    <row r="8" spans="1:8" x14ac:dyDescent="0.25">
      <c r="A8" s="5">
        <v>887</v>
      </c>
      <c r="B8" t="str">
        <f>VLOOKUP(Table145[[#This Row],[model.rxns]],Table2[],2,FALSE)</f>
        <v>phosphofructokinase (s7p)</v>
      </c>
      <c r="C8" s="2">
        <v>63.993416116001001</v>
      </c>
      <c r="D8">
        <f>VLOOKUP(Table145[[#This Row],[model.rxns]],Table2[[model.rxns]:[JFYL07 - avg]],7,FALSE)</f>
        <v>1.92010712464403E-3</v>
      </c>
      <c r="E8">
        <f>VLOOKUP(Table145[[#This Row],[model.rxns]],Table2[[model.rxns]:[JFYL18 - avg]],11,FALSE)</f>
        <v>7.1417634338533695E-2</v>
      </c>
      <c r="F8">
        <f>VLOOKUP(Table145[[#This Row],[model.rxns]],Table2[[model.rxns]:[JFYL18 - stddev]],12,FALSE)</f>
        <v>4.4659765799058102E-2</v>
      </c>
      <c r="G8" t="b">
        <f>ABS(Table145[[#This Row],[JFYL18 flux]])&gt;Table145[[#This Row],[JFYL18 stddev]]</f>
        <v>1</v>
      </c>
      <c r="H8">
        <v>0</v>
      </c>
    </row>
    <row r="9" spans="1:8" x14ac:dyDescent="0.25">
      <c r="A9" s="5">
        <v>1667</v>
      </c>
      <c r="B9" t="str">
        <f>VLOOKUP(Table145[[#This Row],[model.rxns]],Table2[],2,FALSE)</f>
        <v>bicarbonate formation</v>
      </c>
      <c r="C9" s="2">
        <v>46.059255496915</v>
      </c>
      <c r="D9">
        <f>VLOOKUP(Table145[[#This Row],[model.rxns]],Table2[[model.rxns]:[JFYL07 - avg]],7,FALSE)</f>
        <v>1.2825334225532699E-2</v>
      </c>
      <c r="E9">
        <f>VLOOKUP(Table145[[#This Row],[model.rxns]],Table2[[model.rxns]:[JFYL18 - avg]],11,FALSE)</f>
        <v>0.442982090873139</v>
      </c>
      <c r="F9">
        <f>VLOOKUP(Table145[[#This Row],[model.rxns]],Table2[[model.rxns]:[JFYL18 - stddev]],12,FALSE)</f>
        <v>8.1926201776223201E-2</v>
      </c>
      <c r="G9" t="b">
        <f>ABS(Table145[[#This Row],[JFYL18 flux]])&gt;Table145[[#This Row],[JFYL18 stddev]]</f>
        <v>1</v>
      </c>
      <c r="H9">
        <v>0</v>
      </c>
    </row>
    <row r="10" spans="1:8" hidden="1" x14ac:dyDescent="0.25">
      <c r="A10" s="5">
        <v>1118</v>
      </c>
      <c r="B10" t="str">
        <f>VLOOKUP(Table145[[#This Row],[model.rxns]],Table2[],2,FALSE)</f>
        <v>aspartate-glutamate transporter</v>
      </c>
      <c r="C10" s="2">
        <v>42.100043746248197</v>
      </c>
      <c r="D10">
        <f>VLOOKUP(Table145[[#This Row],[model.rxns]],Table2[[model.rxns]:[JFYL07 - avg]],7,FALSE)</f>
        <v>4.9079637066401803E-2</v>
      </c>
      <c r="E10">
        <f>VLOOKUP(Table145[[#This Row],[model.rxns]],Table2[[model.rxns]:[JFYL18 - avg]],11,FALSE)</f>
        <v>1.5752862845322899</v>
      </c>
      <c r="F10">
        <f>VLOOKUP(Table145[[#This Row],[model.rxns]],Table2[[model.rxns]:[JFYL18 - stddev]],12,FALSE)</f>
        <v>0.28971649041181002</v>
      </c>
      <c r="G10" t="b">
        <f>ABS(Table145[[#This Row],[JFYL18 flux]])&gt;Table145[[#This Row],[JFYL18 stddev]]</f>
        <v>1</v>
      </c>
      <c r="H10">
        <v>0</v>
      </c>
    </row>
    <row r="11" spans="1:8" x14ac:dyDescent="0.25">
      <c r="A11" s="5" t="s">
        <v>1815</v>
      </c>
      <c r="B11" t="str">
        <f>VLOOKUP(Table145[[#This Row],[model.rxns]],Table2[],2,FALSE)</f>
        <v>phosphoribosylglycinamide formyltransferase 1</v>
      </c>
      <c r="C11" s="2">
        <v>32.424685212174801</v>
      </c>
      <c r="D11">
        <f>VLOOKUP(Table145[[#This Row],[model.rxns]],Table2[[model.rxns]:[JFYL07 - avg]],7,FALSE)</f>
        <v>2.3198090713989999E-4</v>
      </c>
      <c r="E11">
        <f>VLOOKUP(Table145[[#This Row],[model.rxns]],Table2[[model.rxns]:[JFYL18 - avg]],11,FALSE)</f>
        <v>6.9780074449969998E-3</v>
      </c>
      <c r="F11">
        <f>VLOOKUP(Table145[[#This Row],[model.rxns]],Table2[[model.rxns]:[JFYL18 - stddev]],12,FALSE)</f>
        <v>7.3542196643108099E-4</v>
      </c>
      <c r="G11" t="b">
        <f>ABS(Table145[[#This Row],[JFYL18 flux]])&gt;Table145[[#This Row],[JFYL18 stddev]]</f>
        <v>1</v>
      </c>
      <c r="H11">
        <v>0</v>
      </c>
    </row>
    <row r="12" spans="1:8" hidden="1" x14ac:dyDescent="0.25">
      <c r="A12" s="5">
        <v>301</v>
      </c>
      <c r="B12" t="str">
        <f>VLOOKUP(Table145[[#This Row],[model.rxns]],Table2[],2,FALSE)</f>
        <v>citrate synthase, peroxisomal</v>
      </c>
      <c r="C12" s="2">
        <v>31.032700894155099</v>
      </c>
      <c r="D12">
        <f>VLOOKUP(Table145[[#This Row],[model.rxns]],Table2[[model.rxns]:[JFYL07 - avg]],7,FALSE)</f>
        <v>4.9195949058441501E-5</v>
      </c>
      <c r="E12">
        <f>VLOOKUP(Table145[[#This Row],[model.rxns]],Table2[[model.rxns]:[JFYL18 - avg]],11,FALSE)</f>
        <v>1.3649219024087799E-3</v>
      </c>
      <c r="F12">
        <f>VLOOKUP(Table145[[#This Row],[model.rxns]],Table2[[model.rxns]:[JFYL18 - stddev]],12,FALSE)</f>
        <v>5.0824441051733104E-3</v>
      </c>
      <c r="G12" t="b">
        <f>ABS(Table145[[#This Row],[JFYL18 flux]])&gt;Table145[[#This Row],[JFYL18 stddev]]</f>
        <v>0</v>
      </c>
      <c r="H12">
        <v>1.4237738793615299E-70</v>
      </c>
    </row>
    <row r="13" spans="1:8" hidden="1" x14ac:dyDescent="0.25">
      <c r="A13" s="5">
        <v>163</v>
      </c>
      <c r="B13" t="str">
        <f>VLOOKUP(Table145[[#This Row],[model.rxns]],Table2[],2,FALSE)</f>
        <v>alcohol dehydrogenase (ethanol to acetaldehyde)</v>
      </c>
      <c r="C13" s="2">
        <v>31.032700894155099</v>
      </c>
      <c r="D13">
        <f>VLOOKUP(Table145[[#This Row],[model.rxns]],Table2[[model.rxns]:[JFYL07 - avg]],7,FALSE)</f>
        <v>2.5977250204462999E-2</v>
      </c>
      <c r="E13">
        <f>VLOOKUP(Table145[[#This Row],[model.rxns]],Table2[[model.rxns]:[JFYL18 - avg]],11,FALSE)</f>
        <v>0.48575127257541501</v>
      </c>
      <c r="F13">
        <f>VLOOKUP(Table145[[#This Row],[model.rxns]],Table2[[model.rxns]:[JFYL18 - stddev]],12,FALSE)</f>
        <v>5.9582301748630302</v>
      </c>
      <c r="G13" t="b">
        <f>ABS(Table145[[#This Row],[JFYL18 flux]])&gt;Table145[[#This Row],[JFYL18 stddev]]</f>
        <v>0</v>
      </c>
      <c r="H13">
        <v>1.16004440799228E-7</v>
      </c>
    </row>
    <row r="14" spans="1:8" x14ac:dyDescent="0.25">
      <c r="A14" s="5">
        <v>499</v>
      </c>
      <c r="B14" t="str">
        <f>VLOOKUP(Table145[[#This Row],[model.rxns]],Table2[],2,FALSE)</f>
        <v>glycinamide ribotide transformylase</v>
      </c>
      <c r="C14" s="2">
        <v>29.833525507017299</v>
      </c>
      <c r="D14">
        <f>VLOOKUP(Table145[[#This Row],[model.rxns]],Table2[[model.rxns]:[JFYL07 - avg]],7,FALSE)</f>
        <v>8.5737541026882701E-5</v>
      </c>
      <c r="E14">
        <f>VLOOKUP(Table145[[#This Row],[model.rxns]],Table2[[model.rxns]:[JFYL18 - avg]],11,FALSE)</f>
        <v>1.3818918492122299E-3</v>
      </c>
      <c r="F14">
        <f>VLOOKUP(Table145[[#This Row],[model.rxns]],Table2[[model.rxns]:[JFYL18 - stddev]],12,FALSE)</f>
        <v>8.3343325531470396E-5</v>
      </c>
      <c r="G14" t="b">
        <f>ABS(Table145[[#This Row],[JFYL18 flux]])&gt;Table145[[#This Row],[JFYL18 stddev]]</f>
        <v>1</v>
      </c>
      <c r="H14">
        <v>0</v>
      </c>
    </row>
    <row r="15" spans="1:8" hidden="1" x14ac:dyDescent="0.25">
      <c r="A15" s="5">
        <v>3528</v>
      </c>
      <c r="B15" t="str">
        <f>VLOOKUP(Table145[[#This Row],[model.rxns]],Table2[],2,FALSE)</f>
        <v>coenzyme A transport, cytoplasm-ER membrane</v>
      </c>
      <c r="C15" s="2">
        <v>19.642879477000299</v>
      </c>
      <c r="D15">
        <f>VLOOKUP(Table145[[#This Row],[model.rxns]],Table2[[model.rxns]:[JFYL07 - avg]],7,FALSE)</f>
        <v>-4.5499113585860003E-5</v>
      </c>
      <c r="E15">
        <f>VLOOKUP(Table145[[#This Row],[model.rxns]],Table2[[model.rxns]:[JFYL18 - avg]],11,FALSE)</f>
        <v>-7.0879961600672705E-4</v>
      </c>
      <c r="F15">
        <f>VLOOKUP(Table145[[#This Row],[model.rxns]],Table2[[model.rxns]:[JFYL18 - stddev]],12,FALSE)</f>
        <v>4.9335398805923497E-3</v>
      </c>
      <c r="G15" t="b">
        <f>ABS(Table145[[#This Row],[JFYL18 flux]])&gt;Table145[[#This Row],[JFYL18 stddev]]</f>
        <v>0</v>
      </c>
      <c r="H15">
        <v>2.4433719118413602E-13</v>
      </c>
    </row>
    <row r="16" spans="1:8" hidden="1" x14ac:dyDescent="0.25">
      <c r="A16" s="5">
        <v>2115</v>
      </c>
      <c r="B16" t="str">
        <f>VLOOKUP(Table145[[#This Row],[model.rxns]],Table2[],2,FALSE)</f>
        <v>alcohol dehydrogenase, (acetaldehyde to ethanol)</v>
      </c>
      <c r="C16" s="2">
        <v>17.0879973750055</v>
      </c>
      <c r="D16">
        <f>VLOOKUP(Table145[[#This Row],[model.rxns]],Table2[[model.rxns]:[JFYL07 - avg]],7,FALSE)</f>
        <v>3.5052533123799801E-2</v>
      </c>
      <c r="E16">
        <f>VLOOKUP(Table145[[#This Row],[model.rxns]],Table2[[model.rxns]:[JFYL18 - avg]],11,FALSE)</f>
        <v>0.50296577257549102</v>
      </c>
      <c r="F16">
        <f>VLOOKUP(Table145[[#This Row],[model.rxns]],Table2[[model.rxns]:[JFYL18 - stddev]],12,FALSE)</f>
        <v>5.9582490658351999</v>
      </c>
      <c r="G16" t="b">
        <f>ABS(Table145[[#This Row],[JFYL18 flux]])&gt;Table145[[#This Row],[JFYL18 stddev]]</f>
        <v>0</v>
      </c>
      <c r="H16">
        <v>6.7326865524617404E-8</v>
      </c>
    </row>
    <row r="17" spans="1:8" hidden="1" x14ac:dyDescent="0.25">
      <c r="A17" s="5">
        <v>1638</v>
      </c>
      <c r="B17" t="str">
        <f>VLOOKUP(Table145[[#This Row],[model.rxns]],Table2[],2,FALSE)</f>
        <v>acetylcarnitine transport</v>
      </c>
      <c r="C17" s="2">
        <v>13.28555928782</v>
      </c>
      <c r="D17">
        <f>VLOOKUP(Table145[[#This Row],[model.rxns]],Table2[[model.rxns]:[JFYL07 - avg]],7,FALSE)</f>
        <v>1.32754874693872E-4</v>
      </c>
      <c r="E17">
        <f>VLOOKUP(Table145[[#This Row],[model.rxns]],Table2[[model.rxns]:[JFYL18 - avg]],11,FALSE)</f>
        <v>1.6796228121624499E-3</v>
      </c>
      <c r="F17">
        <f>VLOOKUP(Table145[[#This Row],[model.rxns]],Table2[[model.rxns]:[JFYL18 - stddev]],12,FALSE)</f>
        <v>5.08000285061569E-3</v>
      </c>
      <c r="G17" t="b">
        <f>ABS(Table145[[#This Row],[JFYL18 flux]])&gt;Table145[[#This Row],[JFYL18 stddev]]</f>
        <v>0</v>
      </c>
      <c r="H17">
        <v>2.1572108180669499E-94</v>
      </c>
    </row>
    <row r="18" spans="1:8" hidden="1" x14ac:dyDescent="0.25">
      <c r="A18" s="5">
        <v>1673</v>
      </c>
      <c r="B18" t="str">
        <f>VLOOKUP(Table145[[#This Row],[model.rxns]],Table2[],2,FALSE)</f>
        <v>carnitine transport</v>
      </c>
      <c r="C18" s="2">
        <v>12.754212646355899</v>
      </c>
      <c r="D18">
        <f>VLOOKUP(Table145[[#This Row],[model.rxns]],Table2[[model.rxns]:[JFYL07 - avg]],7,FALSE)</f>
        <v>1.32754874693872E-4</v>
      </c>
      <c r="E18">
        <f>VLOOKUP(Table145[[#This Row],[model.rxns]],Table2[[model.rxns]:[JFYL18 - avg]],11,FALSE)</f>
        <v>1.6796228121624499E-3</v>
      </c>
      <c r="F18">
        <f>VLOOKUP(Table145[[#This Row],[model.rxns]],Table2[[model.rxns]:[JFYL18 - stddev]],12,FALSE)</f>
        <v>5.08000285061569E-3</v>
      </c>
      <c r="G18" t="b">
        <f>ABS(Table145[[#This Row],[JFYL18 flux]])&gt;Table145[[#This Row],[JFYL18 stddev]]</f>
        <v>0</v>
      </c>
      <c r="H18">
        <v>2.1572108180669499E-94</v>
      </c>
    </row>
    <row r="19" spans="1:8" hidden="1" x14ac:dyDescent="0.25">
      <c r="A19" s="5">
        <v>253</v>
      </c>
      <c r="B19" t="str">
        <f>VLOOKUP(Table145[[#This Row],[model.rxns]],Table2[],2,FALSE)</f>
        <v>carnitine O-acetyltransferase</v>
      </c>
      <c r="C19" s="2">
        <v>10.5640535963903</v>
      </c>
      <c r="D19">
        <f>VLOOKUP(Table145[[#This Row],[model.rxns]],Table2[[model.rxns]:[JFYL07 - avg]],7,FALSE)</f>
        <v>1.54927315534325E-4</v>
      </c>
      <c r="E19">
        <f>VLOOKUP(Table145[[#This Row],[model.rxns]],Table2[[model.rxns]:[JFYL18 - avg]],11,FALSE)</f>
        <v>1.69039695033389E-3</v>
      </c>
      <c r="F19">
        <f>VLOOKUP(Table145[[#This Row],[model.rxns]],Table2[[model.rxns]:[JFYL18 - stddev]],12,FALSE)</f>
        <v>5.1100590728670996E-3</v>
      </c>
      <c r="G19" t="b">
        <f>ABS(Table145[[#This Row],[JFYL18 flux]])&gt;Table145[[#This Row],[JFYL18 stddev]]</f>
        <v>0</v>
      </c>
      <c r="H19">
        <v>9.6070761213975804E-91</v>
      </c>
    </row>
    <row r="20" spans="1:8" hidden="1" x14ac:dyDescent="0.25">
      <c r="A20" s="5">
        <v>189</v>
      </c>
      <c r="B20" t="str">
        <f>VLOOKUP(Table145[[#This Row],[model.rxns]],Table2[],2,FALSE)</f>
        <v>allantoate amidinohydrolase</v>
      </c>
      <c r="C20" s="2">
        <v>9.9227155994276508</v>
      </c>
      <c r="D20">
        <f>VLOOKUP(Table145[[#This Row],[model.rxns]],Table2[[model.rxns]:[JFYL07 - avg]],7,FALSE)</f>
        <v>1.109663937212E-5</v>
      </c>
      <c r="E20">
        <f>VLOOKUP(Table145[[#This Row],[model.rxns]],Table2[[model.rxns]:[JFYL18 - avg]],11,FALSE)</f>
        <v>1.00266576151284E-4</v>
      </c>
      <c r="F20">
        <f>VLOOKUP(Table145[[#This Row],[model.rxns]],Table2[[model.rxns]:[JFYL18 - stddev]],12,FALSE)</f>
        <v>3.4619666321770499E-4</v>
      </c>
      <c r="G20" t="b">
        <f>ABS(Table145[[#This Row],[JFYL18 flux]])&gt;Table145[[#This Row],[JFYL18 stddev]]</f>
        <v>0</v>
      </c>
      <c r="H20">
        <v>3.8444440611859101E-70</v>
      </c>
    </row>
    <row r="21" spans="1:8" hidden="1" x14ac:dyDescent="0.25">
      <c r="A21" s="5" t="s">
        <v>1861</v>
      </c>
      <c r="B21" t="str">
        <f>VLOOKUP(Table145[[#This Row],[model.rxns]],Table2[],2,FALSE)</f>
        <v>xanthine dehydrogenase</v>
      </c>
      <c r="C21" s="2">
        <v>8.5517265579032902</v>
      </c>
      <c r="D21">
        <f>VLOOKUP(Table145[[#This Row],[model.rxns]],Table2[[model.rxns]:[JFYL07 - avg]],7,FALSE)</f>
        <v>1.109663937212E-5</v>
      </c>
      <c r="E21">
        <f>VLOOKUP(Table145[[#This Row],[model.rxns]],Table2[[model.rxns]:[JFYL18 - avg]],11,FALSE)</f>
        <v>1.00266576151284E-4</v>
      </c>
      <c r="F21">
        <f>VLOOKUP(Table145[[#This Row],[model.rxns]],Table2[[model.rxns]:[JFYL18 - stddev]],12,FALSE)</f>
        <v>3.4619666321770401E-4</v>
      </c>
      <c r="G21" t="b">
        <f>ABS(Table145[[#This Row],[JFYL18 flux]])&gt;Table145[[#This Row],[JFYL18 stddev]]</f>
        <v>0</v>
      </c>
      <c r="H21">
        <v>3.8444440611859101E-70</v>
      </c>
    </row>
    <row r="22" spans="1:8" hidden="1" x14ac:dyDescent="0.25">
      <c r="A22" s="5" t="s">
        <v>1862</v>
      </c>
      <c r="B22" t="str">
        <f>VLOOKUP(Table145[[#This Row],[model.rxns]],Table2[],2,FALSE)</f>
        <v>urate oxidase</v>
      </c>
      <c r="C22" s="2">
        <v>7.9432588585280497</v>
      </c>
      <c r="D22">
        <f>VLOOKUP(Table145[[#This Row],[model.rxns]],Table2[[model.rxns]:[JFYL07 - avg]],7,FALSE)</f>
        <v>1.109663937212E-5</v>
      </c>
      <c r="E22">
        <f>VLOOKUP(Table145[[#This Row],[model.rxns]],Table2[[model.rxns]:[JFYL18 - avg]],11,FALSE)</f>
        <v>1.00266576151284E-4</v>
      </c>
      <c r="F22">
        <f>VLOOKUP(Table145[[#This Row],[model.rxns]],Table2[[model.rxns]:[JFYL18 - stddev]],12,FALSE)</f>
        <v>3.4619666321770401E-4</v>
      </c>
      <c r="G22" t="b">
        <f>ABS(Table145[[#This Row],[JFYL18 flux]])&gt;Table145[[#This Row],[JFYL18 stddev]]</f>
        <v>0</v>
      </c>
      <c r="H22">
        <v>3.8444440611859101E-70</v>
      </c>
    </row>
    <row r="23" spans="1:8" hidden="1" x14ac:dyDescent="0.25">
      <c r="A23" s="5" t="s">
        <v>1863</v>
      </c>
      <c r="B23" t="str">
        <f>VLOOKUP(Table145[[#This Row],[model.rxns]],Table2[],2,FALSE)</f>
        <v>hydroxyisourate hydrolase</v>
      </c>
      <c r="C23" s="2">
        <v>7.1374648248250896</v>
      </c>
      <c r="D23">
        <f>VLOOKUP(Table145[[#This Row],[model.rxns]],Table2[[model.rxns]:[JFYL07 - avg]],7,FALSE)</f>
        <v>1.109663937212E-5</v>
      </c>
      <c r="E23">
        <f>VLOOKUP(Table145[[#This Row],[model.rxns]],Table2[[model.rxns]:[JFYL18 - avg]],11,FALSE)</f>
        <v>1.00266576151284E-4</v>
      </c>
      <c r="F23">
        <f>VLOOKUP(Table145[[#This Row],[model.rxns]],Table2[[model.rxns]:[JFYL18 - stddev]],12,FALSE)</f>
        <v>3.4619666321770401E-4</v>
      </c>
      <c r="G23" t="b">
        <f>ABS(Table145[[#This Row],[JFYL18 flux]])&gt;Table145[[#This Row],[JFYL18 stddev]]</f>
        <v>0</v>
      </c>
      <c r="H23">
        <v>3.8444440611859101E-70</v>
      </c>
    </row>
    <row r="24" spans="1:8" hidden="1" x14ac:dyDescent="0.25">
      <c r="A24" s="5">
        <v>1076</v>
      </c>
      <c r="B24" t="str">
        <f>VLOOKUP(Table145[[#This Row],[model.rxns]],Table2[],2,FALSE)</f>
        <v>ureidoglycolate hydrolase</v>
      </c>
      <c r="C24" s="2">
        <v>7.1374648248250603</v>
      </c>
      <c r="D24">
        <f>VLOOKUP(Table145[[#This Row],[model.rxns]],Table2[[model.rxns]:[JFYL07 - avg]],7,FALSE)</f>
        <v>1.109663937212E-5</v>
      </c>
      <c r="E24">
        <f>VLOOKUP(Table145[[#This Row],[model.rxns]],Table2[[model.rxns]:[JFYL18 - avg]],11,FALSE)</f>
        <v>1.00266576151284E-4</v>
      </c>
      <c r="F24">
        <f>VLOOKUP(Table145[[#This Row],[model.rxns]],Table2[[model.rxns]:[JFYL18 - stddev]],12,FALSE)</f>
        <v>3.4619666321770401E-4</v>
      </c>
      <c r="G24" t="b">
        <f>ABS(Table145[[#This Row],[JFYL18 flux]])&gt;Table145[[#This Row],[JFYL18 stddev]]</f>
        <v>0</v>
      </c>
      <c r="H24">
        <v>3.8444440611859101E-70</v>
      </c>
    </row>
    <row r="25" spans="1:8" hidden="1" x14ac:dyDescent="0.25">
      <c r="A25" s="5" t="s">
        <v>1864</v>
      </c>
      <c r="B25" t="str">
        <f>VLOOKUP(Table145[[#This Row],[model.rxns]],Table2[],2,FALSE)</f>
        <v>OHCU decarboxylase</v>
      </c>
      <c r="C25" s="2">
        <v>7.1374648248250603</v>
      </c>
      <c r="D25">
        <f>VLOOKUP(Table145[[#This Row],[model.rxns]],Table2[[model.rxns]:[JFYL07 - avg]],7,FALSE)</f>
        <v>1.109663937212E-5</v>
      </c>
      <c r="E25">
        <f>VLOOKUP(Table145[[#This Row],[model.rxns]],Table2[[model.rxns]:[JFYL18 - avg]],11,FALSE)</f>
        <v>1.00266576151284E-4</v>
      </c>
      <c r="F25">
        <f>VLOOKUP(Table145[[#This Row],[model.rxns]],Table2[[model.rxns]:[JFYL18 - stddev]],12,FALSE)</f>
        <v>3.4619666321770499E-4</v>
      </c>
      <c r="G25" t="b">
        <f>ABS(Table145[[#This Row],[JFYL18 flux]])&gt;Table145[[#This Row],[JFYL18 stddev]]</f>
        <v>0</v>
      </c>
      <c r="H25">
        <v>3.8444440611859101E-70</v>
      </c>
    </row>
    <row r="26" spans="1:8" hidden="1" x14ac:dyDescent="0.25">
      <c r="A26" s="5">
        <v>190</v>
      </c>
      <c r="B26" t="str">
        <f>VLOOKUP(Table145[[#This Row],[model.rxns]],Table2[],2,FALSE)</f>
        <v>allantoinase</v>
      </c>
      <c r="C26" s="2">
        <v>7.1374648248250603</v>
      </c>
      <c r="D26">
        <f>VLOOKUP(Table145[[#This Row],[model.rxns]],Table2[[model.rxns]:[JFYL07 - avg]],7,FALSE)</f>
        <v>1.109663937212E-5</v>
      </c>
      <c r="E26">
        <f>VLOOKUP(Table145[[#This Row],[model.rxns]],Table2[[model.rxns]:[JFYL18 - avg]],11,FALSE)</f>
        <v>1.00266576151284E-4</v>
      </c>
      <c r="F26">
        <f>VLOOKUP(Table145[[#This Row],[model.rxns]],Table2[[model.rxns]:[JFYL18 - stddev]],12,FALSE)</f>
        <v>3.4619666321770401E-4</v>
      </c>
      <c r="G26" t="b">
        <f>ABS(Table145[[#This Row],[JFYL18 flux]])&gt;Table145[[#This Row],[JFYL18 stddev]]</f>
        <v>0</v>
      </c>
      <c r="H26">
        <v>3.8444440611859101E-70</v>
      </c>
    </row>
    <row r="27" spans="1:8" hidden="1" x14ac:dyDescent="0.25">
      <c r="A27" s="5">
        <v>1217</v>
      </c>
      <c r="B27" t="str">
        <f>VLOOKUP(Table145[[#This Row],[model.rxns]],Table2[],2,FALSE)</f>
        <v>L-serine transport</v>
      </c>
      <c r="C27" s="2">
        <v>7.1374648248250603</v>
      </c>
      <c r="D27">
        <f>VLOOKUP(Table145[[#This Row],[model.rxns]],Table2[[model.rxns]:[JFYL07 - avg]],7,FALSE)</f>
        <v>-5.0662713519024696E-4</v>
      </c>
      <c r="E27">
        <f>VLOOKUP(Table145[[#This Row],[model.rxns]],Table2[[model.rxns]:[JFYL18 - avg]],11,FALSE)</f>
        <v>-3.4889659670077899E-3</v>
      </c>
      <c r="F27">
        <f>VLOOKUP(Table145[[#This Row],[model.rxns]],Table2[[model.rxns]:[JFYL18 - stddev]],12,FALSE)</f>
        <v>2.1680148014698999E-2</v>
      </c>
      <c r="G27" t="b">
        <f>ABS(Table145[[#This Row],[JFYL18 flux]])&gt;Table145[[#This Row],[JFYL18 stddev]]</f>
        <v>0</v>
      </c>
      <c r="H27">
        <v>1.18612027212585E-20</v>
      </c>
    </row>
    <row r="28" spans="1:8" hidden="1" x14ac:dyDescent="0.25">
      <c r="A28" s="5">
        <v>1906</v>
      </c>
      <c r="B28" t="str">
        <f>VLOOKUP(Table145[[#This Row],[model.rxns]],Table2[],2,FALSE)</f>
        <v>L-serine exchange</v>
      </c>
      <c r="C28" s="2">
        <v>7.1374648248250603</v>
      </c>
      <c r="D28">
        <f>VLOOKUP(Table145[[#This Row],[model.rxns]],Table2[[model.rxns]:[JFYL07 - avg]],7,FALSE)</f>
        <v>5.0662713519024696E-4</v>
      </c>
      <c r="E28">
        <f>VLOOKUP(Table145[[#This Row],[model.rxns]],Table2[[model.rxns]:[JFYL18 - avg]],11,FALSE)</f>
        <v>3.4889659670077899E-3</v>
      </c>
      <c r="F28">
        <f>VLOOKUP(Table145[[#This Row],[model.rxns]],Table2[[model.rxns]:[JFYL18 - stddev]],12,FALSE)</f>
        <v>2.1680148014698999E-2</v>
      </c>
      <c r="G28" t="b">
        <f>ABS(Table145[[#This Row],[JFYL18 flux]])&gt;Table145[[#This Row],[JFYL18 stddev]]</f>
        <v>0</v>
      </c>
      <c r="H28">
        <v>1.18612027212585E-20</v>
      </c>
    </row>
    <row r="29" spans="1:8" hidden="1" x14ac:dyDescent="0.25">
      <c r="A29" s="5">
        <v>952</v>
      </c>
      <c r="B29" t="str">
        <f>VLOOKUP(Table145[[#This Row],[model.rxns]],Table2[],2,FALSE)</f>
        <v>purine-nucleoside phosphorylase (xanthosine)</v>
      </c>
      <c r="C29" s="2">
        <v>7.1374648248250603</v>
      </c>
      <c r="D29">
        <f>VLOOKUP(Table145[[#This Row],[model.rxns]],Table2[[model.rxns]:[JFYL07 - avg]],7,FALSE)</f>
        <v>1.64174784567108E-5</v>
      </c>
      <c r="E29">
        <f>VLOOKUP(Table145[[#This Row],[model.rxns]],Table2[[model.rxns]:[JFYL18 - avg]],11,FALSE)</f>
        <v>1.1038699493884E-4</v>
      </c>
      <c r="F29">
        <f>VLOOKUP(Table145[[#This Row],[model.rxns]],Table2[[model.rxns]:[JFYL18 - stddev]],12,FALSE)</f>
        <v>5.3252003639309099E-4</v>
      </c>
      <c r="G29" t="b">
        <f>ABS(Table145[[#This Row],[JFYL18 flux]])&gt;Table145[[#This Row],[JFYL18 stddev]]</f>
        <v>0</v>
      </c>
      <c r="H29">
        <v>4.4591042542363602E-31</v>
      </c>
    </row>
    <row r="30" spans="1:8" hidden="1" x14ac:dyDescent="0.25">
      <c r="A30" s="5">
        <v>1620</v>
      </c>
      <c r="B30" t="str">
        <f>VLOOKUP(Table145[[#This Row],[model.rxns]],Table2[],2,FALSE)</f>
        <v>5-nucleotidase (XMP)</v>
      </c>
      <c r="C30" s="2">
        <v>6.73239314961336</v>
      </c>
      <c r="D30">
        <f>VLOOKUP(Table145[[#This Row],[model.rxns]],Table2[[model.rxns]:[JFYL07 - avg]],7,FALSE)</f>
        <v>1.64174784567108E-5</v>
      </c>
      <c r="E30">
        <f>VLOOKUP(Table145[[#This Row],[model.rxns]],Table2[[model.rxns]:[JFYL18 - avg]],11,FALSE)</f>
        <v>1.1038699493884E-4</v>
      </c>
      <c r="F30">
        <f>VLOOKUP(Table145[[#This Row],[model.rxns]],Table2[[model.rxns]:[JFYL18 - stddev]],12,FALSE)</f>
        <v>5.3252003639309099E-4</v>
      </c>
      <c r="G30" t="b">
        <f>ABS(Table145[[#This Row],[JFYL18 flux]])&gt;Table145[[#This Row],[JFYL18 stddev]]</f>
        <v>0</v>
      </c>
      <c r="H30">
        <v>4.4591042542363602E-31</v>
      </c>
    </row>
    <row r="31" spans="1:8" hidden="1" x14ac:dyDescent="0.25">
      <c r="A31" s="5">
        <v>1183</v>
      </c>
      <c r="B31" t="str">
        <f>VLOOKUP(Table145[[#This Row],[model.rxns]],Table2[],2,FALSE)</f>
        <v>L-alanine transport</v>
      </c>
      <c r="C31" s="2">
        <v>5.8864238024758002</v>
      </c>
      <c r="D31">
        <f>VLOOKUP(Table145[[#This Row],[model.rxns]],Table2[[model.rxns]:[JFYL07 - avg]],7,FALSE)</f>
        <v>-2.5607808075604299E-3</v>
      </c>
      <c r="E31">
        <f>VLOOKUP(Table145[[#This Row],[model.rxns]],Table2[[model.rxns]:[JFYL18 - avg]],11,FALSE)</f>
        <v>-1.6890040261926299E-2</v>
      </c>
      <c r="F31">
        <f>VLOOKUP(Table145[[#This Row],[model.rxns]],Table2[[model.rxns]:[JFYL18 - stddev]],12,FALSE)</f>
        <v>2.5484093867341399E-2</v>
      </c>
      <c r="G31" t="b">
        <f>ABS(Table145[[#This Row],[JFYL18 flux]])&gt;Table145[[#This Row],[JFYL18 stddev]]</f>
        <v>0</v>
      </c>
      <c r="H31">
        <v>1.0767514713206499E-243</v>
      </c>
    </row>
    <row r="32" spans="1:8" hidden="1" x14ac:dyDescent="0.25">
      <c r="A32" s="5">
        <v>1873</v>
      </c>
      <c r="B32" t="str">
        <f>VLOOKUP(Table145[[#This Row],[model.rxns]],Table2[],2,FALSE)</f>
        <v>L-alanine exchange</v>
      </c>
      <c r="C32" s="2">
        <v>5.8864238024758002</v>
      </c>
      <c r="D32">
        <f>VLOOKUP(Table145[[#This Row],[model.rxns]],Table2[[model.rxns]:[JFYL07 - avg]],7,FALSE)</f>
        <v>2.5607808075604299E-3</v>
      </c>
      <c r="E32">
        <f>VLOOKUP(Table145[[#This Row],[model.rxns]],Table2[[model.rxns]:[JFYL18 - avg]],11,FALSE)</f>
        <v>1.6890040261926299E-2</v>
      </c>
      <c r="F32">
        <f>VLOOKUP(Table145[[#This Row],[model.rxns]],Table2[[model.rxns]:[JFYL18 - stddev]],12,FALSE)</f>
        <v>2.5484093867341399E-2</v>
      </c>
      <c r="G32" t="b">
        <f>ABS(Table145[[#This Row],[JFYL18 flux]])&gt;Table145[[#This Row],[JFYL18 stddev]]</f>
        <v>0</v>
      </c>
      <c r="H32">
        <v>1.0767514713206499E-243</v>
      </c>
    </row>
    <row r="33" spans="1:8" hidden="1" x14ac:dyDescent="0.25">
      <c r="A33" s="5">
        <v>364</v>
      </c>
      <c r="B33" t="str">
        <f>VLOOKUP(Table145[[#This Row],[model.rxns]],Table2[],2,FALSE)</f>
        <v>dUTP diphosphatase</v>
      </c>
      <c r="C33" s="2">
        <v>5.0643192949910896</v>
      </c>
      <c r="D33">
        <f>VLOOKUP(Table145[[#This Row],[model.rxns]],Table2[[model.rxns]:[JFYL07 - avg]],7,FALSE)</f>
        <v>7.2778335617249595E-5</v>
      </c>
      <c r="E33">
        <f>VLOOKUP(Table145[[#This Row],[model.rxns]],Table2[[model.rxns]:[JFYL18 - avg]],11,FALSE)</f>
        <v>4.535733285733E-4</v>
      </c>
      <c r="F33">
        <f>VLOOKUP(Table145[[#This Row],[model.rxns]],Table2[[model.rxns]:[JFYL18 - stddev]],12,FALSE)</f>
        <v>1.0479737516205199E-3</v>
      </c>
      <c r="G33" t="b">
        <f>ABS(Table145[[#This Row],[JFYL18 flux]])&gt;Table145[[#This Row],[JFYL18 stddev]]</f>
        <v>0</v>
      </c>
      <c r="H33">
        <v>2.8972864031008999E-97</v>
      </c>
    </row>
    <row r="34" spans="1:8" hidden="1" x14ac:dyDescent="0.25">
      <c r="A34" s="5">
        <v>1273</v>
      </c>
      <c r="B34" t="str">
        <f>VLOOKUP(Table145[[#This Row],[model.rxns]],Table2[],2,FALSE)</f>
        <v>urea transport</v>
      </c>
      <c r="C34" s="2">
        <v>5.0643192949910896</v>
      </c>
      <c r="D34">
        <f>VLOOKUP(Table145[[#This Row],[model.rxns]],Table2[[model.rxns]:[JFYL07 - avg]],7,FALSE)</f>
        <v>-3.7957315246184899E-5</v>
      </c>
      <c r="E34">
        <f>VLOOKUP(Table145[[#This Row],[model.rxns]],Table2[[model.rxns]:[JFYL18 - avg]],11,FALSE)</f>
        <v>-1.9890509450309001E-4</v>
      </c>
      <c r="F34">
        <f>VLOOKUP(Table145[[#This Row],[model.rxns]],Table2[[model.rxns]:[JFYL18 - stddev]],12,FALSE)</f>
        <v>6.8682607968177005E-4</v>
      </c>
      <c r="G34" t="b">
        <f>ABS(Table145[[#This Row],[JFYL18 flux]])&gt;Table145[[#This Row],[JFYL18 stddev]]</f>
        <v>0</v>
      </c>
      <c r="H34">
        <v>3.2503999512346998E-54</v>
      </c>
    </row>
    <row r="35" spans="1:8" hidden="1" x14ac:dyDescent="0.25">
      <c r="A35" s="5">
        <v>2091</v>
      </c>
      <c r="B35" t="str">
        <f>VLOOKUP(Table145[[#This Row],[model.rxns]],Table2[],2,FALSE)</f>
        <v>urea exchange</v>
      </c>
      <c r="C35" s="2">
        <v>3.8447157604444002</v>
      </c>
      <c r="D35">
        <f>VLOOKUP(Table145[[#This Row],[model.rxns]],Table2[[model.rxns]:[JFYL07 - avg]],7,FALSE)</f>
        <v>3.7957315246184899E-5</v>
      </c>
      <c r="E35">
        <f>VLOOKUP(Table145[[#This Row],[model.rxns]],Table2[[model.rxns]:[JFYL18 - avg]],11,FALSE)</f>
        <v>1.9890509450309001E-4</v>
      </c>
      <c r="F35">
        <f>VLOOKUP(Table145[[#This Row],[model.rxns]],Table2[[model.rxns]:[JFYL18 - stddev]],12,FALSE)</f>
        <v>6.8682607968177005E-4</v>
      </c>
      <c r="G35" t="b">
        <f>ABS(Table145[[#This Row],[JFYL18 flux]])&gt;Table145[[#This Row],[JFYL18 stddev]]</f>
        <v>0</v>
      </c>
      <c r="H35">
        <v>3.2503999512346998E-54</v>
      </c>
    </row>
    <row r="36" spans="1:8" x14ac:dyDescent="0.25">
      <c r="A36" s="5">
        <v>445</v>
      </c>
      <c r="B36" t="str">
        <f>VLOOKUP(Table145[[#This Row],[model.rxns]],Table2[],2,FALSE)</f>
        <v>formate dehydrogenase</v>
      </c>
      <c r="C36" s="2">
        <v>3.8447157604444002</v>
      </c>
      <c r="D36">
        <f>VLOOKUP(Table145[[#This Row],[model.rxns]],Table2[[model.rxns]:[JFYL07 - avg]],7,FALSE)</f>
        <v>2.9769350516385202E-4</v>
      </c>
      <c r="E36">
        <f>VLOOKUP(Table145[[#This Row],[model.rxns]],Table2[[model.rxns]:[JFYL18 - avg]],11,FALSE)</f>
        <v>1.5100368400925799E-3</v>
      </c>
      <c r="F36">
        <f>VLOOKUP(Table145[[#This Row],[model.rxns]],Table2[[model.rxns]:[JFYL18 - stddev]],12,FALSE)</f>
        <v>1.06102259430132E-3</v>
      </c>
      <c r="G36" t="b">
        <f>ABS(Table145[[#This Row],[JFYL18 flux]])&gt;Table145[[#This Row],[JFYL18 stddev]]</f>
        <v>1</v>
      </c>
      <c r="H36">
        <v>0</v>
      </c>
    </row>
    <row r="37" spans="1:8" hidden="1" x14ac:dyDescent="0.25">
      <c r="A37" s="5">
        <v>495</v>
      </c>
      <c r="B37" t="str">
        <f>VLOOKUP(Table145[[#This Row],[model.rxns]],Table2[],2,FALSE)</f>
        <v>glycerol-3-phosphate/dihydroxyacetone phosphate acyltransferase</v>
      </c>
      <c r="C37" s="2">
        <v>3.39202323267053</v>
      </c>
      <c r="D37">
        <f>VLOOKUP(Table145[[#This Row],[model.rxns]],Table2[[model.rxns]:[JFYL07 - avg]],7,FALSE)</f>
        <v>3.6140282652238098E-5</v>
      </c>
      <c r="E37">
        <f>VLOOKUP(Table145[[#This Row],[model.rxns]],Table2[[model.rxns]:[JFYL18 - avg]],11,FALSE)</f>
        <v>1.4085327229061101E-4</v>
      </c>
      <c r="F37">
        <f>VLOOKUP(Table145[[#This Row],[model.rxns]],Table2[[model.rxns]:[JFYL18 - stddev]],12,FALSE)</f>
        <v>7.2344387548068203E-4</v>
      </c>
      <c r="G37" t="b">
        <f>ABS(Table145[[#This Row],[JFYL18 flux]])&gt;Table145[[#This Row],[JFYL18 stddev]]</f>
        <v>0</v>
      </c>
      <c r="H37">
        <v>5.7984737113076596E-20</v>
      </c>
    </row>
    <row r="38" spans="1:8" hidden="1" x14ac:dyDescent="0.25">
      <c r="A38" s="5">
        <v>3534</v>
      </c>
      <c r="B38" t="str">
        <f>VLOOKUP(Table145[[#This Row],[model.rxns]],Table2[],2,FALSE)</f>
        <v>glycerol 3-phosphate transport, cytoplasm-ER membrane</v>
      </c>
      <c r="C38" s="2">
        <v>3.39202323267053</v>
      </c>
      <c r="D38">
        <f>VLOOKUP(Table145[[#This Row],[model.rxns]],Table2[[model.rxns]:[JFYL07 - avg]],7,FALSE)</f>
        <v>3.6140282652238098E-5</v>
      </c>
      <c r="E38">
        <f>VLOOKUP(Table145[[#This Row],[model.rxns]],Table2[[model.rxns]:[JFYL18 - avg]],11,FALSE)</f>
        <v>1.4085327229061101E-4</v>
      </c>
      <c r="F38">
        <f>VLOOKUP(Table145[[#This Row],[model.rxns]],Table2[[model.rxns]:[JFYL18 - stddev]],12,FALSE)</f>
        <v>7.2344387548068203E-4</v>
      </c>
      <c r="G38" t="b">
        <f>ABS(Table145[[#This Row],[JFYL18 flux]])&gt;Table145[[#This Row],[JFYL18 stddev]]</f>
        <v>0</v>
      </c>
      <c r="H38">
        <v>5.7984737113076596E-20</v>
      </c>
    </row>
    <row r="39" spans="1:8" hidden="1" x14ac:dyDescent="0.25">
      <c r="A39" s="5" t="s">
        <v>1756</v>
      </c>
      <c r="B39" t="str">
        <f>VLOOKUP(Table145[[#This Row],[model.rxns]],Table2[],2,FALSE)</f>
        <v>1-acyl-sn-gylcerol-3-phosphate acyltransferase</v>
      </c>
      <c r="C39" s="2">
        <v>3.1828202426808501</v>
      </c>
      <c r="D39">
        <f>VLOOKUP(Table145[[#This Row],[model.rxns]],Table2[[model.rxns]:[JFYL07 - avg]],7,FALSE)</f>
        <v>3.6140282652238098E-5</v>
      </c>
      <c r="E39">
        <f>VLOOKUP(Table145[[#This Row],[model.rxns]],Table2[[model.rxns]:[JFYL18 - avg]],11,FALSE)</f>
        <v>1.4085327229061101E-4</v>
      </c>
      <c r="F39">
        <f>VLOOKUP(Table145[[#This Row],[model.rxns]],Table2[[model.rxns]:[JFYL18 - stddev]],12,FALSE)</f>
        <v>7.2344387548068203E-4</v>
      </c>
      <c r="G39" t="b">
        <f>ABS(Table145[[#This Row],[JFYL18 flux]])&gt;Table145[[#This Row],[JFYL18 stddev]]</f>
        <v>0</v>
      </c>
      <c r="H39">
        <v>5.7984737113076596E-20</v>
      </c>
    </row>
    <row r="40" spans="1:8" hidden="1" x14ac:dyDescent="0.25">
      <c r="A40" s="5" t="s">
        <v>1763</v>
      </c>
      <c r="B40" t="str">
        <f>VLOOKUP(Table145[[#This Row],[model.rxns]],Table2[],2,FALSE)</f>
        <v>Acyl-CoAs pool</v>
      </c>
      <c r="C40" s="2">
        <v>3.1828202426808501</v>
      </c>
      <c r="D40">
        <f>VLOOKUP(Table145[[#This Row],[model.rxns]],Table2[[model.rxns]:[JFYL07 - avg]],7,FALSE)</f>
        <v>7.2280565304476304E-5</v>
      </c>
      <c r="E40">
        <f>VLOOKUP(Table145[[#This Row],[model.rxns]],Table2[[model.rxns]:[JFYL18 - avg]],11,FALSE)</f>
        <v>2.8170654458122203E-4</v>
      </c>
      <c r="F40">
        <f>VLOOKUP(Table145[[#This Row],[model.rxns]],Table2[[model.rxns]:[JFYL18 - stddev]],12,FALSE)</f>
        <v>1.4468877509613599E-3</v>
      </c>
      <c r="G40" t="b">
        <f>ABS(Table145[[#This Row],[JFYL18 flux]])&gt;Table145[[#This Row],[JFYL18 stddev]]</f>
        <v>0</v>
      </c>
      <c r="H40">
        <v>5.7984737113076596E-20</v>
      </c>
    </row>
    <row r="41" spans="1:8" hidden="1" x14ac:dyDescent="0.25">
      <c r="A41" s="5">
        <v>2202</v>
      </c>
      <c r="B41" t="str">
        <f>VLOOKUP(Table145[[#This Row],[model.rxns]],Table2[],2,FALSE)</f>
        <v>fatty-acid--CoA ligase (hexadecanoate), lipid particle</v>
      </c>
      <c r="C41" s="2">
        <v>2.80188092825686</v>
      </c>
      <c r="D41">
        <f>VLOOKUP(Table145[[#This Row],[model.rxns]],Table2[[model.rxns]:[JFYL07 - avg]],7,FALSE)</f>
        <v>2.4910410716561801E-5</v>
      </c>
      <c r="E41">
        <f>VLOOKUP(Table145[[#This Row],[model.rxns]],Table2[[model.rxns]:[JFYL18 - avg]],11,FALSE)</f>
        <v>9.0506470364996305E-5</v>
      </c>
      <c r="F41">
        <f>VLOOKUP(Table145[[#This Row],[model.rxns]],Table2[[model.rxns]:[JFYL18 - stddev]],12,FALSE)</f>
        <v>4.83892593846301E-4</v>
      </c>
      <c r="G41" t="b">
        <f>ABS(Table145[[#This Row],[JFYL18 flux]])&gt;Table145[[#This Row],[JFYL18 stddev]]</f>
        <v>0</v>
      </c>
      <c r="H41">
        <v>1.44934924152875E-15</v>
      </c>
    </row>
    <row r="42" spans="1:8" hidden="1" x14ac:dyDescent="0.25">
      <c r="A42" s="5">
        <v>254</v>
      </c>
      <c r="B42" t="str">
        <f>VLOOKUP(Table145[[#This Row],[model.rxns]],Table2[],2,FALSE)</f>
        <v>carnitine O-acetyltransferase</v>
      </c>
      <c r="C42" s="2">
        <v>2.7843799732713301</v>
      </c>
      <c r="D42">
        <f>VLOOKUP(Table145[[#This Row],[model.rxns]],Table2[[model.rxns]:[JFYL07 - avg]],7,FALSE)</f>
        <v>2.2191253101749099E-4</v>
      </c>
      <c r="E42">
        <f>VLOOKUP(Table145[[#This Row],[model.rxns]],Table2[[model.rxns]:[JFYL18 - avg]],11,FALSE)</f>
        <v>6.3913168048149996E-4</v>
      </c>
      <c r="F42">
        <f>VLOOKUP(Table145[[#This Row],[model.rxns]],Table2[[model.rxns]:[JFYL18 - stddev]],12,FALSE)</f>
        <v>5.5890565062221799E-3</v>
      </c>
      <c r="G42" t="b">
        <f>ABS(Table145[[#This Row],[JFYL18 flux]])&gt;Table145[[#This Row],[JFYL18 stddev]]</f>
        <v>0</v>
      </c>
      <c r="H42">
        <v>4.7084625107096701E-6</v>
      </c>
    </row>
    <row r="43" spans="1:8" hidden="1" x14ac:dyDescent="0.25">
      <c r="A43" s="5">
        <v>1882</v>
      </c>
      <c r="B43" t="str">
        <f>VLOOKUP(Table145[[#This Row],[model.rxns]],Table2[],2,FALSE)</f>
        <v>L-carnitine transport</v>
      </c>
      <c r="C43" s="2">
        <v>2.7843799732713301</v>
      </c>
      <c r="D43">
        <f>VLOOKUP(Table145[[#This Row],[model.rxns]],Table2[[model.rxns]:[JFYL07 - avg]],7,FALSE)</f>
        <v>1.9509804995974101E-4</v>
      </c>
      <c r="E43">
        <f>VLOOKUP(Table145[[#This Row],[model.rxns]],Table2[[model.rxns]:[JFYL18 - avg]],11,FALSE)</f>
        <v>5.5639408072495904E-4</v>
      </c>
      <c r="F43">
        <f>VLOOKUP(Table145[[#This Row],[model.rxns]],Table2[[model.rxns]:[JFYL18 - stddev]],12,FALSE)</f>
        <v>5.1328187466550502E-3</v>
      </c>
      <c r="G43" t="b">
        <f>ABS(Table145[[#This Row],[JFYL18 flux]])&gt;Table145[[#This Row],[JFYL18 stddev]]</f>
        <v>0</v>
      </c>
      <c r="H43">
        <v>1.6755617008221399E-5</v>
      </c>
    </row>
    <row r="44" spans="1:8" hidden="1" x14ac:dyDescent="0.25">
      <c r="A44" s="5">
        <v>1976</v>
      </c>
      <c r="B44" t="str">
        <f>VLOOKUP(Table145[[#This Row],[model.rxns]],Table2[],2,FALSE)</f>
        <v>O-acetylcarnintine transport into mitochondria</v>
      </c>
      <c r="C44" s="2">
        <v>2.7382075142613398</v>
      </c>
      <c r="D44">
        <f>VLOOKUP(Table145[[#This Row],[model.rxns]],Table2[[model.rxns]:[JFYL07 - avg]],7,FALSE)</f>
        <v>1.9509804995974101E-4</v>
      </c>
      <c r="E44">
        <f>VLOOKUP(Table145[[#This Row],[model.rxns]],Table2[[model.rxns]:[JFYL18 - avg]],11,FALSE)</f>
        <v>5.5639408072495904E-4</v>
      </c>
      <c r="F44">
        <f>VLOOKUP(Table145[[#This Row],[model.rxns]],Table2[[model.rxns]:[JFYL18 - stddev]],12,FALSE)</f>
        <v>5.1328187466550502E-3</v>
      </c>
      <c r="G44" t="b">
        <f>ABS(Table145[[#This Row],[JFYL18 flux]])&gt;Table145[[#This Row],[JFYL18 stddev]]</f>
        <v>0</v>
      </c>
      <c r="H44">
        <v>1.6755617008221399E-5</v>
      </c>
    </row>
    <row r="45" spans="1:8" hidden="1" x14ac:dyDescent="0.25">
      <c r="A45" s="5">
        <v>568</v>
      </c>
      <c r="B45" t="str">
        <f>VLOOKUP(Table145[[#This Row],[model.rxns]],Table2[],2,FALSE)</f>
        <v>inorganic diphosphatase</v>
      </c>
      <c r="C45" s="2">
        <v>2.6687298995053799</v>
      </c>
      <c r="D45">
        <f>VLOOKUP(Table145[[#This Row],[model.rxns]],Table2[[model.rxns]:[JFYL07 - avg]],7,FALSE)</f>
        <v>1.79987098227684E-3</v>
      </c>
      <c r="E45">
        <f>VLOOKUP(Table145[[#This Row],[model.rxns]],Table2[[model.rxns]:[JFYL18 - avg]],11,FALSE)</f>
        <v>5.1114708061812701E-3</v>
      </c>
      <c r="F45">
        <f>VLOOKUP(Table145[[#This Row],[model.rxns]],Table2[[model.rxns]:[JFYL18 - stddev]],12,FALSE)</f>
        <v>3.3030842184746299E-2</v>
      </c>
      <c r="G45" t="b">
        <f>ABS(Table145[[#This Row],[JFYL18 flux]])&gt;Table145[[#This Row],[JFYL18 stddev]]</f>
        <v>0</v>
      </c>
      <c r="H45">
        <v>1.5845309597548299E-9</v>
      </c>
    </row>
    <row r="46" spans="1:8" hidden="1" x14ac:dyDescent="0.25">
      <c r="A46" s="5">
        <v>693</v>
      </c>
      <c r="B46" t="str">
        <f>VLOOKUP(Table145[[#This Row],[model.rxns]],Table2[],2,FALSE)</f>
        <v>L-threonine deaminase</v>
      </c>
      <c r="C46" s="2">
        <v>2.6687298995053799</v>
      </c>
      <c r="D46">
        <f>VLOOKUP(Table145[[#This Row],[model.rxns]],Table2[[model.rxns]:[JFYL07 - avg]],7,FALSE)</f>
        <v>2.6010371158310598E-5</v>
      </c>
      <c r="E46">
        <f>VLOOKUP(Table145[[#This Row],[model.rxns]],Table2[[model.rxns]:[JFYL18 - avg]],11,FALSE)</f>
        <v>7.36510783819684E-5</v>
      </c>
      <c r="F46">
        <f>VLOOKUP(Table145[[#This Row],[model.rxns]],Table2[[model.rxns]:[JFYL18 - stddev]],12,FALSE)</f>
        <v>6.8666455155217505E-4</v>
      </c>
      <c r="G46" t="b">
        <f>ABS(Table145[[#This Row],[JFYL18 flux]])&gt;Table145[[#This Row],[JFYL18 stddev]]</f>
        <v>0</v>
      </c>
      <c r="H46">
        <v>3.5600587153467297E-5</v>
      </c>
    </row>
    <row r="47" spans="1:8" hidden="1" x14ac:dyDescent="0.25">
      <c r="A47" s="5">
        <v>1965</v>
      </c>
      <c r="B47" t="str">
        <f>VLOOKUP(Table145[[#This Row],[model.rxns]],Table2[],2,FALSE)</f>
        <v>NH3 transport</v>
      </c>
      <c r="C47" s="2">
        <v>2.6518088612311201</v>
      </c>
      <c r="D47">
        <f>VLOOKUP(Table145[[#This Row],[model.rxns]],Table2[[model.rxns]:[JFYL07 - avg]],7,FALSE)</f>
        <v>-2.6010371158310598E-5</v>
      </c>
      <c r="E47">
        <f>VLOOKUP(Table145[[#This Row],[model.rxns]],Table2[[model.rxns]:[JFYL18 - avg]],11,FALSE)</f>
        <v>-7.36510783819684E-5</v>
      </c>
      <c r="F47">
        <f>VLOOKUP(Table145[[#This Row],[model.rxns]],Table2[[model.rxns]:[JFYL18 - stddev]],12,FALSE)</f>
        <v>6.8666455155217505E-4</v>
      </c>
      <c r="G47" t="b">
        <f>ABS(Table145[[#This Row],[JFYL18 flux]])&gt;Table145[[#This Row],[JFYL18 stddev]]</f>
        <v>0</v>
      </c>
      <c r="H47">
        <v>3.5600587153467297E-5</v>
      </c>
    </row>
    <row r="48" spans="1:8" hidden="1" x14ac:dyDescent="0.25">
      <c r="A48" s="5">
        <v>2072</v>
      </c>
      <c r="B48" t="str">
        <f>VLOOKUP(Table145[[#This Row],[model.rxns]],Table2[],2,FALSE)</f>
        <v>threonine transport</v>
      </c>
      <c r="C48" s="2">
        <v>2.6518088612311201</v>
      </c>
      <c r="D48">
        <f>VLOOKUP(Table145[[#This Row],[model.rxns]],Table2[[model.rxns]:[JFYL07 - avg]],7,FALSE)</f>
        <v>2.6010371158310598E-5</v>
      </c>
      <c r="E48">
        <f>VLOOKUP(Table145[[#This Row],[model.rxns]],Table2[[model.rxns]:[JFYL18 - avg]],11,FALSE)</f>
        <v>7.36510783819684E-5</v>
      </c>
      <c r="F48">
        <f>VLOOKUP(Table145[[#This Row],[model.rxns]],Table2[[model.rxns]:[JFYL18 - stddev]],12,FALSE)</f>
        <v>6.8666455155217505E-4</v>
      </c>
      <c r="G48" t="b">
        <f>ABS(Table145[[#This Row],[JFYL18 flux]])&gt;Table145[[#This Row],[JFYL18 stddev]]</f>
        <v>0</v>
      </c>
      <c r="H48">
        <v>3.5600587153467297E-5</v>
      </c>
    </row>
    <row r="49" spans="1:8" hidden="1" x14ac:dyDescent="0.25">
      <c r="A49" s="5">
        <v>174</v>
      </c>
      <c r="B49" t="str">
        <f>VLOOKUP(Table145[[#This Row],[model.rxns]],Table2[],2,FALSE)</f>
        <v>aldehyde dehydrogenase (acetylaldehyde, NAD)</v>
      </c>
      <c r="C49" s="2">
        <v>2.6222506180311602</v>
      </c>
      <c r="D49">
        <f>VLOOKUP(Table145[[#This Row],[model.rxns]],Table2[[model.rxns]:[JFYL07 - avg]],7,FALSE)</f>
        <v>4.7981453655721699E-5</v>
      </c>
      <c r="E49">
        <f>VLOOKUP(Table145[[#This Row],[model.rxns]],Table2[[model.rxns]:[JFYL18 - avg]],11,FALSE)</f>
        <v>1.3553693245892099E-4</v>
      </c>
      <c r="F49">
        <f>VLOOKUP(Table145[[#This Row],[model.rxns]],Table2[[model.rxns]:[JFYL18 - stddev]],12,FALSE)</f>
        <v>1.2842250976443301E-3</v>
      </c>
      <c r="G49" t="b">
        <f>ABS(Table145[[#This Row],[JFYL18 flux]])&gt;Table145[[#This Row],[JFYL18 stddev]]</f>
        <v>0</v>
      </c>
      <c r="H49">
        <v>1.04589579503522E-5</v>
      </c>
    </row>
    <row r="50" spans="1:8" hidden="1" x14ac:dyDescent="0.25">
      <c r="A50" s="5" t="s">
        <v>1785</v>
      </c>
      <c r="B50" t="str">
        <f>VLOOKUP(Table145[[#This Row],[model.rxns]],Table2[],2,FALSE)</f>
        <v>isocitrate transport</v>
      </c>
      <c r="C50" s="2">
        <v>2.45510806625667</v>
      </c>
      <c r="D50">
        <f>VLOOKUP(Table145[[#This Row],[model.rxns]],Table2[[model.rxns]:[JFYL07 - avg]],7,FALSE)</f>
        <v>-5.4915447598614102E-2</v>
      </c>
      <c r="E50">
        <f>VLOOKUP(Table145[[#This Row],[model.rxns]],Table2[[model.rxns]:[JFYL18 - avg]],11,FALSE)</f>
        <v>-0.15312741785289599</v>
      </c>
      <c r="F50">
        <f>VLOOKUP(Table145[[#This Row],[model.rxns]],Table2[[model.rxns]:[JFYL18 - stddev]],12,FALSE)</f>
        <v>1.8856398578202802E-2</v>
      </c>
      <c r="G50" t="b">
        <f>ABS(Table145[[#This Row],[JFYL18 flux]])&gt;Table145[[#This Row],[JFYL18 stddev]]</f>
        <v>1</v>
      </c>
      <c r="H50">
        <v>0</v>
      </c>
    </row>
    <row r="51" spans="1:8" x14ac:dyDescent="0.25">
      <c r="A51" s="5" t="s">
        <v>1810</v>
      </c>
      <c r="B51" t="str">
        <f>VLOOKUP(Table145[[#This Row],[model.rxns]],Table2[],2,FALSE)</f>
        <v>EXC OUT m1803</v>
      </c>
      <c r="C51" s="2">
        <v>2.45510806625667</v>
      </c>
      <c r="D51">
        <f>VLOOKUP(Table145[[#This Row],[model.rxns]],Table2[[model.rxns]:[JFYL07 - avg]],7,FALSE)</f>
        <v>5.4915447598614102E-2</v>
      </c>
      <c r="E51">
        <f>VLOOKUP(Table145[[#This Row],[model.rxns]],Table2[[model.rxns]:[JFYL18 - avg]],11,FALSE)</f>
        <v>0.15312741785289599</v>
      </c>
      <c r="F51">
        <f>VLOOKUP(Table145[[#This Row],[model.rxns]],Table2[[model.rxns]:[JFYL18 - stddev]],12,FALSE)</f>
        <v>1.8856398578202802E-2</v>
      </c>
      <c r="G51" t="b">
        <f>ABS(Table145[[#This Row],[JFYL18 flux]])&gt;Table145[[#This Row],[JFYL18 stddev]]</f>
        <v>1</v>
      </c>
      <c r="H51">
        <v>0</v>
      </c>
    </row>
    <row r="52" spans="1:8" hidden="1" x14ac:dyDescent="0.25">
      <c r="A52" s="5">
        <v>4039</v>
      </c>
      <c r="B52" t="str">
        <f>VLOOKUP(Table145[[#This Row],[model.rxns]],Table2[],2,FALSE)</f>
        <v>succinyl-CoA:acetate CoA transferase</v>
      </c>
      <c r="C52" s="2">
        <v>2.45510806625667</v>
      </c>
      <c r="D52">
        <f>VLOOKUP(Table145[[#This Row],[model.rxns]],Table2[[model.rxns]:[JFYL07 - avg]],7,FALSE)</f>
        <v>5.0926648713683899E-5</v>
      </c>
      <c r="E52">
        <f>VLOOKUP(Table145[[#This Row],[model.rxns]],Table2[[model.rxns]:[JFYL18 - avg]],11,FALSE)</f>
        <v>1.3952486722934899E-4</v>
      </c>
      <c r="F52">
        <f>VLOOKUP(Table145[[#This Row],[model.rxns]],Table2[[model.rxns]:[JFYL18 - stddev]],12,FALSE)</f>
        <v>1.2991935830393201E-3</v>
      </c>
      <c r="G52" t="b">
        <f>ABS(Table145[[#This Row],[JFYL18 flux]])&gt;Table145[[#This Row],[JFYL18 stddev]]</f>
        <v>0</v>
      </c>
      <c r="H52">
        <v>1.0632304708899399E-5</v>
      </c>
    </row>
    <row r="53" spans="1:8" hidden="1" x14ac:dyDescent="0.25">
      <c r="A53" s="5">
        <v>1686</v>
      </c>
      <c r="B53" t="str">
        <f>VLOOKUP(Table145[[#This Row],[model.rxns]],Table2[],2,FALSE)</f>
        <v>citrate transport</v>
      </c>
      <c r="C53" s="2">
        <v>2.45510806625667</v>
      </c>
      <c r="D53">
        <f>VLOOKUP(Table145[[#This Row],[model.rxns]],Table2[[model.rxns]:[JFYL07 - avg]],7,FALSE)</f>
        <v>-3.4643842599202E-3</v>
      </c>
      <c r="E53">
        <f>VLOOKUP(Table145[[#This Row],[model.rxns]],Table2[[model.rxns]:[JFYL18 - avg]],11,FALSE)</f>
        <v>-9.2841306086552493E-3</v>
      </c>
      <c r="F53">
        <f>VLOOKUP(Table145[[#This Row],[model.rxns]],Table2[[model.rxns]:[JFYL18 - stddev]],12,FALSE)</f>
        <v>1.53304882113669E-4</v>
      </c>
      <c r="G53" t="b">
        <f>ABS(Table145[[#This Row],[JFYL18 flux]])&gt;Table145[[#This Row],[JFYL18 stddev]]</f>
        <v>1</v>
      </c>
      <c r="H53">
        <v>0</v>
      </c>
    </row>
    <row r="54" spans="1:8" hidden="1" x14ac:dyDescent="0.25">
      <c r="A54" s="5">
        <v>1687</v>
      </c>
      <c r="B54" t="str">
        <f>VLOOKUP(Table145[[#This Row],[model.rxns]],Table2[],2,FALSE)</f>
        <v>citrate(3-) exchange</v>
      </c>
      <c r="C54" s="2">
        <v>2.42508199607231</v>
      </c>
      <c r="D54">
        <f>VLOOKUP(Table145[[#This Row],[model.rxns]],Table2[[model.rxns]:[JFYL07 - avg]],7,FALSE)</f>
        <v>3.4643842599202E-3</v>
      </c>
      <c r="E54">
        <f>VLOOKUP(Table145[[#This Row],[model.rxns]],Table2[[model.rxns]:[JFYL18 - avg]],11,FALSE)</f>
        <v>9.2841306086552493E-3</v>
      </c>
      <c r="F54">
        <f>VLOOKUP(Table145[[#This Row],[model.rxns]],Table2[[model.rxns]:[JFYL18 - stddev]],12,FALSE)</f>
        <v>1.53304882113669E-4</v>
      </c>
      <c r="G54" t="b">
        <f>ABS(Table145[[#This Row],[JFYL18 flux]])&gt;Table145[[#This Row],[JFYL18 stddev]]</f>
        <v>1</v>
      </c>
      <c r="H54">
        <v>0</v>
      </c>
    </row>
    <row r="55" spans="1:8" hidden="1" x14ac:dyDescent="0.25">
      <c r="A55" s="5">
        <v>1572</v>
      </c>
      <c r="B55" t="str">
        <f>VLOOKUP(Table145[[#This Row],[model.rxns]],Table2[],2,FALSE)</f>
        <v>2-isopropylmalate exchange</v>
      </c>
      <c r="C55" s="2">
        <v>2.4182038427917298</v>
      </c>
      <c r="D55">
        <f>VLOOKUP(Table145[[#This Row],[model.rxns]],Table2[[model.rxns]:[JFYL07 - avg]],7,FALSE)</f>
        <v>2.0786946756517E-4</v>
      </c>
      <c r="E55">
        <f>VLOOKUP(Table145[[#This Row],[model.rxns]],Table2[[model.rxns]:[JFYL18 - avg]],11,FALSE)</f>
        <v>5.54952470545391E-4</v>
      </c>
      <c r="F55">
        <f>VLOOKUP(Table145[[#This Row],[model.rxns]],Table2[[model.rxns]:[JFYL18 - stddev]],12,FALSE)</f>
        <v>7.4749729022201999E-4</v>
      </c>
      <c r="G55" t="b">
        <f>ABS(Table145[[#This Row],[JFYL18 flux]])&gt;Table145[[#This Row],[JFYL18 stddev]]</f>
        <v>0</v>
      </c>
      <c r="H55">
        <v>4.1251136668254103E-49</v>
      </c>
    </row>
    <row r="56" spans="1:8" hidden="1" x14ac:dyDescent="0.25">
      <c r="A56" s="5">
        <v>1573</v>
      </c>
      <c r="B56" t="str">
        <f>VLOOKUP(Table145[[#This Row],[model.rxns]],Table2[],2,FALSE)</f>
        <v>2-isopropylmalate transport</v>
      </c>
      <c r="C56" s="2">
        <v>2.3679172967180802</v>
      </c>
      <c r="D56">
        <f>VLOOKUP(Table145[[#This Row],[model.rxns]],Table2[[model.rxns]:[JFYL07 - avg]],7,FALSE)</f>
        <v>2.0786946756517E-4</v>
      </c>
      <c r="E56">
        <f>VLOOKUP(Table145[[#This Row],[model.rxns]],Table2[[model.rxns]:[JFYL18 - avg]],11,FALSE)</f>
        <v>5.54952470545391E-4</v>
      </c>
      <c r="F56">
        <f>VLOOKUP(Table145[[#This Row],[model.rxns]],Table2[[model.rxns]:[JFYL18 - stddev]],12,FALSE)</f>
        <v>7.4749729022201999E-4</v>
      </c>
      <c r="G56" t="b">
        <f>ABS(Table145[[#This Row],[JFYL18 flux]])&gt;Table145[[#This Row],[JFYL18 stddev]]</f>
        <v>0</v>
      </c>
      <c r="H56">
        <v>4.1251136668254103E-49</v>
      </c>
    </row>
    <row r="57" spans="1:8" hidden="1" x14ac:dyDescent="0.25">
      <c r="A57" s="5">
        <v>2205</v>
      </c>
      <c r="B57" t="str">
        <f>VLOOKUP(Table145[[#This Row],[model.rxns]],Table2[],2,FALSE)</f>
        <v>fatty-acid--CoA ligase (octadecenoate), lipid particle</v>
      </c>
      <c r="C57" s="2">
        <v>2.3679172967180802</v>
      </c>
      <c r="D57">
        <f>VLOOKUP(Table145[[#This Row],[model.rxns]],Table2[[model.rxns]:[JFYL07 - avg]],7,FALSE)</f>
        <v>1.2841507197617301E-4</v>
      </c>
      <c r="E57">
        <f>VLOOKUP(Table145[[#This Row],[model.rxns]],Table2[[model.rxns]:[JFYL18 - avg]],11,FALSE)</f>
        <v>3.2697179653960902E-4</v>
      </c>
      <c r="F57">
        <f>VLOOKUP(Table145[[#This Row],[model.rxns]],Table2[[model.rxns]:[JFYL18 - stddev]],12,FALSE)</f>
        <v>3.3910158211120302E-3</v>
      </c>
      <c r="G57" t="b">
        <f>ABS(Table145[[#This Row],[JFYL18 flux]])&gt;Table145[[#This Row],[JFYL18 stddev]]</f>
        <v>0</v>
      </c>
      <c r="H57">
        <v>6.5356058923552503E-4</v>
      </c>
    </row>
    <row r="58" spans="1:8" hidden="1" x14ac:dyDescent="0.25">
      <c r="A58" s="5" t="s">
        <v>1821</v>
      </c>
      <c r="B58" t="str">
        <f>VLOOKUP(Table145[[#This Row],[model.rxns]],Table2[],2,FALSE)</f>
        <v>ribonucleotide reductase</v>
      </c>
      <c r="C58" s="2">
        <v>2.3679172967180802</v>
      </c>
      <c r="D58">
        <f>VLOOKUP(Table145[[#This Row],[model.rxns]],Table2[[model.rxns]:[JFYL07 - avg]],7,FALSE)</f>
        <v>1.37226515303411E-5</v>
      </c>
      <c r="E58">
        <f>VLOOKUP(Table145[[#This Row],[model.rxns]],Table2[[model.rxns]:[JFYL18 - avg]],11,FALSE)</f>
        <v>3.3987420941098898E-5</v>
      </c>
      <c r="F58">
        <f>VLOOKUP(Table145[[#This Row],[model.rxns]],Table2[[model.rxns]:[JFYL18 - stddev]],12,FALSE)</f>
        <v>1.82102171525404E-4</v>
      </c>
      <c r="G58" t="b">
        <f>ABS(Table145[[#This Row],[JFYL18 flux]])&gt;Table145[[#This Row],[JFYL18 stddev]]</f>
        <v>0</v>
      </c>
      <c r="H58">
        <v>1.53094238050931E-10</v>
      </c>
    </row>
    <row r="59" spans="1:8" x14ac:dyDescent="0.25">
      <c r="A59" s="5">
        <v>731</v>
      </c>
      <c r="B59" t="str">
        <f>VLOOKUP(Table145[[#This Row],[model.rxns]],Table2[],2,FALSE)</f>
        <v>methylenetetrahydrofolate dehydrogenase (NAD)</v>
      </c>
      <c r="C59" s="2">
        <v>2.3679172967180802</v>
      </c>
      <c r="D59">
        <f>VLOOKUP(Table145[[#This Row],[model.rxns]],Table2[[model.rxns]:[JFYL07 - avg]],7,FALSE)</f>
        <v>9.2568537880257304E-3</v>
      </c>
      <c r="E59">
        <f>VLOOKUP(Table145[[#This Row],[model.rxns]],Table2[[model.rxns]:[JFYL18 - avg]],11,FALSE)</f>
        <v>2.29161403571106E-2</v>
      </c>
      <c r="F59">
        <f>VLOOKUP(Table145[[#This Row],[model.rxns]],Table2[[model.rxns]:[JFYL18 - stddev]],12,FALSE)</f>
        <v>8.4384328400412996E-3</v>
      </c>
      <c r="G59" t="b">
        <f>ABS(Table145[[#This Row],[JFYL18 flux]])&gt;Table145[[#This Row],[JFYL18 stddev]]</f>
        <v>1</v>
      </c>
      <c r="H59">
        <v>0</v>
      </c>
    </row>
    <row r="60" spans="1:8" hidden="1" x14ac:dyDescent="0.25">
      <c r="A60" s="5">
        <v>2132</v>
      </c>
      <c r="B60" t="str">
        <f>VLOOKUP(Table145[[#This Row],[model.rxns]],Table2[],2,FALSE)</f>
        <v>oxoglutarate/malate exchange</v>
      </c>
      <c r="C60" s="2">
        <v>2.3625424961311601</v>
      </c>
      <c r="D60">
        <f>VLOOKUP(Table145[[#This Row],[model.rxns]],Table2[[model.rxns]:[JFYL07 - avg]],7,FALSE)</f>
        <v>6.32289869797453E-2</v>
      </c>
      <c r="E60">
        <f>VLOOKUP(Table145[[#This Row],[model.rxns]],Table2[[model.rxns]:[JFYL18 - avg]],11,FALSE)</f>
        <v>0.15284503489351101</v>
      </c>
      <c r="F60">
        <f>VLOOKUP(Table145[[#This Row],[model.rxns]],Table2[[model.rxns]:[JFYL18 - stddev]],12,FALSE)</f>
        <v>0.49991719013076202</v>
      </c>
      <c r="G60" t="b">
        <f>ABS(Table145[[#This Row],[JFYL18 flux]])&gt;Table145[[#This Row],[JFYL18 stddev]]</f>
        <v>0</v>
      </c>
      <c r="H60">
        <v>1.19754898406306E-27</v>
      </c>
    </row>
    <row r="61" spans="1:8" hidden="1" x14ac:dyDescent="0.25">
      <c r="A61" s="5">
        <v>2119</v>
      </c>
      <c r="B61" t="str">
        <f>VLOOKUP(Table145[[#This Row],[model.rxns]],Table2[],2,FALSE)</f>
        <v>tyrosine transaminase</v>
      </c>
      <c r="C61" s="2">
        <v>2.3625424961311601</v>
      </c>
      <c r="D61">
        <f>VLOOKUP(Table145[[#This Row],[model.rxns]],Table2[[model.rxns]:[JFYL07 - avg]],7,FALSE)</f>
        <v>-8.1397674609254202E-4</v>
      </c>
      <c r="E61">
        <f>VLOOKUP(Table145[[#This Row],[model.rxns]],Table2[[model.rxns]:[JFYL18 - avg]],11,FALSE)</f>
        <v>-1.9615619356558602E-3</v>
      </c>
      <c r="F61">
        <f>VLOOKUP(Table145[[#This Row],[model.rxns]],Table2[[model.rxns]:[JFYL18 - stddev]],12,FALSE)</f>
        <v>1.52307533296345E-2</v>
      </c>
      <c r="G61" t="b">
        <f>ABS(Table145[[#This Row],[JFYL18 flux]])&gt;Table145[[#This Row],[JFYL18 stddev]]</f>
        <v>0</v>
      </c>
      <c r="H61">
        <v>6.3428583156121697E-6</v>
      </c>
    </row>
    <row r="62" spans="1:8" x14ac:dyDescent="0.25">
      <c r="A62" s="5">
        <v>104</v>
      </c>
      <c r="B62" t="str">
        <f>VLOOKUP(Table145[[#This Row],[model.rxns]],Table2[],2,FALSE)</f>
        <v>acetyl-CoA C-acetyltransferase</v>
      </c>
      <c r="C62" s="2">
        <v>2.3625424961311601</v>
      </c>
      <c r="D62">
        <f>VLOOKUP(Table145[[#This Row],[model.rxns]],Table2[[model.rxns]:[JFYL07 - avg]],7,FALSE)</f>
        <v>9.0740808274589694E-3</v>
      </c>
      <c r="E62">
        <f>VLOOKUP(Table145[[#This Row],[model.rxns]],Table2[[model.rxns]:[JFYL18 - avg]],11,FALSE)</f>
        <v>1.9733772011927699E-2</v>
      </c>
      <c r="F62">
        <f>VLOOKUP(Table145[[#This Row],[model.rxns]],Table2[[model.rxns]:[JFYL18 - stddev]],12,FALSE)</f>
        <v>5.5868537531447203E-3</v>
      </c>
      <c r="G62" t="b">
        <f>ABS(Table145[[#This Row],[JFYL18 flux]])&gt;Table145[[#This Row],[JFYL18 stddev]]</f>
        <v>1</v>
      </c>
      <c r="H62">
        <v>0</v>
      </c>
    </row>
    <row r="63" spans="1:8" hidden="1" x14ac:dyDescent="0.25">
      <c r="A63" s="5">
        <v>1129</v>
      </c>
      <c r="B63" t="str">
        <f>VLOOKUP(Table145[[#This Row],[model.rxns]],Table2[],2,FALSE)</f>
        <v>coenzyme A transport</v>
      </c>
      <c r="C63" s="2">
        <v>2.3333552087674301</v>
      </c>
      <c r="D63">
        <f>VLOOKUP(Table145[[#This Row],[model.rxns]],Table2[[model.rxns]:[JFYL07 - avg]],7,FALSE)</f>
        <v>9.2064610906341295E-3</v>
      </c>
      <c r="E63">
        <f>VLOOKUP(Table145[[#This Row],[model.rxns]],Table2[[model.rxns]:[JFYL18 - avg]],11,FALSE)</f>
        <v>1.9939469330358998E-2</v>
      </c>
      <c r="F63">
        <f>VLOOKUP(Table145[[#This Row],[model.rxns]],Table2[[model.rxns]:[JFYL18 - stddev]],12,FALSE)</f>
        <v>5.6578363337149804E-3</v>
      </c>
      <c r="G63" t="b">
        <f>ABS(Table145[[#This Row],[JFYL18 flux]])&gt;Table145[[#This Row],[JFYL18 stddev]]</f>
        <v>1</v>
      </c>
      <c r="H63">
        <v>0</v>
      </c>
    </row>
    <row r="64" spans="1:8" hidden="1" x14ac:dyDescent="0.25">
      <c r="A64" s="5">
        <v>1840</v>
      </c>
      <c r="B64" t="str">
        <f>VLOOKUP(Table145[[#This Row],[model.rxns]],Table2[],2,FALSE)</f>
        <v>hydroxymethylglutaryl-CoA transport</v>
      </c>
      <c r="C64" s="2">
        <v>2.2825243184985098</v>
      </c>
      <c r="D64">
        <f>VLOOKUP(Table145[[#This Row],[model.rxns]],Table2[[model.rxns]:[JFYL07 - avg]],7,FALSE)</f>
        <v>-9.2064610906341399E-3</v>
      </c>
      <c r="E64">
        <f>VLOOKUP(Table145[[#This Row],[model.rxns]],Table2[[model.rxns]:[JFYL18 - avg]],11,FALSE)</f>
        <v>-1.9939469330359099E-2</v>
      </c>
      <c r="F64">
        <f>VLOOKUP(Table145[[#This Row],[model.rxns]],Table2[[model.rxns]:[JFYL18 - stddev]],12,FALSE)</f>
        <v>5.6578363337149397E-3</v>
      </c>
      <c r="G64" t="b">
        <f>ABS(Table145[[#This Row],[JFYL18 flux]])&gt;Table145[[#This Row],[JFYL18 stddev]]</f>
        <v>1</v>
      </c>
      <c r="H64">
        <v>0</v>
      </c>
    </row>
    <row r="65" spans="1:8" hidden="1" x14ac:dyDescent="0.25">
      <c r="A65" s="5">
        <v>2242</v>
      </c>
      <c r="B65" t="str">
        <f>VLOOKUP(Table145[[#This Row],[model.rxns]],Table2[],2,FALSE)</f>
        <v>acyl-CoA oxidase (palmitoleoyl-CoA)</v>
      </c>
      <c r="C65" s="2">
        <v>2.2226278729342801</v>
      </c>
      <c r="D65">
        <f>VLOOKUP(Table145[[#This Row],[model.rxns]],Table2[[model.rxns]:[JFYL07 - avg]],7,FALSE)</f>
        <v>8.2914133066339102E-5</v>
      </c>
      <c r="E65">
        <f>VLOOKUP(Table145[[#This Row],[model.rxns]],Table2[[model.rxns]:[JFYL18 - avg]],11,FALSE)</f>
        <v>1.7925512191946499E-4</v>
      </c>
      <c r="F65">
        <f>VLOOKUP(Table145[[#This Row],[model.rxns]],Table2[[model.rxns]:[JFYL18 - stddev]],12,FALSE)</f>
        <v>7.9770005863951104E-4</v>
      </c>
      <c r="G65" t="b">
        <f>ABS(Table145[[#This Row],[JFYL18 flux]])&gt;Table145[[#This Row],[JFYL18 stddev]]</f>
        <v>0</v>
      </c>
      <c r="H65">
        <v>1.0693566915008401E-13</v>
      </c>
    </row>
    <row r="66" spans="1:8" hidden="1" x14ac:dyDescent="0.25">
      <c r="A66" s="5">
        <v>2243</v>
      </c>
      <c r="B66" t="str">
        <f>VLOOKUP(Table145[[#This Row],[model.rxns]],Table2[],2,FALSE)</f>
        <v>acyl-CoA oxidase (cis-tetradec-7-enoyl-CoA)</v>
      </c>
      <c r="C66" s="2">
        <v>2.2171403734953499</v>
      </c>
      <c r="D66">
        <f>VLOOKUP(Table145[[#This Row],[model.rxns]],Table2[[model.rxns]:[JFYL07 - avg]],7,FALSE)</f>
        <v>8.2914133066339102E-5</v>
      </c>
      <c r="E66">
        <f>VLOOKUP(Table145[[#This Row],[model.rxns]],Table2[[model.rxns]:[JFYL18 - avg]],11,FALSE)</f>
        <v>1.7925512191946499E-4</v>
      </c>
      <c r="F66">
        <f>VLOOKUP(Table145[[#This Row],[model.rxns]],Table2[[model.rxns]:[JFYL18 - stddev]],12,FALSE)</f>
        <v>7.9770005863951104E-4</v>
      </c>
      <c r="G66" t="b">
        <f>ABS(Table145[[#This Row],[JFYL18 flux]])&gt;Table145[[#This Row],[JFYL18 stddev]]</f>
        <v>0</v>
      </c>
      <c r="H66">
        <v>1.0693566915008401E-13</v>
      </c>
    </row>
    <row r="67" spans="1:8" hidden="1" x14ac:dyDescent="0.25">
      <c r="A67" s="5">
        <v>2244</v>
      </c>
      <c r="B67" t="str">
        <f>VLOOKUP(Table145[[#This Row],[model.rxns]],Table2[],2,FALSE)</f>
        <v>acyl-CoA oxidase (cis-dodec-5-enoyl-CoA)</v>
      </c>
      <c r="C67" s="2">
        <v>2.2171403734953499</v>
      </c>
      <c r="D67">
        <f>VLOOKUP(Table145[[#This Row],[model.rxns]],Table2[[model.rxns]:[JFYL07 - avg]],7,FALSE)</f>
        <v>8.2914133066339102E-5</v>
      </c>
      <c r="E67">
        <f>VLOOKUP(Table145[[#This Row],[model.rxns]],Table2[[model.rxns]:[JFYL18 - avg]],11,FALSE)</f>
        <v>1.7925512191946499E-4</v>
      </c>
      <c r="F67">
        <f>VLOOKUP(Table145[[#This Row],[model.rxns]],Table2[[model.rxns]:[JFYL18 - stddev]],12,FALSE)</f>
        <v>7.9770005863951104E-4</v>
      </c>
      <c r="G67" t="b">
        <f>ABS(Table145[[#This Row],[JFYL18 flux]])&gt;Table145[[#This Row],[JFYL18 stddev]]</f>
        <v>0</v>
      </c>
      <c r="H67">
        <v>1.0693566915008401E-13</v>
      </c>
    </row>
    <row r="68" spans="1:8" hidden="1" x14ac:dyDescent="0.25">
      <c r="A68" s="5">
        <v>2260</v>
      </c>
      <c r="B68" t="str">
        <f>VLOOKUP(Table145[[#This Row],[model.rxns]],Table2[],2,FALSE)</f>
        <v>2-enoyl-CoA hydratase (3-hydroxy-cis-hexadec-9-enoyl-CoA)</v>
      </c>
      <c r="C68" s="2">
        <v>2.2171403734953499</v>
      </c>
      <c r="D68">
        <f>VLOOKUP(Table145[[#This Row],[model.rxns]],Table2[[model.rxns]:[JFYL07 - avg]],7,FALSE)</f>
        <v>8.2914133066339102E-5</v>
      </c>
      <c r="E68">
        <f>VLOOKUP(Table145[[#This Row],[model.rxns]],Table2[[model.rxns]:[JFYL18 - avg]],11,FALSE)</f>
        <v>1.7925512191946499E-4</v>
      </c>
      <c r="F68">
        <f>VLOOKUP(Table145[[#This Row],[model.rxns]],Table2[[model.rxns]:[JFYL18 - stddev]],12,FALSE)</f>
        <v>7.9770005863951104E-4</v>
      </c>
      <c r="G68" t="b">
        <f>ABS(Table145[[#This Row],[JFYL18 flux]])&gt;Table145[[#This Row],[JFYL18 stddev]]</f>
        <v>0</v>
      </c>
      <c r="H68">
        <v>1.0693566915008401E-13</v>
      </c>
    </row>
    <row r="69" spans="1:8" hidden="1" x14ac:dyDescent="0.25">
      <c r="A69" s="5">
        <v>2261</v>
      </c>
      <c r="B69" t="str">
        <f>VLOOKUP(Table145[[#This Row],[model.rxns]],Table2[],2,FALSE)</f>
        <v>2-enoyl-CoA hydratase (3-hydroxy-cis-tetradec-7-enoyl-CoA)</v>
      </c>
      <c r="C69" s="2">
        <v>2.2171403734953499</v>
      </c>
      <c r="D69">
        <f>VLOOKUP(Table145[[#This Row],[model.rxns]],Table2[[model.rxns]:[JFYL07 - avg]],7,FALSE)</f>
        <v>8.2914133066339102E-5</v>
      </c>
      <c r="E69">
        <f>VLOOKUP(Table145[[#This Row],[model.rxns]],Table2[[model.rxns]:[JFYL18 - avg]],11,FALSE)</f>
        <v>1.7925512191946499E-4</v>
      </c>
      <c r="F69">
        <f>VLOOKUP(Table145[[#This Row],[model.rxns]],Table2[[model.rxns]:[JFYL18 - stddev]],12,FALSE)</f>
        <v>7.9770005863951104E-4</v>
      </c>
      <c r="G69" t="b">
        <f>ABS(Table145[[#This Row],[JFYL18 flux]])&gt;Table145[[#This Row],[JFYL18 stddev]]</f>
        <v>0</v>
      </c>
      <c r="H69">
        <v>1.0693566915008401E-13</v>
      </c>
    </row>
    <row r="70" spans="1:8" hidden="1" x14ac:dyDescent="0.25">
      <c r="A70" s="5">
        <v>2262</v>
      </c>
      <c r="B70" t="str">
        <f>VLOOKUP(Table145[[#This Row],[model.rxns]],Table2[],2,FALSE)</f>
        <v>2-enoyl-CoA hydratase (3-hydroxy-cis-dodec-5-enoyl-CoA)</v>
      </c>
      <c r="C70" s="2">
        <v>2.21603604026871</v>
      </c>
      <c r="D70">
        <f>VLOOKUP(Table145[[#This Row],[model.rxns]],Table2[[model.rxns]:[JFYL07 - avg]],7,FALSE)</f>
        <v>8.2914133066339102E-5</v>
      </c>
      <c r="E70">
        <f>VLOOKUP(Table145[[#This Row],[model.rxns]],Table2[[model.rxns]:[JFYL18 - avg]],11,FALSE)</f>
        <v>1.7925512191946499E-4</v>
      </c>
      <c r="F70">
        <f>VLOOKUP(Table145[[#This Row],[model.rxns]],Table2[[model.rxns]:[JFYL18 - stddev]],12,FALSE)</f>
        <v>7.9770005863951104E-4</v>
      </c>
      <c r="G70" t="b">
        <f>ABS(Table145[[#This Row],[JFYL18 flux]])&gt;Table145[[#This Row],[JFYL18 stddev]]</f>
        <v>0</v>
      </c>
      <c r="H70">
        <v>1.0693566915008401E-13</v>
      </c>
    </row>
    <row r="71" spans="1:8" hidden="1" x14ac:dyDescent="0.25">
      <c r="A71" s="5">
        <v>2277</v>
      </c>
      <c r="B71" t="str">
        <f>VLOOKUP(Table145[[#This Row],[model.rxns]],Table2[],2,FALSE)</f>
        <v>3-hydroxyacyl-CoA dehydrogenase (3-oxo-cis-hexadec-9-enoyl-CoA)</v>
      </c>
      <c r="C71" s="2">
        <v>2.21603604026871</v>
      </c>
      <c r="D71">
        <f>VLOOKUP(Table145[[#This Row],[model.rxns]],Table2[[model.rxns]:[JFYL07 - avg]],7,FALSE)</f>
        <v>8.2914133066339102E-5</v>
      </c>
      <c r="E71">
        <f>VLOOKUP(Table145[[#This Row],[model.rxns]],Table2[[model.rxns]:[JFYL18 - avg]],11,FALSE)</f>
        <v>1.7925512191946499E-4</v>
      </c>
      <c r="F71">
        <f>VLOOKUP(Table145[[#This Row],[model.rxns]],Table2[[model.rxns]:[JFYL18 - stddev]],12,FALSE)</f>
        <v>7.9770005863951104E-4</v>
      </c>
      <c r="G71" t="b">
        <f>ABS(Table145[[#This Row],[JFYL18 flux]])&gt;Table145[[#This Row],[JFYL18 stddev]]</f>
        <v>0</v>
      </c>
      <c r="H71">
        <v>1.0693566915008401E-13</v>
      </c>
    </row>
    <row r="72" spans="1:8" hidden="1" x14ac:dyDescent="0.25">
      <c r="A72" s="5">
        <v>2278</v>
      </c>
      <c r="B72" t="str">
        <f>VLOOKUP(Table145[[#This Row],[model.rxns]],Table2[],2,FALSE)</f>
        <v>3-hydroxyacyl-CoA dehydrogenase (3-oxo-cis-tetradec-7-enoyl-CoA)</v>
      </c>
      <c r="C72" s="2">
        <v>2.2131728260427002</v>
      </c>
      <c r="D72">
        <f>VLOOKUP(Table145[[#This Row],[model.rxns]],Table2[[model.rxns]:[JFYL07 - avg]],7,FALSE)</f>
        <v>8.2914133066339102E-5</v>
      </c>
      <c r="E72">
        <f>VLOOKUP(Table145[[#This Row],[model.rxns]],Table2[[model.rxns]:[JFYL18 - avg]],11,FALSE)</f>
        <v>1.7925512191946499E-4</v>
      </c>
      <c r="F72">
        <f>VLOOKUP(Table145[[#This Row],[model.rxns]],Table2[[model.rxns]:[JFYL18 - stddev]],12,FALSE)</f>
        <v>7.9770005863951104E-4</v>
      </c>
      <c r="G72" t="b">
        <f>ABS(Table145[[#This Row],[JFYL18 flux]])&gt;Table145[[#This Row],[JFYL18 stddev]]</f>
        <v>0</v>
      </c>
      <c r="H72">
        <v>1.0693566915008401E-13</v>
      </c>
    </row>
    <row r="73" spans="1:8" hidden="1" x14ac:dyDescent="0.25">
      <c r="A73" s="5">
        <v>2279</v>
      </c>
      <c r="B73" t="str">
        <f>VLOOKUP(Table145[[#This Row],[model.rxns]],Table2[],2,FALSE)</f>
        <v>3-hydroxyacyl-CoA dehydrogenase (3-oxo-cis-dodec-5-enoyl-CoA)</v>
      </c>
      <c r="C73" s="2">
        <v>2.13454780524832</v>
      </c>
      <c r="D73">
        <f>VLOOKUP(Table145[[#This Row],[model.rxns]],Table2[[model.rxns]:[JFYL07 - avg]],7,FALSE)</f>
        <v>8.2914133066339102E-5</v>
      </c>
      <c r="E73">
        <f>VLOOKUP(Table145[[#This Row],[model.rxns]],Table2[[model.rxns]:[JFYL18 - avg]],11,FALSE)</f>
        <v>1.7925512191946499E-4</v>
      </c>
      <c r="F73">
        <f>VLOOKUP(Table145[[#This Row],[model.rxns]],Table2[[model.rxns]:[JFYL18 - stddev]],12,FALSE)</f>
        <v>7.9770005863951104E-4</v>
      </c>
      <c r="G73" t="b">
        <f>ABS(Table145[[#This Row],[JFYL18 flux]])&gt;Table145[[#This Row],[JFYL18 stddev]]</f>
        <v>0</v>
      </c>
      <c r="H73">
        <v>1.0693566915008401E-13</v>
      </c>
    </row>
    <row r="74" spans="1:8" hidden="1" x14ac:dyDescent="0.25">
      <c r="A74" s="5">
        <v>2289</v>
      </c>
      <c r="B74" t="str">
        <f>VLOOKUP(Table145[[#This Row],[model.rxns]],Table2[],2,FALSE)</f>
        <v>acetyl-CoA C-acyltransferase (cis-tetradec-7-enoyl-CoA)</v>
      </c>
      <c r="C74" s="2">
        <v>1.97429650524566</v>
      </c>
      <c r="D74">
        <f>VLOOKUP(Table145[[#This Row],[model.rxns]],Table2[[model.rxns]:[JFYL07 - avg]],7,FALSE)</f>
        <v>8.2914133066339102E-5</v>
      </c>
      <c r="E74">
        <f>VLOOKUP(Table145[[#This Row],[model.rxns]],Table2[[model.rxns]:[JFYL18 - avg]],11,FALSE)</f>
        <v>1.7925512191946499E-4</v>
      </c>
      <c r="F74">
        <f>VLOOKUP(Table145[[#This Row],[model.rxns]],Table2[[model.rxns]:[JFYL18 - stddev]],12,FALSE)</f>
        <v>7.9770005863951104E-4</v>
      </c>
      <c r="G74" t="b">
        <f>ABS(Table145[[#This Row],[JFYL18 flux]])&gt;Table145[[#This Row],[JFYL18 stddev]]</f>
        <v>0</v>
      </c>
      <c r="H74">
        <v>1.0693566915008401E-13</v>
      </c>
    </row>
    <row r="75" spans="1:8" hidden="1" x14ac:dyDescent="0.25">
      <c r="A75" s="5">
        <v>2290</v>
      </c>
      <c r="B75" t="str">
        <f>VLOOKUP(Table145[[#This Row],[model.rxns]],Table2[],2,FALSE)</f>
        <v>acetyl-CoA C-acyltransferase (cis-dodec-5-enoyl-CoA)</v>
      </c>
      <c r="C75" s="2">
        <v>1.97429650524566</v>
      </c>
      <c r="D75">
        <f>VLOOKUP(Table145[[#This Row],[model.rxns]],Table2[[model.rxns]:[JFYL07 - avg]],7,FALSE)</f>
        <v>8.2914133066339102E-5</v>
      </c>
      <c r="E75">
        <f>VLOOKUP(Table145[[#This Row],[model.rxns]],Table2[[model.rxns]:[JFYL18 - avg]],11,FALSE)</f>
        <v>1.7925512191946499E-4</v>
      </c>
      <c r="F75">
        <f>VLOOKUP(Table145[[#This Row],[model.rxns]],Table2[[model.rxns]:[JFYL18 - stddev]],12,FALSE)</f>
        <v>7.9770005863951104E-4</v>
      </c>
      <c r="G75" t="b">
        <f>ABS(Table145[[#This Row],[JFYL18 flux]])&gt;Table145[[#This Row],[JFYL18 stddev]]</f>
        <v>0</v>
      </c>
      <c r="H75">
        <v>1.0693566915008401E-13</v>
      </c>
    </row>
    <row r="76" spans="1:8" hidden="1" x14ac:dyDescent="0.25">
      <c r="A76" s="5">
        <v>2291</v>
      </c>
      <c r="B76" t="str">
        <f>VLOOKUP(Table145[[#This Row],[model.rxns]],Table2[],2,FALSE)</f>
        <v>acetyl-CoA C-acyltransferase (cis-dec-3-enoyl-CoA)</v>
      </c>
      <c r="C76" s="2">
        <v>1.89407648871178</v>
      </c>
      <c r="D76">
        <f>VLOOKUP(Table145[[#This Row],[model.rxns]],Table2[[model.rxns]:[JFYL07 - avg]],7,FALSE)</f>
        <v>8.2914133066339102E-5</v>
      </c>
      <c r="E76">
        <f>VLOOKUP(Table145[[#This Row],[model.rxns]],Table2[[model.rxns]:[JFYL18 - avg]],11,FALSE)</f>
        <v>1.7925512191946499E-4</v>
      </c>
      <c r="F76">
        <f>VLOOKUP(Table145[[#This Row],[model.rxns]],Table2[[model.rxns]:[JFYL18 - stddev]],12,FALSE)</f>
        <v>7.9770005863951104E-4</v>
      </c>
      <c r="G76" t="b">
        <f>ABS(Table145[[#This Row],[JFYL18 flux]])&gt;Table145[[#This Row],[JFYL18 stddev]]</f>
        <v>0</v>
      </c>
      <c r="H76">
        <v>1.0693566915008401E-13</v>
      </c>
    </row>
    <row r="77" spans="1:8" hidden="1" x14ac:dyDescent="0.25">
      <c r="A77" s="5">
        <v>2295</v>
      </c>
      <c r="B77" t="str">
        <f>VLOOKUP(Table145[[#This Row],[model.rxns]],Table2[],2,FALSE)</f>
        <v>delta3,delta2-enoyl-CoA isomerase (cis-dec-3-enoyl-CoA)</v>
      </c>
      <c r="C77" s="2">
        <v>1.89407648871178</v>
      </c>
      <c r="D77">
        <f>VLOOKUP(Table145[[#This Row],[model.rxns]],Table2[[model.rxns]:[JFYL07 - avg]],7,FALSE)</f>
        <v>8.2914133066339102E-5</v>
      </c>
      <c r="E77">
        <f>VLOOKUP(Table145[[#This Row],[model.rxns]],Table2[[model.rxns]:[JFYL18 - avg]],11,FALSE)</f>
        <v>1.7925512191946499E-4</v>
      </c>
      <c r="F77">
        <f>VLOOKUP(Table145[[#This Row],[model.rxns]],Table2[[model.rxns]:[JFYL18 - stddev]],12,FALSE)</f>
        <v>7.9770005863951104E-4</v>
      </c>
      <c r="G77" t="b">
        <f>ABS(Table145[[#This Row],[JFYL18 flux]])&gt;Table145[[#This Row],[JFYL18 stddev]]</f>
        <v>0</v>
      </c>
      <c r="H77">
        <v>1.0693566915008401E-13</v>
      </c>
    </row>
    <row r="78" spans="1:8" x14ac:dyDescent="0.25">
      <c r="A78" s="5">
        <v>560</v>
      </c>
      <c r="B78" t="str">
        <f>VLOOKUP(Table145[[#This Row],[model.rxns]],Table2[],2,FALSE)</f>
        <v>hydroxymethylglutaryl CoA synthase</v>
      </c>
      <c r="C78" s="2">
        <v>1.89407648871178</v>
      </c>
      <c r="D78">
        <f>VLOOKUP(Table145[[#This Row],[model.rxns]],Table2[[model.rxns]:[JFYL07 - avg]],7,FALSE)</f>
        <v>9.1935789898820192E-3</v>
      </c>
      <c r="E78">
        <f>VLOOKUP(Table145[[#This Row],[model.rxns]],Table2[[model.rxns]:[JFYL18 - avg]],11,FALSE)</f>
        <v>1.9765250825602401E-2</v>
      </c>
      <c r="F78">
        <f>VLOOKUP(Table145[[#This Row],[model.rxns]],Table2[[model.rxns]:[JFYL18 - stddev]],12,FALSE)</f>
        <v>5.5753531095751102E-3</v>
      </c>
      <c r="G78" t="b">
        <f>ABS(Table145[[#This Row],[JFYL18 flux]])&gt;Table145[[#This Row],[JFYL18 stddev]]</f>
        <v>1</v>
      </c>
      <c r="H78">
        <v>0</v>
      </c>
    </row>
    <row r="79" spans="1:8" hidden="1" x14ac:dyDescent="0.25">
      <c r="A79" s="5">
        <v>3517</v>
      </c>
      <c r="B79" t="str">
        <f>VLOOKUP(Table145[[#This Row],[model.rxns]],Table2[],2,FALSE)</f>
        <v>palmitoyl-CoA transport, cytoplasm-ER membrane</v>
      </c>
      <c r="C79" s="2">
        <v>1.89407648871178</v>
      </c>
      <c r="D79">
        <f>VLOOKUP(Table145[[#This Row],[model.rxns]],Table2[[model.rxns]:[JFYL07 - avg]],7,FALSE)</f>
        <v>4.0668112429983799E-4</v>
      </c>
      <c r="E79">
        <f>VLOOKUP(Table145[[#This Row],[model.rxns]],Table2[[model.rxns]:[JFYL18 - avg]],11,FALSE)</f>
        <v>8.6822127257911203E-4</v>
      </c>
      <c r="F79">
        <f>VLOOKUP(Table145[[#This Row],[model.rxns]],Table2[[model.rxns]:[JFYL18 - stddev]],12,FALSE)</f>
        <v>9.6014830163087303E-4</v>
      </c>
      <c r="G79" t="b">
        <f>ABS(Table145[[#This Row],[JFYL18 flux]])&gt;Table145[[#This Row],[JFYL18 stddev]]</f>
        <v>0</v>
      </c>
      <c r="H79">
        <v>3.0092897601757999E-157</v>
      </c>
    </row>
    <row r="80" spans="1:8" hidden="1" x14ac:dyDescent="0.25">
      <c r="A80" s="5">
        <v>2222</v>
      </c>
      <c r="B80" t="str">
        <f>VLOOKUP(Table145[[#This Row],[model.rxns]],Table2[],2,FALSE)</f>
        <v>fatty acyl-CoA transport via ABC system (C16:1)</v>
      </c>
      <c r="C80" s="2">
        <v>1.89407648871178</v>
      </c>
      <c r="D80">
        <f>VLOOKUP(Table145[[#This Row],[model.rxns]],Table2[[model.rxns]:[JFYL07 - avg]],7,FALSE)</f>
        <v>9.33042387960015E-5</v>
      </c>
      <c r="E80">
        <f>VLOOKUP(Table145[[#This Row],[model.rxns]],Table2[[model.rxns]:[JFYL18 - avg]],11,FALSE)</f>
        <v>1.9696917566591101E-4</v>
      </c>
      <c r="F80">
        <f>VLOOKUP(Table145[[#This Row],[model.rxns]],Table2[[model.rxns]:[JFYL18 - stddev]],12,FALSE)</f>
        <v>8.8623350172072199E-4</v>
      </c>
      <c r="G80" t="b">
        <f>ABS(Table145[[#This Row],[JFYL18 flux]])&gt;Table145[[#This Row],[JFYL18 stddev]]</f>
        <v>0</v>
      </c>
      <c r="H80">
        <v>2.14246998183814E-12</v>
      </c>
    </row>
    <row r="81" spans="1:8" x14ac:dyDescent="0.25">
      <c r="A81" s="5">
        <v>216</v>
      </c>
      <c r="B81" t="str">
        <f>VLOOKUP(Table145[[#This Row],[model.rxns]],Table2[],2,FALSE)</f>
        <v>aspartate transaminase</v>
      </c>
      <c r="C81" s="2">
        <v>1.8785643486813399</v>
      </c>
      <c r="D81">
        <f>VLOOKUP(Table145[[#This Row],[model.rxns]],Table2[[model.rxns]:[JFYL07 - avg]],7,FALSE)</f>
        <v>0.71235679854939404</v>
      </c>
      <c r="E81">
        <f>VLOOKUP(Table145[[#This Row],[model.rxns]],Table2[[model.rxns]:[JFYL18 - avg]],11,FALSE)</f>
        <v>1.4727309494392</v>
      </c>
      <c r="F81">
        <f>VLOOKUP(Table145[[#This Row],[model.rxns]],Table2[[model.rxns]:[JFYL18 - stddev]],12,FALSE)</f>
        <v>4.6026145092785797E-2</v>
      </c>
      <c r="G81" t="b">
        <f>ABS(Table145[[#This Row],[JFYL18 flux]])&gt;Table145[[#This Row],[JFYL18 stddev]]</f>
        <v>1</v>
      </c>
      <c r="H81">
        <v>0</v>
      </c>
    </row>
    <row r="82" spans="1:8" x14ac:dyDescent="0.25">
      <c r="A82" s="5">
        <v>548</v>
      </c>
      <c r="B82" t="str">
        <f>VLOOKUP(Table145[[#This Row],[model.rxns]],Table2[],2,FALSE)</f>
        <v>homoserine kinase</v>
      </c>
      <c r="C82" s="2">
        <v>1.8785643486813399</v>
      </c>
      <c r="D82">
        <f>VLOOKUP(Table145[[#This Row],[model.rxns]],Table2[[model.rxns]:[JFYL07 - avg]],7,FALSE)</f>
        <v>1.84215748731207E-2</v>
      </c>
      <c r="E82">
        <f>VLOOKUP(Table145[[#This Row],[model.rxns]],Table2[[model.rxns]:[JFYL18 - avg]],11,FALSE)</f>
        <v>3.61734723062416E-2</v>
      </c>
      <c r="F82">
        <f>VLOOKUP(Table145[[#This Row],[model.rxns]],Table2[[model.rxns]:[JFYL18 - stddev]],12,FALSE)</f>
        <v>1.04361014754382E-3</v>
      </c>
      <c r="G82" t="b">
        <f>ABS(Table145[[#This Row],[JFYL18 flux]])&gt;Table145[[#This Row],[JFYL18 stddev]]</f>
        <v>1</v>
      </c>
      <c r="H82">
        <v>0</v>
      </c>
    </row>
    <row r="83" spans="1:8" x14ac:dyDescent="0.25">
      <c r="A83" s="5">
        <v>1041</v>
      </c>
      <c r="B83" t="str">
        <f>VLOOKUP(Table145[[#This Row],[model.rxns]],Table2[],2,FALSE)</f>
        <v>threonine synthase</v>
      </c>
      <c r="C83" s="2">
        <v>1.8738379929158699</v>
      </c>
      <c r="D83">
        <f>VLOOKUP(Table145[[#This Row],[model.rxns]],Table2[[model.rxns]:[JFYL07 - avg]],7,FALSE)</f>
        <v>1.84215748731207E-2</v>
      </c>
      <c r="E83">
        <f>VLOOKUP(Table145[[#This Row],[model.rxns]],Table2[[model.rxns]:[JFYL18 - avg]],11,FALSE)</f>
        <v>3.61734723062416E-2</v>
      </c>
      <c r="F83">
        <f>VLOOKUP(Table145[[#This Row],[model.rxns]],Table2[[model.rxns]:[JFYL18 - stddev]],12,FALSE)</f>
        <v>1.04361014754382E-3</v>
      </c>
      <c r="G83" t="b">
        <f>ABS(Table145[[#This Row],[JFYL18 flux]])&gt;Table145[[#This Row],[JFYL18 stddev]]</f>
        <v>1</v>
      </c>
      <c r="H83">
        <v>0</v>
      </c>
    </row>
    <row r="84" spans="1:8" hidden="1" x14ac:dyDescent="0.25">
      <c r="A84" s="5">
        <v>848</v>
      </c>
      <c r="B84" t="str">
        <f>VLOOKUP(Table145[[#This Row],[model.rxns]],Table2[],2,FALSE)</f>
        <v>peroxisomal acyl-CoA thioesterase</v>
      </c>
      <c r="C84" s="2">
        <v>1.86497087930461</v>
      </c>
      <c r="D84">
        <f>VLOOKUP(Table145[[#This Row],[model.rxns]],Table2[[model.rxns]:[JFYL07 - avg]],7,FALSE)</f>
        <v>3.6409455328366797E-5</v>
      </c>
      <c r="E84">
        <f>VLOOKUP(Table145[[#This Row],[model.rxns]],Table2[[model.rxns]:[JFYL18 - avg]],11,FALSE)</f>
        <v>6.9288002821724399E-5</v>
      </c>
      <c r="F84">
        <f>VLOOKUP(Table145[[#This Row],[model.rxns]],Table2[[model.rxns]:[JFYL18 - stddev]],12,FALSE)</f>
        <v>5.3310030809861704E-4</v>
      </c>
      <c r="G84" t="b">
        <f>ABS(Table145[[#This Row],[JFYL18 flux]])&gt;Table145[[#This Row],[JFYL18 stddev]]</f>
        <v>0</v>
      </c>
      <c r="H84">
        <v>5.7204013195637097E-4</v>
      </c>
    </row>
    <row r="85" spans="1:8" x14ac:dyDescent="0.25">
      <c r="A85" s="5">
        <v>217</v>
      </c>
      <c r="B85" t="str">
        <f>VLOOKUP(Table145[[#This Row],[model.rxns]],Table2[],2,FALSE)</f>
        <v>aspartate transaminase</v>
      </c>
      <c r="C85" s="2">
        <v>1.86497087930461</v>
      </c>
      <c r="D85">
        <f>VLOOKUP(Table145[[#This Row],[model.rxns]],Table2[[model.rxns]:[JFYL07 - avg]],7,FALSE)</f>
        <v>-0.84842282524541301</v>
      </c>
      <c r="E85">
        <f>VLOOKUP(Table145[[#This Row],[model.rxns]],Table2[[model.rxns]:[JFYL18 - avg]],11,FALSE)</f>
        <v>-1.5779559623811299</v>
      </c>
      <c r="F85">
        <f>VLOOKUP(Table145[[#This Row],[model.rxns]],Table2[[model.rxns]:[JFYL18 - stddev]],12,FALSE)</f>
        <v>4.6409262031344101E-2</v>
      </c>
      <c r="G85" t="b">
        <f>ABS(Table145[[#This Row],[JFYL18 flux]])&gt;Table145[[#This Row],[JFYL18 stddev]]</f>
        <v>1</v>
      </c>
      <c r="H85">
        <v>0</v>
      </c>
    </row>
    <row r="86" spans="1:8" x14ac:dyDescent="0.25">
      <c r="A86" s="5">
        <v>215</v>
      </c>
      <c r="B86" t="str">
        <f>VLOOKUP(Table145[[#This Row],[model.rxns]],Table2[],2,FALSE)</f>
        <v>aspartate kinase</v>
      </c>
      <c r="C86" s="2">
        <v>1.86497087930461</v>
      </c>
      <c r="D86">
        <f>VLOOKUP(Table145[[#This Row],[model.rxns]],Table2[[model.rxns]:[JFYL07 - avg]],7,FALSE)</f>
        <v>2.1413910278627199E-2</v>
      </c>
      <c r="E86">
        <f>VLOOKUP(Table145[[#This Row],[model.rxns]],Table2[[model.rxns]:[JFYL18 - avg]],11,FALSE)</f>
        <v>3.9787495521132303E-2</v>
      </c>
      <c r="F86">
        <f>VLOOKUP(Table145[[#This Row],[model.rxns]],Table2[[model.rxns]:[JFYL18 - stddev]],12,FALSE)</f>
        <v>6.8216359063505796E-4</v>
      </c>
      <c r="G86" t="b">
        <f>ABS(Table145[[#This Row],[JFYL18 flux]])&gt;Table145[[#This Row],[JFYL18 stddev]]</f>
        <v>1</v>
      </c>
      <c r="H86">
        <v>0</v>
      </c>
    </row>
    <row r="87" spans="1:8" x14ac:dyDescent="0.25">
      <c r="A87" s="5">
        <v>219</v>
      </c>
      <c r="B87" t="str">
        <f>VLOOKUP(Table145[[#This Row],[model.rxns]],Table2[],2,FALSE)</f>
        <v>aspartate-semialdehyde dehydrogenase</v>
      </c>
      <c r="C87" s="2">
        <v>1.86210047920858</v>
      </c>
      <c r="D87">
        <f>VLOOKUP(Table145[[#This Row],[model.rxns]],Table2[[model.rxns]:[JFYL07 - avg]],7,FALSE)</f>
        <v>2.1413910278627199E-2</v>
      </c>
      <c r="E87">
        <f>VLOOKUP(Table145[[#This Row],[model.rxns]],Table2[[model.rxns]:[JFYL18 - avg]],11,FALSE)</f>
        <v>3.9787495521132303E-2</v>
      </c>
      <c r="F87">
        <f>VLOOKUP(Table145[[#This Row],[model.rxns]],Table2[[model.rxns]:[JFYL18 - stddev]],12,FALSE)</f>
        <v>6.8216359063505796E-4</v>
      </c>
      <c r="G87" t="b">
        <f>ABS(Table145[[#This Row],[JFYL18 flux]])&gt;Table145[[#This Row],[JFYL18 stddev]]</f>
        <v>1</v>
      </c>
      <c r="H87">
        <v>0</v>
      </c>
    </row>
    <row r="88" spans="1:8" x14ac:dyDescent="0.25">
      <c r="A88" s="5">
        <v>547</v>
      </c>
      <c r="B88" t="str">
        <f>VLOOKUP(Table145[[#This Row],[model.rxns]],Table2[],2,FALSE)</f>
        <v>homoserine dehydrogenase (NADP)</v>
      </c>
      <c r="C88" s="2">
        <v>1.86210047920858</v>
      </c>
      <c r="D88">
        <f>VLOOKUP(Table145[[#This Row],[model.rxns]],Table2[[model.rxns]:[JFYL07 - avg]],7,FALSE)</f>
        <v>2.1413910278627199E-2</v>
      </c>
      <c r="E88">
        <f>VLOOKUP(Table145[[#This Row],[model.rxns]],Table2[[model.rxns]:[JFYL18 - avg]],11,FALSE)</f>
        <v>3.9787495521132303E-2</v>
      </c>
      <c r="F88">
        <f>VLOOKUP(Table145[[#This Row],[model.rxns]],Table2[[model.rxns]:[JFYL18 - stddev]],12,FALSE)</f>
        <v>6.8216359063505796E-4</v>
      </c>
      <c r="G88" t="b">
        <f>ABS(Table145[[#This Row],[JFYL18 flux]])&gt;Table145[[#This Row],[JFYL18 stddev]]</f>
        <v>1</v>
      </c>
      <c r="H88">
        <v>0</v>
      </c>
    </row>
    <row r="89" spans="1:8" hidden="1" x14ac:dyDescent="0.25">
      <c r="A89" s="5">
        <v>1761</v>
      </c>
      <c r="B89" t="str">
        <f>VLOOKUP(Table145[[#This Row],[model.rxns]],Table2[],2,FALSE)</f>
        <v>ethanol exchange</v>
      </c>
      <c r="C89" s="2">
        <v>1.86210047920858</v>
      </c>
      <c r="D89">
        <f>VLOOKUP(Table145[[#This Row],[model.rxns]],Table2[[model.rxns]:[JFYL07 - avg]],7,FALSE)</f>
        <v>9.6758850541349105E-3</v>
      </c>
      <c r="E89">
        <f>VLOOKUP(Table145[[#This Row],[model.rxns]],Table2[[model.rxns]:[JFYL18 - avg]],11,FALSE)</f>
        <v>1.7511034887612301E-2</v>
      </c>
      <c r="F89">
        <f>VLOOKUP(Table145[[#This Row],[model.rxns]],Table2[[model.rxns]:[JFYL18 - stddev]],12,FALSE)</f>
        <v>2.44596146584202E-4</v>
      </c>
      <c r="G89" t="b">
        <f>ABS(Table145[[#This Row],[JFYL18 flux]])&gt;Table145[[#This Row],[JFYL18 stddev]]</f>
        <v>1</v>
      </c>
      <c r="H89">
        <v>0</v>
      </c>
    </row>
    <row r="90" spans="1:8" hidden="1" x14ac:dyDescent="0.25">
      <c r="A90" s="5">
        <v>1762</v>
      </c>
      <c r="B90" t="str">
        <f>VLOOKUP(Table145[[#This Row],[model.rxns]],Table2[],2,FALSE)</f>
        <v>ethanol transport</v>
      </c>
      <c r="C90" s="2">
        <v>1.86210047920858</v>
      </c>
      <c r="D90">
        <f>VLOOKUP(Table145[[#This Row],[model.rxns]],Table2[[model.rxns]:[JFYL07 - avg]],7,FALSE)</f>
        <v>9.6758850541349105E-3</v>
      </c>
      <c r="E90">
        <f>VLOOKUP(Table145[[#This Row],[model.rxns]],Table2[[model.rxns]:[JFYL18 - avg]],11,FALSE)</f>
        <v>1.7511034887612301E-2</v>
      </c>
      <c r="F90">
        <f>VLOOKUP(Table145[[#This Row],[model.rxns]],Table2[[model.rxns]:[JFYL18 - stddev]],12,FALSE)</f>
        <v>2.44596146584202E-4</v>
      </c>
      <c r="G90" t="b">
        <f>ABS(Table145[[#This Row],[JFYL18 flux]])&gt;Table145[[#This Row],[JFYL18 stddev]]</f>
        <v>1</v>
      </c>
      <c r="H90">
        <v>0</v>
      </c>
    </row>
    <row r="91" spans="1:8" hidden="1" x14ac:dyDescent="0.25">
      <c r="A91" s="5">
        <v>2236</v>
      </c>
      <c r="B91" t="str">
        <f>VLOOKUP(Table145[[#This Row],[model.rxns]],Table2[],2,FALSE)</f>
        <v>acyl-CoA oxidase (butanoyl-CoA)</v>
      </c>
      <c r="C91" s="2">
        <v>1.86210047920858</v>
      </c>
      <c r="D91">
        <f>VLOOKUP(Table145[[#This Row],[model.rxns]],Table2[[model.rxns]:[JFYL07 - avg]],7,FALSE)</f>
        <v>1.9400588783548701E-4</v>
      </c>
      <c r="E91">
        <f>VLOOKUP(Table145[[#This Row],[model.rxns]],Table2[[model.rxns]:[JFYL18 - avg]],11,FALSE)</f>
        <v>3.3971589790784902E-4</v>
      </c>
      <c r="F91">
        <f>VLOOKUP(Table145[[#This Row],[model.rxns]],Table2[[model.rxns]:[JFYL18 - stddev]],12,FALSE)</f>
        <v>1.07973338675236E-3</v>
      </c>
      <c r="G91" t="b">
        <f>ABS(Table145[[#This Row],[JFYL18 flux]])&gt;Table145[[#This Row],[JFYL18 stddev]]</f>
        <v>0</v>
      </c>
      <c r="H91">
        <v>1.7730204609504E-16</v>
      </c>
    </row>
    <row r="92" spans="1:8" hidden="1" x14ac:dyDescent="0.25">
      <c r="A92" s="5">
        <v>2248</v>
      </c>
      <c r="B92" t="str">
        <f>VLOOKUP(Table145[[#This Row],[model.rxns]],Table2[],2,FALSE)</f>
        <v>2-enoyl-CoA hydratase (3-hydroxydecanoyl-CoA)</v>
      </c>
      <c r="C92" s="2">
        <v>1.86210047920858</v>
      </c>
      <c r="D92">
        <f>VLOOKUP(Table145[[#This Row],[model.rxns]],Table2[[model.rxns]:[JFYL07 - avg]],7,FALSE)</f>
        <v>1.9400588783548701E-4</v>
      </c>
      <c r="E92">
        <f>VLOOKUP(Table145[[#This Row],[model.rxns]],Table2[[model.rxns]:[JFYL18 - avg]],11,FALSE)</f>
        <v>3.3971589790784902E-4</v>
      </c>
      <c r="F92">
        <f>VLOOKUP(Table145[[#This Row],[model.rxns]],Table2[[model.rxns]:[JFYL18 - stddev]],12,FALSE)</f>
        <v>1.07973338675236E-3</v>
      </c>
      <c r="G92" t="b">
        <f>ABS(Table145[[#This Row],[JFYL18 flux]])&gt;Table145[[#This Row],[JFYL18 stddev]]</f>
        <v>0</v>
      </c>
      <c r="H92">
        <v>1.7730204609504E-16</v>
      </c>
    </row>
    <row r="93" spans="1:8" hidden="1" x14ac:dyDescent="0.25">
      <c r="A93" s="5">
        <v>2254</v>
      </c>
      <c r="B93" t="str">
        <f>VLOOKUP(Table145[[#This Row],[model.rxns]],Table2[],2,FALSE)</f>
        <v>2-enoyl-CoA hydratase (3-hydroxybutanoyl-CoA)</v>
      </c>
      <c r="C93" s="2">
        <v>1.86210047920858</v>
      </c>
      <c r="D93">
        <f>VLOOKUP(Table145[[#This Row],[model.rxns]],Table2[[model.rxns]:[JFYL07 - avg]],7,FALSE)</f>
        <v>1.9400588783548701E-4</v>
      </c>
      <c r="E93">
        <f>VLOOKUP(Table145[[#This Row],[model.rxns]],Table2[[model.rxns]:[JFYL18 - avg]],11,FALSE)</f>
        <v>3.3971589790784902E-4</v>
      </c>
      <c r="F93">
        <f>VLOOKUP(Table145[[#This Row],[model.rxns]],Table2[[model.rxns]:[JFYL18 - stddev]],12,FALSE)</f>
        <v>1.07973338675236E-3</v>
      </c>
      <c r="G93" t="b">
        <f>ABS(Table145[[#This Row],[JFYL18 flux]])&gt;Table145[[#This Row],[JFYL18 stddev]]</f>
        <v>0</v>
      </c>
      <c r="H93">
        <v>1.7730204609504E-16</v>
      </c>
    </row>
    <row r="94" spans="1:8" hidden="1" x14ac:dyDescent="0.25">
      <c r="A94" s="5">
        <v>2266</v>
      </c>
      <c r="B94" t="str">
        <f>VLOOKUP(Table145[[#This Row],[model.rxns]],Table2[],2,FALSE)</f>
        <v>3-hydroxyacyl-CoA dehydrogenase (3-oxodecanoyl-CoA)</v>
      </c>
      <c r="C94" s="2">
        <v>1.86210047920858</v>
      </c>
      <c r="D94">
        <f>VLOOKUP(Table145[[#This Row],[model.rxns]],Table2[[model.rxns]:[JFYL07 - avg]],7,FALSE)</f>
        <v>1.9400588783548701E-4</v>
      </c>
      <c r="E94">
        <f>VLOOKUP(Table145[[#This Row],[model.rxns]],Table2[[model.rxns]:[JFYL18 - avg]],11,FALSE)</f>
        <v>3.3971589790784902E-4</v>
      </c>
      <c r="F94">
        <f>VLOOKUP(Table145[[#This Row],[model.rxns]],Table2[[model.rxns]:[JFYL18 - stddev]],12,FALSE)</f>
        <v>1.07973338675236E-3</v>
      </c>
      <c r="G94" t="b">
        <f>ABS(Table145[[#This Row],[JFYL18 flux]])&gt;Table145[[#This Row],[JFYL18 stddev]]</f>
        <v>0</v>
      </c>
      <c r="H94">
        <v>1.7730204609504E-16</v>
      </c>
    </row>
    <row r="95" spans="1:8" hidden="1" x14ac:dyDescent="0.25">
      <c r="A95" s="5">
        <v>2271</v>
      </c>
      <c r="B95" t="str">
        <f>VLOOKUP(Table145[[#This Row],[model.rxns]],Table2[],2,FALSE)</f>
        <v>3-hydroxyacyl-CoA dehydrogenase (3-oxobutanoyl-CoA)</v>
      </c>
      <c r="C95" s="2">
        <v>1.86210047920858</v>
      </c>
      <c r="D95">
        <f>VLOOKUP(Table145[[#This Row],[model.rxns]],Table2[[model.rxns]:[JFYL07 - avg]],7,FALSE)</f>
        <v>1.9400588783548701E-4</v>
      </c>
      <c r="E95">
        <f>VLOOKUP(Table145[[#This Row],[model.rxns]],Table2[[model.rxns]:[JFYL18 - avg]],11,FALSE)</f>
        <v>3.3971589790784902E-4</v>
      </c>
      <c r="F95">
        <f>VLOOKUP(Table145[[#This Row],[model.rxns]],Table2[[model.rxns]:[JFYL18 - stddev]],12,FALSE)</f>
        <v>1.07973338675236E-3</v>
      </c>
      <c r="G95" t="b">
        <f>ABS(Table145[[#This Row],[JFYL18 flux]])&gt;Table145[[#This Row],[JFYL18 stddev]]</f>
        <v>0</v>
      </c>
      <c r="H95">
        <v>1.7730204609504E-16</v>
      </c>
    </row>
    <row r="96" spans="1:8" hidden="1" x14ac:dyDescent="0.25">
      <c r="A96" s="5">
        <v>2283</v>
      </c>
      <c r="B96" t="str">
        <f>VLOOKUP(Table145[[#This Row],[model.rxns]],Table2[],2,FALSE)</f>
        <v>acetyl-CoA C-acyltransferase (acetyl-CoA)</v>
      </c>
      <c r="C96" s="2">
        <v>1.86210047920858</v>
      </c>
      <c r="D96">
        <f>VLOOKUP(Table145[[#This Row],[model.rxns]],Table2[[model.rxns]:[JFYL07 - avg]],7,FALSE)</f>
        <v>1.9400588783548701E-4</v>
      </c>
      <c r="E96">
        <f>VLOOKUP(Table145[[#This Row],[model.rxns]],Table2[[model.rxns]:[JFYL18 - avg]],11,FALSE)</f>
        <v>3.3971589790784902E-4</v>
      </c>
      <c r="F96">
        <f>VLOOKUP(Table145[[#This Row],[model.rxns]],Table2[[model.rxns]:[JFYL18 - stddev]],12,FALSE)</f>
        <v>1.07973338675236E-3</v>
      </c>
      <c r="G96" t="b">
        <f>ABS(Table145[[#This Row],[JFYL18 flux]])&gt;Table145[[#This Row],[JFYL18 stddev]]</f>
        <v>0</v>
      </c>
      <c r="H96">
        <v>1.7730204609504E-16</v>
      </c>
    </row>
    <row r="97" spans="1:8" hidden="1" x14ac:dyDescent="0.25">
      <c r="A97" s="5">
        <v>2284</v>
      </c>
      <c r="B97" t="str">
        <f>VLOOKUP(Table145[[#This Row],[model.rxns]],Table2[],2,FALSE)</f>
        <v>acetyl-CoA C-acyltransferase (butanoyl-CoA)</v>
      </c>
      <c r="C97" s="2">
        <v>1.86210047920858</v>
      </c>
      <c r="D97">
        <f>VLOOKUP(Table145[[#This Row],[model.rxns]],Table2[[model.rxns]:[JFYL07 - avg]],7,FALSE)</f>
        <v>1.9400588783548701E-4</v>
      </c>
      <c r="E97">
        <f>VLOOKUP(Table145[[#This Row],[model.rxns]],Table2[[model.rxns]:[JFYL18 - avg]],11,FALSE)</f>
        <v>3.3971589790784902E-4</v>
      </c>
      <c r="F97">
        <f>VLOOKUP(Table145[[#This Row],[model.rxns]],Table2[[model.rxns]:[JFYL18 - stddev]],12,FALSE)</f>
        <v>1.07973338675236E-3</v>
      </c>
      <c r="G97" t="b">
        <f>ABS(Table145[[#This Row],[JFYL18 flux]])&gt;Table145[[#This Row],[JFYL18 stddev]]</f>
        <v>0</v>
      </c>
      <c r="H97">
        <v>1.7730204609504E-16</v>
      </c>
    </row>
    <row r="98" spans="1:8" hidden="1" x14ac:dyDescent="0.25">
      <c r="A98" s="5">
        <v>106</v>
      </c>
      <c r="B98" t="str">
        <f>VLOOKUP(Table145[[#This Row],[model.rxns]],Table2[],2,FALSE)</f>
        <v>acetyl-CoA C-acyltransferase (octanoyl-CoA)</v>
      </c>
      <c r="C98" s="2">
        <v>1.86210047920858</v>
      </c>
      <c r="D98">
        <f>VLOOKUP(Table145[[#This Row],[model.rxns]],Table2[[model.rxns]:[JFYL07 - avg]],7,FALSE)</f>
        <v>1.9400588783548701E-4</v>
      </c>
      <c r="E98">
        <f>VLOOKUP(Table145[[#This Row],[model.rxns]],Table2[[model.rxns]:[JFYL18 - avg]],11,FALSE)</f>
        <v>3.3971589790784902E-4</v>
      </c>
      <c r="F98">
        <f>VLOOKUP(Table145[[#This Row],[model.rxns]],Table2[[model.rxns]:[JFYL18 - stddev]],12,FALSE)</f>
        <v>1.07973338675236E-3</v>
      </c>
      <c r="G98" t="b">
        <f>ABS(Table145[[#This Row],[JFYL18 flux]])&gt;Table145[[#This Row],[JFYL18 stddev]]</f>
        <v>0</v>
      </c>
      <c r="H98">
        <v>1.7730204609504E-16</v>
      </c>
    </row>
    <row r="99" spans="1:8" hidden="1" x14ac:dyDescent="0.25">
      <c r="A99" s="5">
        <v>2237</v>
      </c>
      <c r="B99" t="str">
        <f>VLOOKUP(Table145[[#This Row],[model.rxns]],Table2[],2,FALSE)</f>
        <v>acyl-CoA oxidase (hexanoyl-CoA)</v>
      </c>
      <c r="C99" s="2">
        <v>1.86210047920857</v>
      </c>
      <c r="D99">
        <f>VLOOKUP(Table145[[#This Row],[model.rxns]],Table2[[model.rxns]:[JFYL07 - avg]],7,FALSE)</f>
        <v>1.9400588783548701E-4</v>
      </c>
      <c r="E99">
        <f>VLOOKUP(Table145[[#This Row],[model.rxns]],Table2[[model.rxns]:[JFYL18 - avg]],11,FALSE)</f>
        <v>3.3971589790784902E-4</v>
      </c>
      <c r="F99">
        <f>VLOOKUP(Table145[[#This Row],[model.rxns]],Table2[[model.rxns]:[JFYL18 - stddev]],12,FALSE)</f>
        <v>1.07973338675236E-3</v>
      </c>
      <c r="G99" t="b">
        <f>ABS(Table145[[#This Row],[JFYL18 flux]])&gt;Table145[[#This Row],[JFYL18 stddev]]</f>
        <v>0</v>
      </c>
      <c r="H99">
        <v>1.7730204609504E-16</v>
      </c>
    </row>
    <row r="100" spans="1:8" hidden="1" x14ac:dyDescent="0.25">
      <c r="A100" s="5">
        <v>2238</v>
      </c>
      <c r="B100" t="str">
        <f>VLOOKUP(Table145[[#This Row],[model.rxns]],Table2[],2,FALSE)</f>
        <v>acyl-CoA oxidase (octanoyl-CoA)</v>
      </c>
      <c r="C100" s="2">
        <v>1.86210047920857</v>
      </c>
      <c r="D100">
        <f>VLOOKUP(Table145[[#This Row],[model.rxns]],Table2[[model.rxns]:[JFYL07 - avg]],7,FALSE)</f>
        <v>1.9400588783548701E-4</v>
      </c>
      <c r="E100">
        <f>VLOOKUP(Table145[[#This Row],[model.rxns]],Table2[[model.rxns]:[JFYL18 - avg]],11,FALSE)</f>
        <v>3.3971589790784902E-4</v>
      </c>
      <c r="F100">
        <f>VLOOKUP(Table145[[#This Row],[model.rxns]],Table2[[model.rxns]:[JFYL18 - stddev]],12,FALSE)</f>
        <v>1.07973338675236E-3</v>
      </c>
      <c r="G100" t="b">
        <f>ABS(Table145[[#This Row],[JFYL18 flux]])&gt;Table145[[#This Row],[JFYL18 stddev]]</f>
        <v>0</v>
      </c>
      <c r="H100">
        <v>1.7730204609504E-16</v>
      </c>
    </row>
    <row r="101" spans="1:8" hidden="1" x14ac:dyDescent="0.25">
      <c r="A101" s="5">
        <v>2255</v>
      </c>
      <c r="B101" t="str">
        <f>VLOOKUP(Table145[[#This Row],[model.rxns]],Table2[],2,FALSE)</f>
        <v>2-enoyl-CoA hydratase (3-hydroxyhexanoyl-CoA)</v>
      </c>
      <c r="C101" s="2">
        <v>1.86210047920857</v>
      </c>
      <c r="D101">
        <f>VLOOKUP(Table145[[#This Row],[model.rxns]],Table2[[model.rxns]:[JFYL07 - avg]],7,FALSE)</f>
        <v>1.9400588783548701E-4</v>
      </c>
      <c r="E101">
        <f>VLOOKUP(Table145[[#This Row],[model.rxns]],Table2[[model.rxns]:[JFYL18 - avg]],11,FALSE)</f>
        <v>3.3971589790784902E-4</v>
      </c>
      <c r="F101">
        <f>VLOOKUP(Table145[[#This Row],[model.rxns]],Table2[[model.rxns]:[JFYL18 - stddev]],12,FALSE)</f>
        <v>1.07973338675236E-3</v>
      </c>
      <c r="G101" t="b">
        <f>ABS(Table145[[#This Row],[JFYL18 flux]])&gt;Table145[[#This Row],[JFYL18 stddev]]</f>
        <v>0</v>
      </c>
      <c r="H101">
        <v>1.7730204609504E-16</v>
      </c>
    </row>
    <row r="102" spans="1:8" hidden="1" x14ac:dyDescent="0.25">
      <c r="A102" s="5">
        <v>2256</v>
      </c>
      <c r="B102" t="str">
        <f>VLOOKUP(Table145[[#This Row],[model.rxns]],Table2[],2,FALSE)</f>
        <v>2-enoyl-CoA hydratase (3-hydroxyoctanoyl-CoA)</v>
      </c>
      <c r="C102" s="2">
        <v>1.8216899752750499</v>
      </c>
      <c r="D102">
        <f>VLOOKUP(Table145[[#This Row],[model.rxns]],Table2[[model.rxns]:[JFYL07 - avg]],7,FALSE)</f>
        <v>1.9400588783548701E-4</v>
      </c>
      <c r="E102">
        <f>VLOOKUP(Table145[[#This Row],[model.rxns]],Table2[[model.rxns]:[JFYL18 - avg]],11,FALSE)</f>
        <v>3.3971589790784902E-4</v>
      </c>
      <c r="F102">
        <f>VLOOKUP(Table145[[#This Row],[model.rxns]],Table2[[model.rxns]:[JFYL18 - stddev]],12,FALSE)</f>
        <v>1.07973338675236E-3</v>
      </c>
      <c r="G102" t="b">
        <f>ABS(Table145[[#This Row],[JFYL18 flux]])&gt;Table145[[#This Row],[JFYL18 stddev]]</f>
        <v>0</v>
      </c>
      <c r="H102">
        <v>1.7730204609504E-16</v>
      </c>
    </row>
    <row r="103" spans="1:8" hidden="1" x14ac:dyDescent="0.25">
      <c r="A103" s="5">
        <v>2272</v>
      </c>
      <c r="B103" t="str">
        <f>VLOOKUP(Table145[[#This Row],[model.rxns]],Table2[],2,FALSE)</f>
        <v>3-hydroxyacyl-CoA dehydrogenase (3-oxohexanoyl-CoA)</v>
      </c>
      <c r="C103" s="2">
        <v>1.81197183410411</v>
      </c>
      <c r="D103">
        <f>VLOOKUP(Table145[[#This Row],[model.rxns]],Table2[[model.rxns]:[JFYL07 - avg]],7,FALSE)</f>
        <v>1.9400588783548701E-4</v>
      </c>
      <c r="E103">
        <f>VLOOKUP(Table145[[#This Row],[model.rxns]],Table2[[model.rxns]:[JFYL18 - avg]],11,FALSE)</f>
        <v>3.3971589790784902E-4</v>
      </c>
      <c r="F103">
        <f>VLOOKUP(Table145[[#This Row],[model.rxns]],Table2[[model.rxns]:[JFYL18 - stddev]],12,FALSE)</f>
        <v>1.07973338675236E-3</v>
      </c>
      <c r="G103" t="b">
        <f>ABS(Table145[[#This Row],[JFYL18 flux]])&gt;Table145[[#This Row],[JFYL18 stddev]]</f>
        <v>0</v>
      </c>
      <c r="H103">
        <v>1.7730204609504E-16</v>
      </c>
    </row>
    <row r="104" spans="1:8" hidden="1" x14ac:dyDescent="0.25">
      <c r="A104" s="5">
        <v>2273</v>
      </c>
      <c r="B104" t="str">
        <f>VLOOKUP(Table145[[#This Row],[model.rxns]],Table2[],2,FALSE)</f>
        <v>3-hydroxyacyl-CoA dehydrogenase (3-oxooctanoyl-CoA)</v>
      </c>
      <c r="C104" s="2">
        <v>1.8098449502666301</v>
      </c>
      <c r="D104">
        <f>VLOOKUP(Table145[[#This Row],[model.rxns]],Table2[[model.rxns]:[JFYL07 - avg]],7,FALSE)</f>
        <v>1.9400588783548701E-4</v>
      </c>
      <c r="E104">
        <f>VLOOKUP(Table145[[#This Row],[model.rxns]],Table2[[model.rxns]:[JFYL18 - avg]],11,FALSE)</f>
        <v>3.3971589790784902E-4</v>
      </c>
      <c r="F104">
        <f>VLOOKUP(Table145[[#This Row],[model.rxns]],Table2[[model.rxns]:[JFYL18 - stddev]],12,FALSE)</f>
        <v>1.07973338675236E-3</v>
      </c>
      <c r="G104" t="b">
        <f>ABS(Table145[[#This Row],[JFYL18 flux]])&gt;Table145[[#This Row],[JFYL18 stddev]]</f>
        <v>0</v>
      </c>
      <c r="H104">
        <v>1.7730204609504E-16</v>
      </c>
    </row>
    <row r="105" spans="1:8" hidden="1" x14ac:dyDescent="0.25">
      <c r="A105" s="5">
        <v>2285</v>
      </c>
      <c r="B105" t="str">
        <f>VLOOKUP(Table145[[#This Row],[model.rxns]],Table2[],2,FALSE)</f>
        <v>acetyl-CoA C-acyltransferase (hexanoyl-CoA)</v>
      </c>
      <c r="C105" s="2">
        <v>1.8098449502666301</v>
      </c>
      <c r="D105">
        <f>VLOOKUP(Table145[[#This Row],[model.rxns]],Table2[[model.rxns]:[JFYL07 - avg]],7,FALSE)</f>
        <v>1.9400588783548701E-4</v>
      </c>
      <c r="E105">
        <f>VLOOKUP(Table145[[#This Row],[model.rxns]],Table2[[model.rxns]:[JFYL18 - avg]],11,FALSE)</f>
        <v>3.3971589790784902E-4</v>
      </c>
      <c r="F105">
        <f>VLOOKUP(Table145[[#This Row],[model.rxns]],Table2[[model.rxns]:[JFYL18 - stddev]],12,FALSE)</f>
        <v>1.07973338675236E-3</v>
      </c>
      <c r="G105" t="b">
        <f>ABS(Table145[[#This Row],[JFYL18 flux]])&gt;Table145[[#This Row],[JFYL18 stddev]]</f>
        <v>0</v>
      </c>
      <c r="H105">
        <v>1.7730204609504E-16</v>
      </c>
    </row>
    <row r="106" spans="1:8" x14ac:dyDescent="0.25">
      <c r="A106" s="5">
        <v>558</v>
      </c>
      <c r="B106" t="str">
        <f>VLOOKUP(Table145[[#This Row],[model.rxns]],Table2[],2,FALSE)</f>
        <v>hydroxymethylglutaryl CoA reductase</v>
      </c>
      <c r="C106" s="2">
        <v>1.79800299351686</v>
      </c>
      <c r="D106">
        <f>VLOOKUP(Table145[[#This Row],[model.rxns]],Table2[[model.rxns]:[JFYL07 - avg]],7,FALSE)</f>
        <v>1.17267654633108E-2</v>
      </c>
      <c r="E106">
        <f>VLOOKUP(Table145[[#This Row],[model.rxns]],Table2[[model.rxns]:[JFYL18 - avg]],11,FALSE)</f>
        <v>2.0127490676169001E-2</v>
      </c>
      <c r="F106">
        <f>VLOOKUP(Table145[[#This Row],[model.rxns]],Table2[[model.rxns]:[JFYL18 - stddev]],12,FALSE)</f>
        <v>5.3295025848096797E-3</v>
      </c>
      <c r="G106" t="b">
        <f>ABS(Table145[[#This Row],[JFYL18 flux]])&gt;Table145[[#This Row],[JFYL18 stddev]]</f>
        <v>1</v>
      </c>
      <c r="H106">
        <v>0</v>
      </c>
    </row>
    <row r="107" spans="1:8" x14ac:dyDescent="0.25">
      <c r="A107" s="5">
        <v>2182</v>
      </c>
      <c r="B107" t="str">
        <f>VLOOKUP(Table145[[#This Row],[model.rxns]],Table2[],2,FALSE)</f>
        <v>palmitoyl-CoA desaturase (n-C16:0CoA - n-C16:1CoA), ER membrane</v>
      </c>
      <c r="C107" s="2">
        <v>1.7685912672378401</v>
      </c>
      <c r="D107">
        <f>VLOOKUP(Table145[[#This Row],[model.rxns]],Table2[[model.rxns]:[JFYL07 - avg]],7,FALSE)</f>
        <v>5.0769797797599304E-4</v>
      </c>
      <c r="E107">
        <f>VLOOKUP(Table145[[#This Row],[model.rxns]],Table2[[model.rxns]:[JFYL18 - avg]],11,FALSE)</f>
        <v>8.6448358681472201E-4</v>
      </c>
      <c r="F107">
        <f>VLOOKUP(Table145[[#This Row],[model.rxns]],Table2[[model.rxns]:[JFYL18 - stddev]],12,FALSE)</f>
        <v>7.9723121994707002E-4</v>
      </c>
      <c r="G107" t="b">
        <f>ABS(Table145[[#This Row],[JFYL18 flux]])&gt;Table145[[#This Row],[JFYL18 stddev]]</f>
        <v>1</v>
      </c>
      <c r="H107">
        <v>1.35699294016481E-165</v>
      </c>
    </row>
    <row r="108" spans="1:8" hidden="1" x14ac:dyDescent="0.25">
      <c r="A108" s="5">
        <v>715</v>
      </c>
      <c r="B108" t="str">
        <f>VLOOKUP(Table145[[#This Row],[model.rxns]],Table2[],2,FALSE)</f>
        <v>malate dehydrogenase, peroxisomal</v>
      </c>
      <c r="C108" s="2">
        <v>1.7647101952384701</v>
      </c>
      <c r="D108">
        <f>VLOOKUP(Table145[[#This Row],[model.rxns]],Table2[[model.rxns]:[JFYL07 - avg]],7,FALSE)</f>
        <v>-1.66095079343422E-3</v>
      </c>
      <c r="E108">
        <f>VLOOKUP(Table145[[#This Row],[model.rxns]],Table2[[model.rxns]:[JFYL18 - avg]],11,FALSE)</f>
        <v>-2.72905556571986E-3</v>
      </c>
      <c r="F108">
        <f>VLOOKUP(Table145[[#This Row],[model.rxns]],Table2[[model.rxns]:[JFYL18 - stddev]],12,FALSE)</f>
        <v>8.1467593142663403E-3</v>
      </c>
      <c r="G108" t="b">
        <f>ABS(Table145[[#This Row],[JFYL18 flux]])&gt;Table145[[#This Row],[JFYL18 stddev]]</f>
        <v>0</v>
      </c>
      <c r="H108">
        <v>2.7422547985553001E-15</v>
      </c>
    </row>
    <row r="109" spans="1:8" hidden="1" x14ac:dyDescent="0.25">
      <c r="A109" s="5">
        <v>1980</v>
      </c>
      <c r="B109" t="str">
        <f>VLOOKUP(Table145[[#This Row],[model.rxns]],Table2[],2,FALSE)</f>
        <v>O2 transport</v>
      </c>
      <c r="C109" s="2">
        <v>1.75946896991381</v>
      </c>
      <c r="D109">
        <f>VLOOKUP(Table145[[#This Row],[model.rxns]],Table2[[model.rxns]:[JFYL07 - avg]],7,FALSE)</f>
        <v>7.7613693882256295E-4</v>
      </c>
      <c r="E109">
        <f>VLOOKUP(Table145[[#This Row],[model.rxns]],Table2[[model.rxns]:[JFYL18 - avg]],11,FALSE)</f>
        <v>1.26644794767599E-3</v>
      </c>
      <c r="F109">
        <f>VLOOKUP(Table145[[#This Row],[model.rxns]],Table2[[model.rxns]:[JFYL18 - stddev]],12,FALSE)</f>
        <v>3.8213265519300601E-3</v>
      </c>
      <c r="G109" t="b">
        <f>ABS(Table145[[#This Row],[JFYL18 flux]])&gt;Table145[[#This Row],[JFYL18 stddev]]</f>
        <v>0</v>
      </c>
      <c r="H109">
        <v>1.27345802671632E-14</v>
      </c>
    </row>
    <row r="110" spans="1:8" hidden="1" x14ac:dyDescent="0.25">
      <c r="A110" s="5">
        <v>256</v>
      </c>
      <c r="B110" t="str">
        <f>VLOOKUP(Table145[[#This Row],[model.rxns]],Table2[],2,FALSE)</f>
        <v>catalase</v>
      </c>
      <c r="C110" s="2">
        <v>1.7527244680081999</v>
      </c>
      <c r="D110">
        <f>VLOOKUP(Table145[[#This Row],[model.rxns]],Table2[[model.rxns]:[JFYL07 - avg]],7,FALSE)</f>
        <v>7.5464561983680999E-4</v>
      </c>
      <c r="E110">
        <f>VLOOKUP(Table145[[#This Row],[model.rxns]],Table2[[model.rxns]:[JFYL18 - avg]],11,FALSE)</f>
        <v>1.2254809447952799E-3</v>
      </c>
      <c r="F110">
        <f>VLOOKUP(Table145[[#This Row],[model.rxns]],Table2[[model.rxns]:[JFYL18 - stddev]],12,FALSE)</f>
        <v>3.6811396014587599E-3</v>
      </c>
      <c r="G110" t="b">
        <f>ABS(Table145[[#This Row],[JFYL18 flux]])&gt;Table145[[#This Row],[JFYL18 stddev]]</f>
        <v>0</v>
      </c>
      <c r="H110">
        <v>1.56016330765925E-14</v>
      </c>
    </row>
    <row r="111" spans="1:8" x14ac:dyDescent="0.25">
      <c r="A111" s="5">
        <v>1050</v>
      </c>
      <c r="B111" t="str">
        <f>VLOOKUP(Table145[[#This Row],[model.rxns]],Table2[],2,FALSE)</f>
        <v>transketolase 2</v>
      </c>
      <c r="C111" s="2">
        <v>1.7497886274468999</v>
      </c>
      <c r="D111">
        <f>VLOOKUP(Table145[[#This Row],[model.rxns]],Table2[[model.rxns]:[JFYL07 - avg]],7,FALSE)</f>
        <v>0.11934502843842899</v>
      </c>
      <c r="E111">
        <f>VLOOKUP(Table145[[#This Row],[model.rxns]],Table2[[model.rxns]:[JFYL18 - avg]],11,FALSE)</f>
        <v>0.193048528913949</v>
      </c>
      <c r="F111">
        <f>VLOOKUP(Table145[[#This Row],[model.rxns]],Table2[[model.rxns]:[JFYL18 - stddev]],12,FALSE)</f>
        <v>8.6662443138466605E-3</v>
      </c>
      <c r="G111" t="b">
        <f>ABS(Table145[[#This Row],[JFYL18 flux]])&gt;Table145[[#This Row],[JFYL18 stddev]]</f>
        <v>1</v>
      </c>
      <c r="H111">
        <v>0</v>
      </c>
    </row>
    <row r="112" spans="1:8" x14ac:dyDescent="0.25">
      <c r="A112" s="5">
        <v>502</v>
      </c>
      <c r="B112" t="str">
        <f>VLOOKUP(Table145[[#This Row],[model.rxns]],Table2[],2,FALSE)</f>
        <v>glycine hydroxymethyltransferase</v>
      </c>
      <c r="C112" s="2">
        <v>1.7408763543014201</v>
      </c>
      <c r="D112">
        <f>VLOOKUP(Table145[[#This Row],[model.rxns]],Table2[[model.rxns]:[JFYL07 - avg]],7,FALSE)</f>
        <v>2.0297335178397401E-2</v>
      </c>
      <c r="E112">
        <f>VLOOKUP(Table145[[#This Row],[model.rxns]],Table2[[model.rxns]:[JFYL18 - avg]],11,FALSE)</f>
        <v>3.2699350610244898E-2</v>
      </c>
      <c r="F112">
        <f>VLOOKUP(Table145[[#This Row],[model.rxns]],Table2[[model.rxns]:[JFYL18 - stddev]],12,FALSE)</f>
        <v>1.00232312169006E-3</v>
      </c>
      <c r="G112" t="b">
        <f>ABS(Table145[[#This Row],[JFYL18 flux]])&gt;Table145[[#This Row],[JFYL18 stddev]]</f>
        <v>1</v>
      </c>
      <c r="H112">
        <v>0</v>
      </c>
    </row>
    <row r="113" spans="1:8" hidden="1" x14ac:dyDescent="0.25">
      <c r="A113" s="5">
        <v>121</v>
      </c>
      <c r="B113" t="str">
        <f>VLOOKUP(Table145[[#This Row],[model.rxns]],Table2[],2,FALSE)</f>
        <v>acyl-CoA oxidase (dodecanoyl-CoA)</v>
      </c>
      <c r="C113" s="2">
        <v>1.73895167921497</v>
      </c>
      <c r="D113">
        <f>VLOOKUP(Table145[[#This Row],[model.rxns]],Table2[[model.rxns]:[JFYL07 - avg]],7,FALSE)</f>
        <v>6.3837653060639602E-5</v>
      </c>
      <c r="E113">
        <f>VLOOKUP(Table145[[#This Row],[model.rxns]],Table2[[model.rxns]:[JFYL18 - avg]],11,FALSE)</f>
        <v>1.02589224659256E-4</v>
      </c>
      <c r="F113">
        <f>VLOOKUP(Table145[[#This Row],[model.rxns]],Table2[[model.rxns]:[JFYL18 - stddev]],12,FALSE)</f>
        <v>5.6832502417061598E-4</v>
      </c>
      <c r="G113" t="b">
        <f>ABS(Table145[[#This Row],[JFYL18 flux]])&gt;Table145[[#This Row],[JFYL18 stddev]]</f>
        <v>0</v>
      </c>
      <c r="H113">
        <v>7.2564828827597299E-5</v>
      </c>
    </row>
    <row r="114" spans="1:8" hidden="1" x14ac:dyDescent="0.25">
      <c r="A114" s="5">
        <v>2268</v>
      </c>
      <c r="B114" t="str">
        <f>VLOOKUP(Table145[[#This Row],[model.rxns]],Table2[],2,FALSE)</f>
        <v>3-hydroxyacyl-CoA dehydrogenase (3-oxohexadecanoyl-CoA)</v>
      </c>
      <c r="C114" s="2">
        <v>1.73895167921497</v>
      </c>
      <c r="D114">
        <f>VLOOKUP(Table145[[#This Row],[model.rxns]],Table2[[model.rxns]:[JFYL07 - avg]],7,FALSE)</f>
        <v>8.4674566641629597E-5</v>
      </c>
      <c r="E114">
        <f>VLOOKUP(Table145[[#This Row],[model.rxns]],Table2[[model.rxns]:[JFYL18 - avg]],11,FALSE)</f>
        <v>1.3566475346211501E-4</v>
      </c>
      <c r="F114">
        <f>VLOOKUP(Table145[[#This Row],[model.rxns]],Table2[[model.rxns]:[JFYL18 - stddev]],12,FALSE)</f>
        <v>7.2376331929233702E-4</v>
      </c>
      <c r="G114" t="b">
        <f>ABS(Table145[[#This Row],[JFYL18 flux]])&gt;Table145[[#This Row],[JFYL18 stddev]]</f>
        <v>0</v>
      </c>
      <c r="H114">
        <v>4.8499957066203399E-5</v>
      </c>
    </row>
    <row r="115" spans="1:8" hidden="1" x14ac:dyDescent="0.25">
      <c r="A115" s="5">
        <v>102</v>
      </c>
      <c r="B115" t="str">
        <f>VLOOKUP(Table145[[#This Row],[model.rxns]],Table2[],2,FALSE)</f>
        <v>acetyl-CoA C-acyltransferase (myristoyl-CoA)</v>
      </c>
      <c r="C115" s="2">
        <v>1.73895167921497</v>
      </c>
      <c r="D115">
        <f>VLOOKUP(Table145[[#This Row],[model.rxns]],Table2[[model.rxns]:[JFYL07 - avg]],7,FALSE)</f>
        <v>8.4674566641629597E-5</v>
      </c>
      <c r="E115">
        <f>VLOOKUP(Table145[[#This Row],[model.rxns]],Table2[[model.rxns]:[JFYL18 - avg]],11,FALSE)</f>
        <v>1.3566475346211501E-4</v>
      </c>
      <c r="F115">
        <f>VLOOKUP(Table145[[#This Row],[model.rxns]],Table2[[model.rxns]:[JFYL18 - stddev]],12,FALSE)</f>
        <v>7.2376331929233702E-4</v>
      </c>
      <c r="G115" t="b">
        <f>ABS(Table145[[#This Row],[JFYL18 flux]])&gt;Table145[[#This Row],[JFYL18 stddev]]</f>
        <v>0</v>
      </c>
      <c r="H115">
        <v>4.8499957066203399E-5</v>
      </c>
    </row>
    <row r="116" spans="1:8" hidden="1" x14ac:dyDescent="0.25">
      <c r="A116" s="5">
        <v>123</v>
      </c>
      <c r="B116" t="str">
        <f>VLOOKUP(Table145[[#This Row],[model.rxns]],Table2[],2,FALSE)</f>
        <v>acyl-CoA oxidase (hexadecanoyl-CoA)</v>
      </c>
      <c r="C116" s="2">
        <v>1.73895167921497</v>
      </c>
      <c r="D116">
        <f>VLOOKUP(Table145[[#This Row],[model.rxns]],Table2[[model.rxns]:[JFYL07 - avg]],7,FALSE)</f>
        <v>8.4674566641629597E-5</v>
      </c>
      <c r="E116">
        <f>VLOOKUP(Table145[[#This Row],[model.rxns]],Table2[[model.rxns]:[JFYL18 - avg]],11,FALSE)</f>
        <v>1.3566475346211501E-4</v>
      </c>
      <c r="F116">
        <f>VLOOKUP(Table145[[#This Row],[model.rxns]],Table2[[model.rxns]:[JFYL18 - stddev]],12,FALSE)</f>
        <v>7.2376331929233702E-4</v>
      </c>
      <c r="G116" t="b">
        <f>ABS(Table145[[#This Row],[JFYL18 flux]])&gt;Table145[[#This Row],[JFYL18 stddev]]</f>
        <v>0</v>
      </c>
      <c r="H116">
        <v>4.8499957066203399E-5</v>
      </c>
    </row>
    <row r="117" spans="1:8" hidden="1" x14ac:dyDescent="0.25">
      <c r="A117" s="5">
        <v>2251</v>
      </c>
      <c r="B117" t="str">
        <f>VLOOKUP(Table145[[#This Row],[model.rxns]],Table2[],2,FALSE)</f>
        <v>2-enoyl-CoA hydratase (3-hydroxyhexadecanoyl-CoA)</v>
      </c>
      <c r="C117" s="2">
        <v>1.73895167921497</v>
      </c>
      <c r="D117">
        <f>VLOOKUP(Table145[[#This Row],[model.rxns]],Table2[[model.rxns]:[JFYL07 - avg]],7,FALSE)</f>
        <v>8.4674566641629597E-5</v>
      </c>
      <c r="E117">
        <f>VLOOKUP(Table145[[#This Row],[model.rxns]],Table2[[model.rxns]:[JFYL18 - avg]],11,FALSE)</f>
        <v>1.3566475346211501E-4</v>
      </c>
      <c r="F117">
        <f>VLOOKUP(Table145[[#This Row],[model.rxns]],Table2[[model.rxns]:[JFYL18 - stddev]],12,FALSE)</f>
        <v>7.2376331929233702E-4</v>
      </c>
      <c r="G117" t="b">
        <f>ABS(Table145[[#This Row],[JFYL18 flux]])&gt;Table145[[#This Row],[JFYL18 stddev]]</f>
        <v>0</v>
      </c>
      <c r="H117">
        <v>4.8499957066203399E-5</v>
      </c>
    </row>
    <row r="118" spans="1:8" x14ac:dyDescent="0.25">
      <c r="A118" s="5">
        <v>984</v>
      </c>
      <c r="B118" t="str">
        <f>VLOOKUP(Table145[[#This Row],[model.rxns]],Table2[],2,FALSE)</f>
        <v>ribulose 5-phosphate 3-epimerase</v>
      </c>
      <c r="C118" s="2">
        <v>1.73895167921497</v>
      </c>
      <c r="D118">
        <f>VLOOKUP(Table145[[#This Row],[model.rxns]],Table2[[model.rxns]:[JFYL07 - avg]],7,FALSE)</f>
        <v>0.249128500749103</v>
      </c>
      <c r="E118">
        <f>VLOOKUP(Table145[[#This Row],[model.rxns]],Table2[[model.rxns]:[JFYL18 - avg]],11,FALSE)</f>
        <v>0.39545301523602899</v>
      </c>
      <c r="F118">
        <f>VLOOKUP(Table145[[#This Row],[model.rxns]],Table2[[model.rxns]:[JFYL18 - stddev]],12,FALSE)</f>
        <v>1.7314967324516602E-2</v>
      </c>
      <c r="G118" t="b">
        <f>ABS(Table145[[#This Row],[JFYL18 flux]])&gt;Table145[[#This Row],[JFYL18 stddev]]</f>
        <v>1</v>
      </c>
      <c r="H118">
        <v>0</v>
      </c>
    </row>
    <row r="119" spans="1:8" hidden="1" x14ac:dyDescent="0.25">
      <c r="A119" s="5" t="s">
        <v>1879</v>
      </c>
      <c r="B119" t="str">
        <f>VLOOKUP(Table145[[#This Row],[model.rxns]],Table2[],2,FALSE)</f>
        <v>3-methylbutanoyl-CoA dehydrogenase;</v>
      </c>
      <c r="C119" s="2">
        <v>1.73895167921497</v>
      </c>
      <c r="D119">
        <f>VLOOKUP(Table145[[#This Row],[model.rxns]],Table2[[model.rxns]:[JFYL07 - avg]],7,FALSE)</f>
        <v>1.26987300592684E-4</v>
      </c>
      <c r="E119">
        <f>VLOOKUP(Table145[[#This Row],[model.rxns]],Table2[[model.rxns]:[JFYL18 - avg]],11,FALSE)</f>
        <v>2.0085149835440101E-4</v>
      </c>
      <c r="F119">
        <f>VLOOKUP(Table145[[#This Row],[model.rxns]],Table2[[model.rxns]:[JFYL18 - stddev]],12,FALSE)</f>
        <v>5.4821622887326498E-4</v>
      </c>
      <c r="G119" t="b">
        <f>ABS(Table145[[#This Row],[JFYL18 flux]])&gt;Table145[[#This Row],[JFYL18 stddev]]</f>
        <v>0</v>
      </c>
      <c r="H119">
        <v>2.39226217836792E-6</v>
      </c>
    </row>
    <row r="120" spans="1:8" hidden="1" x14ac:dyDescent="0.25">
      <c r="A120" s="5">
        <v>1664</v>
      </c>
      <c r="B120" t="str">
        <f>VLOOKUP(Table145[[#This Row],[model.rxns]],Table2[],2,FALSE)</f>
        <v>bicarbonate formation</v>
      </c>
      <c r="C120" s="2">
        <v>1.73895167921497</v>
      </c>
      <c r="D120">
        <f>VLOOKUP(Table145[[#This Row],[model.rxns]],Table2[[model.rxns]:[JFYL07 - avg]],7,FALSE)</f>
        <v>1.26987300592684E-4</v>
      </c>
      <c r="E120">
        <f>VLOOKUP(Table145[[#This Row],[model.rxns]],Table2[[model.rxns]:[JFYL18 - avg]],11,FALSE)</f>
        <v>2.0085149835440101E-4</v>
      </c>
      <c r="F120">
        <f>VLOOKUP(Table145[[#This Row],[model.rxns]],Table2[[model.rxns]:[JFYL18 - stddev]],12,FALSE)</f>
        <v>5.4821622887326498E-4</v>
      </c>
      <c r="G120" t="b">
        <f>ABS(Table145[[#This Row],[JFYL18 flux]])&gt;Table145[[#This Row],[JFYL18 stddev]]</f>
        <v>0</v>
      </c>
      <c r="H120">
        <v>2.39226217836792E-6</v>
      </c>
    </row>
    <row r="121" spans="1:8" hidden="1" x14ac:dyDescent="0.25">
      <c r="A121" s="5" t="s">
        <v>1876</v>
      </c>
      <c r="B121" t="str">
        <f>VLOOKUP(Table145[[#This Row],[model.rxns]],Table2[],2,FALSE)</f>
        <v>4-methyl-2-oxopentanoate dehydrogenase</v>
      </c>
      <c r="C121" s="2">
        <v>1.73895167921497</v>
      </c>
      <c r="D121">
        <f>VLOOKUP(Table145[[#This Row],[model.rxns]],Table2[[model.rxns]:[JFYL07 - avg]],7,FALSE)</f>
        <v>1.26987300592684E-4</v>
      </c>
      <c r="E121">
        <f>VLOOKUP(Table145[[#This Row],[model.rxns]],Table2[[model.rxns]:[JFYL18 - avg]],11,FALSE)</f>
        <v>2.0085149835440101E-4</v>
      </c>
      <c r="F121">
        <f>VLOOKUP(Table145[[#This Row],[model.rxns]],Table2[[model.rxns]:[JFYL18 - stddev]],12,FALSE)</f>
        <v>5.4821622887326498E-4</v>
      </c>
      <c r="G121" t="b">
        <f>ABS(Table145[[#This Row],[JFYL18 flux]])&gt;Table145[[#This Row],[JFYL18 stddev]]</f>
        <v>0</v>
      </c>
      <c r="H121">
        <v>2.39226217836792E-6</v>
      </c>
    </row>
    <row r="122" spans="1:8" hidden="1" x14ac:dyDescent="0.25">
      <c r="A122" s="5" t="s">
        <v>1880</v>
      </c>
      <c r="B122" t="str">
        <f>VLOOKUP(Table145[[#This Row],[model.rxns]],Table2[],2,FALSE)</f>
        <v>3-methylcrotonyl-CoA carboxylase</v>
      </c>
      <c r="C122" s="2">
        <v>1.73895167921497</v>
      </c>
      <c r="D122">
        <f>VLOOKUP(Table145[[#This Row],[model.rxns]],Table2[[model.rxns]:[JFYL07 - avg]],7,FALSE)</f>
        <v>1.26987300592684E-4</v>
      </c>
      <c r="E122">
        <f>VLOOKUP(Table145[[#This Row],[model.rxns]],Table2[[model.rxns]:[JFYL18 - avg]],11,FALSE)</f>
        <v>2.0085149835440101E-4</v>
      </c>
      <c r="F122">
        <f>VLOOKUP(Table145[[#This Row],[model.rxns]],Table2[[model.rxns]:[JFYL18 - stddev]],12,FALSE)</f>
        <v>5.4821622887326498E-4</v>
      </c>
      <c r="G122" t="b">
        <f>ABS(Table145[[#This Row],[JFYL18 flux]])&gt;Table145[[#This Row],[JFYL18 stddev]]</f>
        <v>0</v>
      </c>
      <c r="H122">
        <v>2.39226217836792E-6</v>
      </c>
    </row>
    <row r="123" spans="1:8" hidden="1" x14ac:dyDescent="0.25">
      <c r="A123" s="5" t="s">
        <v>1881</v>
      </c>
      <c r="B123" t="str">
        <f>VLOOKUP(Table145[[#This Row],[model.rxns]],Table2[],2,FALSE)</f>
        <v>3-methylglutaconyl-CoA dehydratase</v>
      </c>
      <c r="C123" s="2">
        <v>1.73895167921497</v>
      </c>
      <c r="D123">
        <f>VLOOKUP(Table145[[#This Row],[model.rxns]],Table2[[model.rxns]:[JFYL07 - avg]],7,FALSE)</f>
        <v>1.26987300592684E-4</v>
      </c>
      <c r="E123">
        <f>VLOOKUP(Table145[[#This Row],[model.rxns]],Table2[[model.rxns]:[JFYL18 - avg]],11,FALSE)</f>
        <v>2.0085149835440101E-4</v>
      </c>
      <c r="F123">
        <f>VLOOKUP(Table145[[#This Row],[model.rxns]],Table2[[model.rxns]:[JFYL18 - stddev]],12,FALSE)</f>
        <v>5.4821622887326498E-4</v>
      </c>
      <c r="G123" t="b">
        <f>ABS(Table145[[#This Row],[JFYL18 flux]])&gt;Table145[[#This Row],[JFYL18 stddev]]</f>
        <v>0</v>
      </c>
      <c r="H123">
        <v>2.39226217836792E-6</v>
      </c>
    </row>
    <row r="124" spans="1:8" x14ac:dyDescent="0.25">
      <c r="A124" s="5">
        <v>1049</v>
      </c>
      <c r="B124" t="str">
        <f>VLOOKUP(Table145[[#This Row],[model.rxns]],Table2[],2,FALSE)</f>
        <v>transketolase 1</v>
      </c>
      <c r="C124" s="2">
        <v>1.73895167921497</v>
      </c>
      <c r="D124">
        <f>VLOOKUP(Table145[[#This Row],[model.rxns]],Table2[[model.rxns]:[JFYL07 - avg]],7,FALSE)</f>
        <v>0.129783472310676</v>
      </c>
      <c r="E124">
        <f>VLOOKUP(Table145[[#This Row],[model.rxns]],Table2[[model.rxns]:[JFYL18 - avg]],11,FALSE)</f>
        <v>0.202404486322081</v>
      </c>
      <c r="F124">
        <f>VLOOKUP(Table145[[#This Row],[model.rxns]],Table2[[model.rxns]:[JFYL18 - stddev]],12,FALSE)</f>
        <v>8.7165199195790508E-3</v>
      </c>
      <c r="G124" t="b">
        <f>ABS(Table145[[#This Row],[JFYL18 flux]])&gt;Table145[[#This Row],[JFYL18 stddev]]</f>
        <v>1</v>
      </c>
      <c r="H124">
        <v>0</v>
      </c>
    </row>
    <row r="125" spans="1:8" x14ac:dyDescent="0.25">
      <c r="A125" s="5">
        <v>466</v>
      </c>
      <c r="B125" t="str">
        <f>VLOOKUP(Table145[[#This Row],[model.rxns]],Table2[],2,FALSE)</f>
        <v>glucose 6-phosphate dehydrogenase</v>
      </c>
      <c r="C125" s="2">
        <v>1.73895167921497</v>
      </c>
      <c r="D125">
        <f>VLOOKUP(Table145[[#This Row],[model.rxns]],Table2[[model.rxns]:[JFYL07 - avg]],7,FALSE)</f>
        <v>0.40430079669820701</v>
      </c>
      <c r="E125">
        <f>VLOOKUP(Table145[[#This Row],[model.rxns]],Table2[[model.rxns]:[JFYL18 - avg]],11,FALSE)</f>
        <v>0.62157836875769801</v>
      </c>
      <c r="F125">
        <f>VLOOKUP(Table145[[#This Row],[model.rxns]],Table2[[model.rxns]:[JFYL18 - stddev]],12,FALSE)</f>
        <v>2.60102280815315E-2</v>
      </c>
      <c r="G125" t="b">
        <f>ABS(Table145[[#This Row],[JFYL18 flux]])&gt;Table145[[#This Row],[JFYL18 stddev]]</f>
        <v>1</v>
      </c>
      <c r="H125">
        <v>0</v>
      </c>
    </row>
    <row r="126" spans="1:8" x14ac:dyDescent="0.25">
      <c r="A126" s="5">
        <v>889</v>
      </c>
      <c r="B126" t="str">
        <f>VLOOKUP(Table145[[#This Row],[model.rxns]],Table2[],2,FALSE)</f>
        <v>phosphogluconate dehydrogenase</v>
      </c>
      <c r="C126" s="2">
        <v>1.71775689178772</v>
      </c>
      <c r="D126">
        <f>VLOOKUP(Table145[[#This Row],[model.rxns]],Table2[[model.rxns]:[JFYL07 - avg]],7,FALSE)</f>
        <v>0.40430079669820701</v>
      </c>
      <c r="E126">
        <f>VLOOKUP(Table145[[#This Row],[model.rxns]],Table2[[model.rxns]:[JFYL18 - avg]],11,FALSE)</f>
        <v>0.62157836875769801</v>
      </c>
      <c r="F126">
        <f>VLOOKUP(Table145[[#This Row],[model.rxns]],Table2[[model.rxns]:[JFYL18 - stddev]],12,FALSE)</f>
        <v>2.60102280815315E-2</v>
      </c>
      <c r="G126" t="b">
        <f>ABS(Table145[[#This Row],[JFYL18 flux]])&gt;Table145[[#This Row],[JFYL18 stddev]]</f>
        <v>1</v>
      </c>
      <c r="H126">
        <v>0</v>
      </c>
    </row>
    <row r="127" spans="1:8" x14ac:dyDescent="0.25">
      <c r="A127" s="5">
        <v>91</v>
      </c>
      <c r="B127" t="str">
        <f>VLOOKUP(Table145[[#This Row],[model.rxns]],Table2[],2,FALSE)</f>
        <v>6-phosphogluconolactonase</v>
      </c>
      <c r="C127" s="2">
        <v>1.70036321003127</v>
      </c>
      <c r="D127">
        <f>VLOOKUP(Table145[[#This Row],[model.rxns]],Table2[[model.rxns]:[JFYL07 - avg]],7,FALSE)</f>
        <v>0.40430079669820701</v>
      </c>
      <c r="E127">
        <f>VLOOKUP(Table145[[#This Row],[model.rxns]],Table2[[model.rxns]:[JFYL18 - avg]],11,FALSE)</f>
        <v>0.62157836875769801</v>
      </c>
      <c r="F127">
        <f>VLOOKUP(Table145[[#This Row],[model.rxns]],Table2[[model.rxns]:[JFYL18 - stddev]],12,FALSE)</f>
        <v>2.60102280815315E-2</v>
      </c>
      <c r="G127" t="b">
        <f>ABS(Table145[[#This Row],[JFYL18 flux]])&gt;Table145[[#This Row],[JFYL18 stddev]]</f>
        <v>1</v>
      </c>
      <c r="H127">
        <v>0</v>
      </c>
    </row>
    <row r="128" spans="1:8" x14ac:dyDescent="0.25">
      <c r="A128" s="5">
        <v>471</v>
      </c>
      <c r="B128" t="str">
        <f>VLOOKUP(Table145[[#This Row],[model.rxns]],Table2[],2,FALSE)</f>
        <v>glutamate dehydrogenase (NADP)</v>
      </c>
      <c r="C128" s="2">
        <v>1.63774858906351</v>
      </c>
      <c r="D128">
        <f>VLOOKUP(Table145[[#This Row],[model.rxns]],Table2[[model.rxns]:[JFYL07 - avg]],7,FALSE)</f>
        <v>0.56170291115201998</v>
      </c>
      <c r="E128">
        <f>VLOOKUP(Table145[[#This Row],[model.rxns]],Table2[[model.rxns]:[JFYL18 - avg]],11,FALSE)</f>
        <v>0.86000414309520801</v>
      </c>
      <c r="F128">
        <f>VLOOKUP(Table145[[#This Row],[model.rxns]],Table2[[model.rxns]:[JFYL18 - stddev]],12,FALSE)</f>
        <v>6.1339707783516502E-2</v>
      </c>
      <c r="G128" t="b">
        <f>ABS(Table145[[#This Row],[JFYL18 flux]])&gt;Table145[[#This Row],[JFYL18 stddev]]</f>
        <v>1</v>
      </c>
      <c r="H128">
        <v>0</v>
      </c>
    </row>
    <row r="129" spans="1:8" x14ac:dyDescent="0.25">
      <c r="A129" s="5">
        <v>115</v>
      </c>
      <c r="B129" t="str">
        <f>VLOOKUP(Table145[[#This Row],[model.rxns]],Table2[],2,FALSE)</f>
        <v>acetylglutamate kinase</v>
      </c>
      <c r="C129" s="2">
        <v>1.6286170507431199</v>
      </c>
      <c r="D129">
        <f>VLOOKUP(Table145[[#This Row],[model.rxns]],Table2[[model.rxns]:[JFYL07 - avg]],7,FALSE)</f>
        <v>7.7178324501724696E-3</v>
      </c>
      <c r="E129">
        <f>VLOOKUP(Table145[[#This Row],[model.rxns]],Table2[[model.rxns]:[JFYL18 - avg]],11,FALSE)</f>
        <v>1.16370410463817E-2</v>
      </c>
      <c r="F129">
        <f>VLOOKUP(Table145[[#This Row],[model.rxns]],Table2[[model.rxns]:[JFYL18 - stddev]],12,FALSE)</f>
        <v>2.6823584838751701E-3</v>
      </c>
      <c r="G129" t="b">
        <f>ABS(Table145[[#This Row],[JFYL18 flux]])&gt;Table145[[#This Row],[JFYL18 stddev]]</f>
        <v>1</v>
      </c>
      <c r="H129">
        <v>0</v>
      </c>
    </row>
    <row r="130" spans="1:8" x14ac:dyDescent="0.25">
      <c r="A130" s="5">
        <v>118</v>
      </c>
      <c r="B130" t="str">
        <f>VLOOKUP(Table145[[#This Row],[model.rxns]],Table2[],2,FALSE)</f>
        <v>acteylornithine transaminase</v>
      </c>
      <c r="C130" s="2">
        <v>1.6101361227571001</v>
      </c>
      <c r="D130">
        <f>VLOOKUP(Table145[[#This Row],[model.rxns]],Table2[[model.rxns]:[JFYL07 - avg]],7,FALSE)</f>
        <v>7.7178324501724696E-3</v>
      </c>
      <c r="E130">
        <f>VLOOKUP(Table145[[#This Row],[model.rxns]],Table2[[model.rxns]:[JFYL18 - avg]],11,FALSE)</f>
        <v>1.16370410463817E-2</v>
      </c>
      <c r="F130">
        <f>VLOOKUP(Table145[[#This Row],[model.rxns]],Table2[[model.rxns]:[JFYL18 - stddev]],12,FALSE)</f>
        <v>2.6823584838751701E-3</v>
      </c>
      <c r="G130" t="b">
        <f>ABS(Table145[[#This Row],[JFYL18 flux]])&gt;Table145[[#This Row],[JFYL18 stddev]]</f>
        <v>1</v>
      </c>
      <c r="H130">
        <v>0</v>
      </c>
    </row>
    <row r="131" spans="1:8" x14ac:dyDescent="0.25">
      <c r="A131" s="5">
        <v>759</v>
      </c>
      <c r="B131" t="str">
        <f>VLOOKUP(Table145[[#This Row],[model.rxns]],Table2[],2,FALSE)</f>
        <v>N-acetyl-g-glutamyl-phosphate reductase</v>
      </c>
      <c r="C131" s="2">
        <v>1.60258096262728</v>
      </c>
      <c r="D131">
        <f>VLOOKUP(Table145[[#This Row],[model.rxns]],Table2[[model.rxns]:[JFYL07 - avg]],7,FALSE)</f>
        <v>7.7178324501724696E-3</v>
      </c>
      <c r="E131">
        <f>VLOOKUP(Table145[[#This Row],[model.rxns]],Table2[[model.rxns]:[JFYL18 - avg]],11,FALSE)</f>
        <v>1.16370410463817E-2</v>
      </c>
      <c r="F131">
        <f>VLOOKUP(Table145[[#This Row],[model.rxns]],Table2[[model.rxns]:[JFYL18 - stddev]],12,FALSE)</f>
        <v>2.6823584838751701E-3</v>
      </c>
      <c r="G131" t="b">
        <f>ABS(Table145[[#This Row],[JFYL18 flux]])&gt;Table145[[#This Row],[JFYL18 stddev]]</f>
        <v>1</v>
      </c>
      <c r="H131">
        <v>0</v>
      </c>
    </row>
    <row r="132" spans="1:8" x14ac:dyDescent="0.25">
      <c r="A132" s="5">
        <v>818</v>
      </c>
      <c r="B132" t="str">
        <f>VLOOKUP(Table145[[#This Row],[model.rxns]],Table2[],2,FALSE)</f>
        <v>ornithine transacetylase</v>
      </c>
      <c r="C132" s="2">
        <v>1.58047585481889</v>
      </c>
      <c r="D132">
        <f>VLOOKUP(Table145[[#This Row],[model.rxns]],Table2[[model.rxns]:[JFYL07 - avg]],7,FALSE)</f>
        <v>7.7178324501724696E-3</v>
      </c>
      <c r="E132">
        <f>VLOOKUP(Table145[[#This Row],[model.rxns]],Table2[[model.rxns]:[JFYL18 - avg]],11,FALSE)</f>
        <v>1.16370410463817E-2</v>
      </c>
      <c r="F132">
        <f>VLOOKUP(Table145[[#This Row],[model.rxns]],Table2[[model.rxns]:[JFYL18 - stddev]],12,FALSE)</f>
        <v>2.6823584838751701E-3</v>
      </c>
      <c r="G132" t="b">
        <f>ABS(Table145[[#This Row],[JFYL18 flux]])&gt;Table145[[#This Row],[JFYL18 stddev]]</f>
        <v>1</v>
      </c>
      <c r="H132">
        <v>0</v>
      </c>
    </row>
    <row r="133" spans="1:8" hidden="1" x14ac:dyDescent="0.25">
      <c r="A133" s="5">
        <v>1237</v>
      </c>
      <c r="B133" t="str">
        <f>VLOOKUP(Table145[[#This Row],[model.rxns]],Table2[],2,FALSE)</f>
        <v>ornithine transport</v>
      </c>
      <c r="C133" s="2">
        <v>1.5785326476166399</v>
      </c>
      <c r="D133">
        <f>VLOOKUP(Table145[[#This Row],[model.rxns]],Table2[[model.rxns]:[JFYL07 - avg]],7,FALSE)</f>
        <v>7.7178324501724696E-3</v>
      </c>
      <c r="E133">
        <f>VLOOKUP(Table145[[#This Row],[model.rxns]],Table2[[model.rxns]:[JFYL18 - avg]],11,FALSE)</f>
        <v>1.16370410463817E-2</v>
      </c>
      <c r="F133">
        <f>VLOOKUP(Table145[[#This Row],[model.rxns]],Table2[[model.rxns]:[JFYL18 - stddev]],12,FALSE)</f>
        <v>2.6823584838751701E-3</v>
      </c>
      <c r="G133" t="b">
        <f>ABS(Table145[[#This Row],[JFYL18 flux]])&gt;Table145[[#This Row],[JFYL18 stddev]]</f>
        <v>1</v>
      </c>
      <c r="H133">
        <v>0</v>
      </c>
    </row>
    <row r="134" spans="1:8" hidden="1" x14ac:dyDescent="0.25">
      <c r="A134" s="5">
        <v>1063</v>
      </c>
      <c r="B134" t="str">
        <f>VLOOKUP(Table145[[#This Row],[model.rxns]],Table2[],2,FALSE)</f>
        <v>tyrosine transaminase</v>
      </c>
      <c r="C134" s="2">
        <v>1.55205948914269</v>
      </c>
      <c r="D134">
        <f>VLOOKUP(Table145[[#This Row],[model.rxns]],Table2[[model.rxns]:[JFYL07 - avg]],7,FALSE)</f>
        <v>3.3401282906591E-3</v>
      </c>
      <c r="E134">
        <f>VLOOKUP(Table145[[#This Row],[model.rxns]],Table2[[model.rxns]:[JFYL18 - avg]],11,FALSE)</f>
        <v>5.0079850838379101E-3</v>
      </c>
      <c r="F134">
        <f>VLOOKUP(Table145[[#This Row],[model.rxns]],Table2[[model.rxns]:[JFYL18 - stddev]],12,FALSE)</f>
        <v>1.52294774539668E-2</v>
      </c>
      <c r="G134" t="b">
        <f>ABS(Table145[[#This Row],[JFYL18 flux]])&gt;Table145[[#This Row],[JFYL18 stddev]]</f>
        <v>0</v>
      </c>
      <c r="H134">
        <v>2.5266632249414301E-11</v>
      </c>
    </row>
    <row r="135" spans="1:8" hidden="1" x14ac:dyDescent="0.25">
      <c r="A135" s="5">
        <v>57</v>
      </c>
      <c r="B135" t="str">
        <f>VLOOKUP(Table145[[#This Row],[model.rxns]],Table2[],2,FALSE)</f>
        <v>3-hydroxyacyl-CoA dehydrogenase (3-oxotetradecanoyl-CoA)</v>
      </c>
      <c r="C135" s="2">
        <v>1.55205948914269</v>
      </c>
      <c r="D135">
        <f>VLOOKUP(Table145[[#This Row],[model.rxns]],Table2[[model.rxns]:[JFYL07 - avg]],7,FALSE)</f>
        <v>7.3623782308232202E-5</v>
      </c>
      <c r="E135">
        <f>VLOOKUP(Table145[[#This Row],[model.rxns]],Table2[[model.rxns]:[JFYL18 - avg]],11,FALSE)</f>
        <v>1.0929223643765E-4</v>
      </c>
      <c r="F135">
        <f>VLOOKUP(Table145[[#This Row],[model.rxns]],Table2[[model.rxns]:[JFYL18 - stddev]],12,FALSE)</f>
        <v>5.8300706547556602E-4</v>
      </c>
      <c r="G135" t="b">
        <f>ABS(Table145[[#This Row],[JFYL18 flux]])&gt;Table145[[#This Row],[JFYL18 stddev]]</f>
        <v>0</v>
      </c>
      <c r="H135">
        <v>4.75490619690475E-4</v>
      </c>
    </row>
    <row r="136" spans="1:8" hidden="1" x14ac:dyDescent="0.25">
      <c r="A136" s="5">
        <v>105</v>
      </c>
      <c r="B136" t="str">
        <f>VLOOKUP(Table145[[#This Row],[model.rxns]],Table2[],2,FALSE)</f>
        <v>acetyl-CoA C-acyltransferase (lauroyl-CoA)</v>
      </c>
      <c r="C136" s="2">
        <v>1.55205948914269</v>
      </c>
      <c r="D136">
        <f>VLOOKUP(Table145[[#This Row],[model.rxns]],Table2[[model.rxns]:[JFYL07 - avg]],7,FALSE)</f>
        <v>7.3623782308232202E-5</v>
      </c>
      <c r="E136">
        <f>VLOOKUP(Table145[[#This Row],[model.rxns]],Table2[[model.rxns]:[JFYL18 - avg]],11,FALSE)</f>
        <v>1.0929223643765E-4</v>
      </c>
      <c r="F136">
        <f>VLOOKUP(Table145[[#This Row],[model.rxns]],Table2[[model.rxns]:[JFYL18 - stddev]],12,FALSE)</f>
        <v>5.8300706547556602E-4</v>
      </c>
      <c r="G136" t="b">
        <f>ABS(Table145[[#This Row],[JFYL18 flux]])&gt;Table145[[#This Row],[JFYL18 stddev]]</f>
        <v>0</v>
      </c>
      <c r="H136">
        <v>4.75490619690475E-4</v>
      </c>
    </row>
    <row r="137" spans="1:8" hidden="1" x14ac:dyDescent="0.25">
      <c r="A137" s="5">
        <v>125</v>
      </c>
      <c r="B137" t="str">
        <f>VLOOKUP(Table145[[#This Row],[model.rxns]],Table2[],2,FALSE)</f>
        <v>acyl-CoA oxidase (tetradecanoyl-CoA)</v>
      </c>
      <c r="C137" s="2">
        <v>1.5411105250778301</v>
      </c>
      <c r="D137">
        <f>VLOOKUP(Table145[[#This Row],[model.rxns]],Table2[[model.rxns]:[JFYL07 - avg]],7,FALSE)</f>
        <v>7.3623782308232202E-5</v>
      </c>
      <c r="E137">
        <f>VLOOKUP(Table145[[#This Row],[model.rxns]],Table2[[model.rxns]:[JFYL18 - avg]],11,FALSE)</f>
        <v>1.0929223643765E-4</v>
      </c>
      <c r="F137">
        <f>VLOOKUP(Table145[[#This Row],[model.rxns]],Table2[[model.rxns]:[JFYL18 - stddev]],12,FALSE)</f>
        <v>5.8300706547556602E-4</v>
      </c>
      <c r="G137" t="b">
        <f>ABS(Table145[[#This Row],[JFYL18 flux]])&gt;Table145[[#This Row],[JFYL18 stddev]]</f>
        <v>0</v>
      </c>
      <c r="H137">
        <v>4.75490619690475E-4</v>
      </c>
    </row>
    <row r="138" spans="1:8" hidden="1" x14ac:dyDescent="0.25">
      <c r="A138" s="5">
        <v>2250</v>
      </c>
      <c r="B138" t="str">
        <f>VLOOKUP(Table145[[#This Row],[model.rxns]],Table2[],2,FALSE)</f>
        <v>2-enoyl-CoA hydratase (3-hydroxytetradecanoyl-CoA)</v>
      </c>
      <c r="C138" s="2">
        <v>1.51879212095492</v>
      </c>
      <c r="D138">
        <f>VLOOKUP(Table145[[#This Row],[model.rxns]],Table2[[model.rxns]:[JFYL07 - avg]],7,FALSE)</f>
        <v>7.3623782308232202E-5</v>
      </c>
      <c r="E138">
        <f>VLOOKUP(Table145[[#This Row],[model.rxns]],Table2[[model.rxns]:[JFYL18 - avg]],11,FALSE)</f>
        <v>1.0929223643765E-4</v>
      </c>
      <c r="F138">
        <f>VLOOKUP(Table145[[#This Row],[model.rxns]],Table2[[model.rxns]:[JFYL18 - stddev]],12,FALSE)</f>
        <v>5.8300706547556602E-4</v>
      </c>
      <c r="G138" t="b">
        <f>ABS(Table145[[#This Row],[JFYL18 flux]])&gt;Table145[[#This Row],[JFYL18 stddev]]</f>
        <v>0</v>
      </c>
      <c r="H138">
        <v>4.75490619690475E-4</v>
      </c>
    </row>
    <row r="139" spans="1:8" hidden="1" x14ac:dyDescent="0.25">
      <c r="A139" s="5">
        <v>3518</v>
      </c>
      <c r="B139" t="str">
        <f>VLOOKUP(Table145[[#This Row],[model.rxns]],Table2[],2,FALSE)</f>
        <v>palmitoleoyl-CoA transport, cytoplasm-ER membrane</v>
      </c>
      <c r="C139" s="2">
        <v>1.51879212095492</v>
      </c>
      <c r="D139">
        <f>VLOOKUP(Table145[[#This Row],[model.rxns]],Table2[[model.rxns]:[JFYL07 - avg]],7,FALSE)</f>
        <v>-4.2470111568306402E-4</v>
      </c>
      <c r="E139">
        <f>VLOOKUP(Table145[[#This Row],[model.rxns]],Table2[[model.rxns]:[JFYL18 - avg]],11,FALSE)</f>
        <v>-6.2793633328247502E-4</v>
      </c>
      <c r="F139">
        <f>VLOOKUP(Table145[[#This Row],[model.rxns]],Table2[[model.rxns]:[JFYL18 - stddev]],12,FALSE)</f>
        <v>3.0547787174010901E-3</v>
      </c>
      <c r="G139" t="b">
        <f>ABS(Table145[[#This Row],[JFYL18 flux]])&gt;Table145[[#This Row],[JFYL18 stddev]]</f>
        <v>0</v>
      </c>
      <c r="H139">
        <v>6.8767556986770495E-5</v>
      </c>
    </row>
    <row r="140" spans="1:8" x14ac:dyDescent="0.25">
      <c r="A140" s="5">
        <v>982</v>
      </c>
      <c r="B140" t="str">
        <f>VLOOKUP(Table145[[#This Row],[model.rxns]],Table2[],2,FALSE)</f>
        <v>ribose-5-phosphate isomerase</v>
      </c>
      <c r="C140" s="2">
        <v>1.51879212095492</v>
      </c>
      <c r="D140">
        <f>VLOOKUP(Table145[[#This Row],[model.rxns]],Table2[[model.rxns]:[JFYL07 - avg]],7,FALSE)</f>
        <v>0.15517229594909901</v>
      </c>
      <c r="E140">
        <f>VLOOKUP(Table145[[#This Row],[model.rxns]],Table2[[model.rxns]:[JFYL18 - avg]],11,FALSE)</f>
        <v>0.22612535352167101</v>
      </c>
      <c r="F140">
        <f>VLOOKUP(Table145[[#This Row],[model.rxns]],Table2[[model.rxns]:[JFYL18 - stddev]],12,FALSE)</f>
        <v>8.7590185562124497E-3</v>
      </c>
      <c r="G140" t="b">
        <f>ABS(Table145[[#This Row],[JFYL18 flux]])&gt;Table145[[#This Row],[JFYL18 stddev]]</f>
        <v>1</v>
      </c>
      <c r="H140">
        <v>0</v>
      </c>
    </row>
    <row r="141" spans="1:8" hidden="1" x14ac:dyDescent="0.25">
      <c r="A141" s="5">
        <v>107</v>
      </c>
      <c r="B141" t="str">
        <f>VLOOKUP(Table145[[#This Row],[model.rxns]],Table2[],2,FALSE)</f>
        <v>acetyl-CoA C-acyltransferase (decanoyl-CoA)</v>
      </c>
      <c r="C141" s="2">
        <v>1.51879212095492</v>
      </c>
      <c r="D141">
        <f>VLOOKUP(Table145[[#This Row],[model.rxns]],Table2[[model.rxns]:[JFYL07 - avg]],7,FALSE)</f>
        <v>1.1109175476914901E-4</v>
      </c>
      <c r="E141">
        <f>VLOOKUP(Table145[[#This Row],[model.rxns]],Table2[[model.rxns]:[JFYL18 - avg]],11,FALSE)</f>
        <v>1.60460775988384E-4</v>
      </c>
      <c r="F141">
        <f>VLOOKUP(Table145[[#This Row],[model.rxns]],Table2[[model.rxns]:[JFYL18 - stddev]],12,FALSE)</f>
        <v>7.2278352742588504E-4</v>
      </c>
      <c r="G141" t="b">
        <f>ABS(Table145[[#This Row],[JFYL18 flux]])&gt;Table145[[#This Row],[JFYL18 stddev]]</f>
        <v>0</v>
      </c>
      <c r="H141">
        <v>7.9019276724550999E-5</v>
      </c>
    </row>
    <row r="142" spans="1:8" hidden="1" x14ac:dyDescent="0.25">
      <c r="A142" s="5">
        <v>120</v>
      </c>
      <c r="B142" t="str">
        <f>VLOOKUP(Table145[[#This Row],[model.rxns]],Table2[],2,FALSE)</f>
        <v>acyl-CoA oxidase (decanoyl-CoA)</v>
      </c>
      <c r="C142" s="2">
        <v>1.51879212095492</v>
      </c>
      <c r="D142">
        <f>VLOOKUP(Table145[[#This Row],[model.rxns]],Table2[[model.rxns]:[JFYL07 - avg]],7,FALSE)</f>
        <v>1.1109175476914901E-4</v>
      </c>
      <c r="E142">
        <f>VLOOKUP(Table145[[#This Row],[model.rxns]],Table2[[model.rxns]:[JFYL18 - avg]],11,FALSE)</f>
        <v>1.60460775988384E-4</v>
      </c>
      <c r="F142">
        <f>VLOOKUP(Table145[[#This Row],[model.rxns]],Table2[[model.rxns]:[JFYL18 - stddev]],12,FALSE)</f>
        <v>7.2278352742588504E-4</v>
      </c>
      <c r="G142" t="b">
        <f>ABS(Table145[[#This Row],[JFYL18 flux]])&gt;Table145[[#This Row],[JFYL18 stddev]]</f>
        <v>0</v>
      </c>
      <c r="H142">
        <v>7.9019276724550999E-5</v>
      </c>
    </row>
    <row r="143" spans="1:8" hidden="1" x14ac:dyDescent="0.25">
      <c r="A143" s="5">
        <v>2249</v>
      </c>
      <c r="B143" t="str">
        <f>VLOOKUP(Table145[[#This Row],[model.rxns]],Table2[],2,FALSE)</f>
        <v>2-enoyl-CoA hydratase (3-hydroxydodecanoyl-CoA)</v>
      </c>
      <c r="C143" s="2">
        <v>1.47108060139462</v>
      </c>
      <c r="D143">
        <f>VLOOKUP(Table145[[#This Row],[model.rxns]],Table2[[model.rxns]:[JFYL07 - avg]],7,FALSE)</f>
        <v>1.1109175476914901E-4</v>
      </c>
      <c r="E143">
        <f>VLOOKUP(Table145[[#This Row],[model.rxns]],Table2[[model.rxns]:[JFYL18 - avg]],11,FALSE)</f>
        <v>1.60460775988384E-4</v>
      </c>
      <c r="F143">
        <f>VLOOKUP(Table145[[#This Row],[model.rxns]],Table2[[model.rxns]:[JFYL18 - stddev]],12,FALSE)</f>
        <v>7.2278352742588504E-4</v>
      </c>
      <c r="G143" t="b">
        <f>ABS(Table145[[#This Row],[JFYL18 flux]])&gt;Table145[[#This Row],[JFYL18 stddev]]</f>
        <v>0</v>
      </c>
      <c r="H143">
        <v>7.9019276724550999E-5</v>
      </c>
    </row>
    <row r="144" spans="1:8" hidden="1" x14ac:dyDescent="0.25">
      <c r="A144" s="5">
        <v>2267</v>
      </c>
      <c r="B144" t="str">
        <f>VLOOKUP(Table145[[#This Row],[model.rxns]],Table2[],2,FALSE)</f>
        <v>3-hydroxyacyl-CoA dehydrogenase (3-oxododecanoyl-CoA)</v>
      </c>
      <c r="C144" s="2">
        <v>1.3637265105872001</v>
      </c>
      <c r="D144">
        <f>VLOOKUP(Table145[[#This Row],[model.rxns]],Table2[[model.rxns]:[JFYL07 - avg]],7,FALSE)</f>
        <v>1.1109175476914901E-4</v>
      </c>
      <c r="E144">
        <f>VLOOKUP(Table145[[#This Row],[model.rxns]],Table2[[model.rxns]:[JFYL18 - avg]],11,FALSE)</f>
        <v>1.60460775988384E-4</v>
      </c>
      <c r="F144">
        <f>VLOOKUP(Table145[[#This Row],[model.rxns]],Table2[[model.rxns]:[JFYL18 - stddev]],12,FALSE)</f>
        <v>7.2278352742588504E-4</v>
      </c>
      <c r="G144" t="b">
        <f>ABS(Table145[[#This Row],[JFYL18 flux]])&gt;Table145[[#This Row],[JFYL18 stddev]]</f>
        <v>0</v>
      </c>
      <c r="H144">
        <v>7.9019276724550999E-5</v>
      </c>
    </row>
    <row r="145" spans="1:8" x14ac:dyDescent="0.25">
      <c r="A145" s="5">
        <v>1022</v>
      </c>
      <c r="B145" t="str">
        <f>VLOOKUP(Table145[[#This Row],[model.rxns]],Table2[],2,FALSE)</f>
        <v>succinate-CoA ligase (ADP-forming)</v>
      </c>
      <c r="C145" s="2">
        <v>1.35820219380106</v>
      </c>
      <c r="D145">
        <f>VLOOKUP(Table145[[#This Row],[model.rxns]],Table2[[model.rxns]:[JFYL07 - avg]],7,FALSE)</f>
        <v>0.298489155375741</v>
      </c>
      <c r="E145">
        <f>VLOOKUP(Table145[[#This Row],[model.rxns]],Table2[[model.rxns]:[JFYL18 - avg]],11,FALSE)</f>
        <v>0.42973815199036802</v>
      </c>
      <c r="F145">
        <f>VLOOKUP(Table145[[#This Row],[model.rxns]],Table2[[model.rxns]:[JFYL18 - stddev]],12,FALSE)</f>
        <v>8.8340388800477107E-3</v>
      </c>
      <c r="G145" t="b">
        <f>ABS(Table145[[#This Row],[JFYL18 flux]])&gt;Table145[[#This Row],[JFYL18 stddev]]</f>
        <v>1</v>
      </c>
      <c r="H145">
        <v>0</v>
      </c>
    </row>
    <row r="146" spans="1:8" x14ac:dyDescent="0.25">
      <c r="A146" s="5">
        <v>505</v>
      </c>
      <c r="B146" t="str">
        <f>VLOOKUP(Table145[[#This Row],[model.rxns]],Table2[],2,FALSE)</f>
        <v>glycine-cleavage complex (lipoamide)</v>
      </c>
      <c r="C146" s="2">
        <v>1.3505221494598201</v>
      </c>
      <c r="D146">
        <f>VLOOKUP(Table145[[#This Row],[model.rxns]],Table2[[model.rxns]:[JFYL07 - avg]],7,FALSE)</f>
        <v>0.29865418722429599</v>
      </c>
      <c r="E146">
        <f>VLOOKUP(Table145[[#This Row],[model.rxns]],Table2[[model.rxns]:[JFYL18 - avg]],11,FALSE)</f>
        <v>0.42990430985119499</v>
      </c>
      <c r="F146">
        <f>VLOOKUP(Table145[[#This Row],[model.rxns]],Table2[[model.rxns]:[JFYL18 - stddev]],12,FALSE)</f>
        <v>8.6805754635784008E-3</v>
      </c>
      <c r="G146" t="b">
        <f>ABS(Table145[[#This Row],[JFYL18 flux]])&gt;Table145[[#This Row],[JFYL18 stddev]]</f>
        <v>1</v>
      </c>
      <c r="H146">
        <v>0</v>
      </c>
    </row>
    <row r="147" spans="1:8" x14ac:dyDescent="0.25">
      <c r="A147" s="5">
        <v>831</v>
      </c>
      <c r="B147" t="str">
        <f>VLOOKUP(Table145[[#This Row],[model.rxns]],Table2[],2,FALSE)</f>
        <v>oxoglutarate dehydrogenase (dihydrolipoamide S-succinyltransferase)</v>
      </c>
      <c r="C147" s="2">
        <v>1.3389302223281101</v>
      </c>
      <c r="D147">
        <f>VLOOKUP(Table145[[#This Row],[model.rxns]],Table2[[model.rxns]:[JFYL07 - avg]],7,FALSE)</f>
        <v>0.29865418722429599</v>
      </c>
      <c r="E147">
        <f>VLOOKUP(Table145[[#This Row],[model.rxns]],Table2[[model.rxns]:[JFYL18 - avg]],11,FALSE)</f>
        <v>0.42990430985119499</v>
      </c>
      <c r="F147">
        <f>VLOOKUP(Table145[[#This Row],[model.rxns]],Table2[[model.rxns]:[JFYL18 - stddev]],12,FALSE)</f>
        <v>8.6805754635784008E-3</v>
      </c>
      <c r="G147" t="b">
        <f>ABS(Table145[[#This Row],[JFYL18 flux]])&gt;Table145[[#This Row],[JFYL18 stddev]]</f>
        <v>1</v>
      </c>
      <c r="H147">
        <v>0</v>
      </c>
    </row>
    <row r="148" spans="1:8" x14ac:dyDescent="0.25">
      <c r="A148" s="5">
        <v>832</v>
      </c>
      <c r="B148" t="str">
        <f>VLOOKUP(Table145[[#This Row],[model.rxns]],Table2[],2,FALSE)</f>
        <v>oxoglutarate dehydrogenase (lipoamide)</v>
      </c>
      <c r="C148" s="2">
        <v>1.3183571991266001</v>
      </c>
      <c r="D148">
        <f>VLOOKUP(Table145[[#This Row],[model.rxns]],Table2[[model.rxns]:[JFYL07 - avg]],7,FALSE)</f>
        <v>0.29865418722429599</v>
      </c>
      <c r="E148">
        <f>VLOOKUP(Table145[[#This Row],[model.rxns]],Table2[[model.rxns]:[JFYL18 - avg]],11,FALSE)</f>
        <v>0.42990430985119499</v>
      </c>
      <c r="F148">
        <f>VLOOKUP(Table145[[#This Row],[model.rxns]],Table2[[model.rxns]:[JFYL18 - stddev]],12,FALSE)</f>
        <v>8.6805754635784008E-3</v>
      </c>
      <c r="G148" t="b">
        <f>ABS(Table145[[#This Row],[JFYL18 flux]])&gt;Table145[[#This Row],[JFYL18 stddev]]</f>
        <v>1</v>
      </c>
      <c r="H148">
        <v>0</v>
      </c>
    </row>
    <row r="149" spans="1:8" hidden="1" x14ac:dyDescent="0.25">
      <c r="A149" s="5">
        <v>1700</v>
      </c>
      <c r="B149" t="str">
        <f>VLOOKUP(Table145[[#This Row],[model.rxns]],Table2[],2,FALSE)</f>
        <v>coenzyme A transport</v>
      </c>
      <c r="C149" s="2">
        <v>1.3088867206316099</v>
      </c>
      <c r="D149">
        <f>VLOOKUP(Table145[[#This Row],[model.rxns]],Table2[[model.rxns]:[JFYL07 - avg]],7,FALSE)</f>
        <v>4.6526690372567002E-4</v>
      </c>
      <c r="E149">
        <f>VLOOKUP(Table145[[#This Row],[model.rxns]],Table2[[model.rxns]:[JFYL18 - avg]],11,FALSE)</f>
        <v>6.3592704131149296E-4</v>
      </c>
      <c r="F149">
        <f>VLOOKUP(Table145[[#This Row],[model.rxns]],Table2[[model.rxns]:[JFYL18 - stddev]],12,FALSE)</f>
        <v>1.6037043225483199E-3</v>
      </c>
      <c r="G149" t="b">
        <f>ABS(Table145[[#This Row],[JFYL18 flux]])&gt;Table145[[#This Row],[JFYL18 stddev]]</f>
        <v>0</v>
      </c>
      <c r="H149">
        <v>2.9789535976999402E-9</v>
      </c>
    </row>
    <row r="150" spans="1:8" x14ac:dyDescent="0.25">
      <c r="A150" s="5">
        <v>714</v>
      </c>
      <c r="B150" t="str">
        <f>VLOOKUP(Table145[[#This Row],[model.rxns]],Table2[],2,FALSE)</f>
        <v>malate dehydrogenase, cytoplasmic</v>
      </c>
      <c r="C150" s="2">
        <v>1.30359090233509</v>
      </c>
      <c r="D150">
        <f>VLOOKUP(Table145[[#This Row],[model.rxns]],Table2[[model.rxns]:[JFYL07 - avg]],7,FALSE)</f>
        <v>-1.4640383859796999</v>
      </c>
      <c r="E150">
        <f>VLOOKUP(Table145[[#This Row],[model.rxns]],Table2[[model.rxns]:[JFYL18 - avg]],11,FALSE)</f>
        <v>-1.9739684618523701</v>
      </c>
      <c r="F150">
        <f>VLOOKUP(Table145[[#This Row],[model.rxns]],Table2[[model.rxns]:[JFYL18 - stddev]],12,FALSE)</f>
        <v>4.0776565693007603E-2</v>
      </c>
      <c r="G150" t="b">
        <f>ABS(Table145[[#This Row],[JFYL18 flux]])&gt;Table145[[#This Row],[JFYL18 stddev]]</f>
        <v>1</v>
      </c>
      <c r="H150">
        <v>0</v>
      </c>
    </row>
    <row r="151" spans="1:8" x14ac:dyDescent="0.25">
      <c r="A151" s="5">
        <v>725</v>
      </c>
      <c r="B151" t="str">
        <f>VLOOKUP(Table145[[#This Row],[model.rxns]],Table2[],2,FALSE)</f>
        <v>methenyltetrahydrofolate cyclohydrolase</v>
      </c>
      <c r="C151" s="2">
        <v>1.29384727408357</v>
      </c>
      <c r="D151">
        <f>VLOOKUP(Table145[[#This Row],[model.rxns]],Table2[[model.rxns]:[JFYL07 - avg]],7,FALSE)</f>
        <v>1.0940785040151E-2</v>
      </c>
      <c r="E151">
        <f>VLOOKUP(Table145[[#This Row],[model.rxns]],Table2[[model.rxns]:[JFYL18 - avg]],11,FALSE)</f>
        <v>1.4717530304423699E-2</v>
      </c>
      <c r="F151">
        <f>VLOOKUP(Table145[[#This Row],[model.rxns]],Table2[[model.rxns]:[JFYL18 - stddev]],12,FALSE)</f>
        <v>3.84383550310007E-4</v>
      </c>
      <c r="G151" t="b">
        <f>ABS(Table145[[#This Row],[JFYL18 flux]])&gt;Table145[[#This Row],[JFYL18 stddev]]</f>
        <v>1</v>
      </c>
      <c r="H151">
        <v>0</v>
      </c>
    </row>
    <row r="152" spans="1:8" x14ac:dyDescent="0.25">
      <c r="A152" s="5">
        <v>713</v>
      </c>
      <c r="B152" t="str">
        <f>VLOOKUP(Table145[[#This Row],[model.rxns]],Table2[],2,FALSE)</f>
        <v>malate dehydrogenase</v>
      </c>
      <c r="C152" s="2">
        <v>1.29158183495544</v>
      </c>
      <c r="D152">
        <f>VLOOKUP(Table145[[#This Row],[model.rxns]],Table2[[model.rxns]:[JFYL07 - avg]],7,FALSE)</f>
        <v>1.7937001352469799</v>
      </c>
      <c r="E152">
        <f>VLOOKUP(Table145[[#This Row],[model.rxns]],Table2[[model.rxns]:[JFYL18 - avg]],11,FALSE)</f>
        <v>2.3872635764093202</v>
      </c>
      <c r="F152">
        <f>VLOOKUP(Table145[[#This Row],[model.rxns]],Table2[[model.rxns]:[JFYL18 - stddev]],12,FALSE)</f>
        <v>3.8496650842281301E-2</v>
      </c>
      <c r="G152" t="b">
        <f>ABS(Table145[[#This Row],[JFYL18 flux]])&gt;Table145[[#This Row],[JFYL18 stddev]]</f>
        <v>1</v>
      </c>
      <c r="H152">
        <v>0</v>
      </c>
    </row>
    <row r="153" spans="1:8" hidden="1" x14ac:dyDescent="0.25">
      <c r="A153" s="5">
        <v>3538</v>
      </c>
      <c r="B153" t="str">
        <f>VLOOKUP(Table145[[#This Row],[model.rxns]],Table2[],2,FALSE)</f>
        <v>CTP transport, cytoplasm-ER membrane</v>
      </c>
      <c r="C153" s="2">
        <v>1.29158183495544</v>
      </c>
      <c r="D153">
        <f>VLOOKUP(Table145[[#This Row],[model.rxns]],Table2[[model.rxns]:[JFYL07 - avg]],7,FALSE)</f>
        <v>3.23412514242011E-3</v>
      </c>
      <c r="E153">
        <f>VLOOKUP(Table145[[#This Row],[model.rxns]],Table2[[model.rxns]:[JFYL18 - avg]],11,FALSE)</f>
        <v>4.2623757148001502E-3</v>
      </c>
      <c r="F153">
        <f>VLOOKUP(Table145[[#This Row],[model.rxns]],Table2[[model.rxns]:[JFYL18 - stddev]],12,FALSE)</f>
        <v>9.8720412646175794E-3</v>
      </c>
      <c r="G153" t="b">
        <f>ABS(Table145[[#This Row],[JFYL18 flux]])&gt;Table145[[#This Row],[JFYL18 stddev]]</f>
        <v>0</v>
      </c>
      <c r="H153">
        <v>8.1022155500287096E-10</v>
      </c>
    </row>
    <row r="154" spans="1:8" hidden="1" x14ac:dyDescent="0.25">
      <c r="A154" s="5">
        <v>1128</v>
      </c>
      <c r="B154" t="str">
        <f>VLOOKUP(Table145[[#This Row],[model.rxns]],Table2[],2,FALSE)</f>
        <v>citrate transport</v>
      </c>
      <c r="C154" s="2">
        <v>1.29158183495544</v>
      </c>
      <c r="D154">
        <f>VLOOKUP(Table145[[#This Row],[model.rxns]],Table2[[model.rxns]:[JFYL07 - avg]],7,FALSE)</f>
        <v>0.116848622507184</v>
      </c>
      <c r="E154">
        <f>VLOOKUP(Table145[[#This Row],[model.rxns]],Table2[[model.rxns]:[JFYL18 - avg]],11,FALSE)</f>
        <v>0.15312741785289599</v>
      </c>
      <c r="F154">
        <f>VLOOKUP(Table145[[#This Row],[model.rxns]],Table2[[model.rxns]:[JFYL18 - stddev]],12,FALSE)</f>
        <v>1.8856398578202802E-2</v>
      </c>
      <c r="G154" t="b">
        <f>ABS(Table145[[#This Row],[JFYL18 flux]])&gt;Table145[[#This Row],[JFYL18 stddev]]</f>
        <v>1</v>
      </c>
      <c r="H154">
        <v>0</v>
      </c>
    </row>
    <row r="155" spans="1:8" hidden="1" x14ac:dyDescent="0.25">
      <c r="A155" s="5">
        <v>1112</v>
      </c>
      <c r="B155" t="str">
        <f>VLOOKUP(Table145[[#This Row],[model.rxns]],Table2[],2,FALSE)</f>
        <v>AKG transporter, mitochonrial</v>
      </c>
      <c r="C155" s="2">
        <v>1.28875577113686</v>
      </c>
      <c r="D155">
        <f>VLOOKUP(Table145[[#This Row],[model.rxns]],Table2[[model.rxns]:[JFYL07 - avg]],7,FALSE)</f>
        <v>-1.1704823384743801</v>
      </c>
      <c r="E155">
        <f>VLOOKUP(Table145[[#This Row],[model.rxns]],Table2[[model.rxns]:[JFYL18 - avg]],11,FALSE)</f>
        <v>-1.53311871825847</v>
      </c>
      <c r="F155">
        <f>VLOOKUP(Table145[[#This Row],[model.rxns]],Table2[[model.rxns]:[JFYL18 - stddev]],12,FALSE)</f>
        <v>0.50708705441217405</v>
      </c>
      <c r="G155" t="b">
        <f>ABS(Table145[[#This Row],[JFYL18 flux]])&gt;Table145[[#This Row],[JFYL18 stddev]]</f>
        <v>1</v>
      </c>
      <c r="H155">
        <v>0</v>
      </c>
    </row>
    <row r="156" spans="1:8" x14ac:dyDescent="0.25">
      <c r="A156" s="5">
        <v>891</v>
      </c>
      <c r="B156" t="str">
        <f>VLOOKUP(Table145[[#This Row],[model.rxns]],Table2[],2,FALSE)</f>
        <v>phosphoglycerate dehydrogenase</v>
      </c>
      <c r="C156" s="2">
        <v>1.2857693676552699</v>
      </c>
      <c r="D156">
        <f>VLOOKUP(Table145[[#This Row],[model.rxns]],Table2[[model.rxns]:[JFYL07 - avg]],7,FALSE)</f>
        <v>4.7011252508767698E-2</v>
      </c>
      <c r="E156">
        <f>VLOOKUP(Table145[[#This Row],[model.rxns]],Table2[[model.rxns]:[JFYL18 - avg]],11,FALSE)</f>
        <v>6.11297698969187E-2</v>
      </c>
      <c r="F156">
        <f>VLOOKUP(Table145[[#This Row],[model.rxns]],Table2[[model.rxns]:[JFYL18 - stddev]],12,FALSE)</f>
        <v>2.2371787128290001E-2</v>
      </c>
      <c r="G156" t="b">
        <f>ABS(Table145[[#This Row],[JFYL18 flux]])&gt;Table145[[#This Row],[JFYL18 stddev]]</f>
        <v>1</v>
      </c>
      <c r="H156">
        <v>0</v>
      </c>
    </row>
    <row r="157" spans="1:8" x14ac:dyDescent="0.25">
      <c r="A157" s="5">
        <v>917</v>
      </c>
      <c r="B157" t="str">
        <f>VLOOKUP(Table145[[#This Row],[model.rxns]],Table2[],2,FALSE)</f>
        <v>phosphoserine phosphatase (L-serine)</v>
      </c>
      <c r="C157" s="2">
        <v>1.2846652637859799</v>
      </c>
      <c r="D157">
        <f>VLOOKUP(Table145[[#This Row],[model.rxns]],Table2[[model.rxns]:[JFYL07 - avg]],7,FALSE)</f>
        <v>4.7011252508767698E-2</v>
      </c>
      <c r="E157">
        <f>VLOOKUP(Table145[[#This Row],[model.rxns]],Table2[[model.rxns]:[JFYL18 - avg]],11,FALSE)</f>
        <v>6.11297698969187E-2</v>
      </c>
      <c r="F157">
        <f>VLOOKUP(Table145[[#This Row],[model.rxns]],Table2[[model.rxns]:[JFYL18 - stddev]],12,FALSE)</f>
        <v>2.2371787128290001E-2</v>
      </c>
      <c r="G157" t="b">
        <f>ABS(Table145[[#This Row],[JFYL18 flux]])&gt;Table145[[#This Row],[JFYL18 stddev]]</f>
        <v>1</v>
      </c>
      <c r="H157">
        <v>0</v>
      </c>
    </row>
    <row r="158" spans="1:8" x14ac:dyDescent="0.25">
      <c r="A158" s="5">
        <v>918</v>
      </c>
      <c r="B158" t="str">
        <f>VLOOKUP(Table145[[#This Row],[model.rxns]],Table2[],2,FALSE)</f>
        <v>phosphoserine transaminase</v>
      </c>
      <c r="C158" s="2">
        <v>1.27130437170814</v>
      </c>
      <c r="D158">
        <f>VLOOKUP(Table145[[#This Row],[model.rxns]],Table2[[model.rxns]:[JFYL07 - avg]],7,FALSE)</f>
        <v>4.7011252508767698E-2</v>
      </c>
      <c r="E158">
        <f>VLOOKUP(Table145[[#This Row],[model.rxns]],Table2[[model.rxns]:[JFYL18 - avg]],11,FALSE)</f>
        <v>6.11297698969187E-2</v>
      </c>
      <c r="F158">
        <f>VLOOKUP(Table145[[#This Row],[model.rxns]],Table2[[model.rxns]:[JFYL18 - stddev]],12,FALSE)</f>
        <v>2.2371787128290001E-2</v>
      </c>
      <c r="G158" t="b">
        <f>ABS(Table145[[#This Row],[JFYL18 flux]])&gt;Table145[[#This Row],[JFYL18 stddev]]</f>
        <v>1</v>
      </c>
      <c r="H158">
        <v>0</v>
      </c>
    </row>
    <row r="159" spans="1:8" x14ac:dyDescent="0.25">
      <c r="A159" s="5">
        <v>2131</v>
      </c>
      <c r="B159" t="str">
        <f>VLOOKUP(Table145[[#This Row],[model.rxns]],Table2[],2,FALSE)</f>
        <v>isocitrate dehydrogenase</v>
      </c>
      <c r="C159" s="2">
        <v>1.26945278000832</v>
      </c>
      <c r="D159">
        <f>VLOOKUP(Table145[[#This Row],[model.rxns]],Table2[[model.rxns]:[JFYL07 - avg]],7,FALSE)</f>
        <v>3.5676518438966097E-2</v>
      </c>
      <c r="E159">
        <f>VLOOKUP(Table145[[#This Row],[model.rxns]],Table2[[model.rxns]:[JFYL18 - avg]],11,FALSE)</f>
        <v>4.6130648918657001E-2</v>
      </c>
      <c r="F159">
        <f>VLOOKUP(Table145[[#This Row],[model.rxns]],Table2[[model.rxns]:[JFYL18 - stddev]],12,FALSE)</f>
        <v>3.61782553902236E-3</v>
      </c>
      <c r="G159" t="b">
        <f>ABS(Table145[[#This Row],[JFYL18 flux]])&gt;Table145[[#This Row],[JFYL18 stddev]]</f>
        <v>1</v>
      </c>
      <c r="H159">
        <v>0</v>
      </c>
    </row>
    <row r="160" spans="1:8" x14ac:dyDescent="0.25">
      <c r="A160" s="5" t="s">
        <v>1761</v>
      </c>
      <c r="B160" t="str">
        <f>VLOOKUP(Table145[[#This Row],[model.rxns]],Table2[],2,FALSE)</f>
        <v>protein pseudoreaction</v>
      </c>
      <c r="C160" s="2">
        <v>1.26945278000832</v>
      </c>
      <c r="D160">
        <f>VLOOKUP(Table145[[#This Row],[model.rxns]],Table2[[model.rxns]:[JFYL07 - avg]],7,FALSE)</f>
        <v>9.6516470443646196E-2</v>
      </c>
      <c r="E160">
        <f>VLOOKUP(Table145[[#This Row],[model.rxns]],Table2[[model.rxns]:[JFYL18 - avg]],11,FALSE)</f>
        <v>0.124326896078581</v>
      </c>
      <c r="F160">
        <f>VLOOKUP(Table145[[#This Row],[model.rxns]],Table2[[model.rxns]:[JFYL18 - stddev]],12,FALSE)</f>
        <v>1.2275701419441E-3</v>
      </c>
      <c r="G160" t="b">
        <f>ABS(Table145[[#This Row],[JFYL18 flux]])&gt;Table145[[#This Row],[JFYL18 stddev]]</f>
        <v>1</v>
      </c>
      <c r="H160">
        <v>0</v>
      </c>
    </row>
    <row r="161" spans="1:8" hidden="1" x14ac:dyDescent="0.25">
      <c r="A161" s="5">
        <v>3531</v>
      </c>
      <c r="B161" t="str">
        <f>VLOOKUP(Table145[[#This Row],[model.rxns]],Table2[],2,FALSE)</f>
        <v>O2 transport, cytoplasm-ER membrane</v>
      </c>
      <c r="C161" s="2">
        <v>1.26945278000832</v>
      </c>
      <c r="D161">
        <f>VLOOKUP(Table145[[#This Row],[model.rxns]],Table2[[model.rxns]:[JFYL07 - avg]],7,FALSE)</f>
        <v>8.6244643052828494E-3</v>
      </c>
      <c r="E161">
        <f>VLOOKUP(Table145[[#This Row],[model.rxns]],Table2[[model.rxns]:[JFYL18 - avg]],11,FALSE)</f>
        <v>1.10108422761785E-2</v>
      </c>
      <c r="F161">
        <f>VLOOKUP(Table145[[#This Row],[model.rxns]],Table2[[model.rxns]:[JFYL18 - stddev]],12,FALSE)</f>
        <v>9.0635189666408197E-4</v>
      </c>
      <c r="G161" t="b">
        <f>ABS(Table145[[#This Row],[JFYL18 flux]])&gt;Table145[[#This Row],[JFYL18 stddev]]</f>
        <v>1</v>
      </c>
      <c r="H161">
        <v>0</v>
      </c>
    </row>
    <row r="162" spans="1:8" hidden="1" x14ac:dyDescent="0.25">
      <c r="A162" s="5">
        <v>3532</v>
      </c>
      <c r="B162" t="str">
        <f>VLOOKUP(Table145[[#This Row],[model.rxns]],Table2[],2,FALSE)</f>
        <v>NADH transport, cytoplasm-ER membrane</v>
      </c>
      <c r="C162" s="2">
        <v>1.2693235428499099</v>
      </c>
      <c r="D162">
        <f>VLOOKUP(Table145[[#This Row],[model.rxns]],Table2[[model.rxns]:[JFYL07 - avg]],7,FALSE)</f>
        <v>8.6244643052828494E-3</v>
      </c>
      <c r="E162">
        <f>VLOOKUP(Table145[[#This Row],[model.rxns]],Table2[[model.rxns]:[JFYL18 - avg]],11,FALSE)</f>
        <v>1.10108422761785E-2</v>
      </c>
      <c r="F162">
        <f>VLOOKUP(Table145[[#This Row],[model.rxns]],Table2[[model.rxns]:[JFYL18 - stddev]],12,FALSE)</f>
        <v>9.0635189666408197E-4</v>
      </c>
      <c r="G162" t="b">
        <f>ABS(Table145[[#This Row],[JFYL18 flux]])&gt;Table145[[#This Row],[JFYL18 stddev]]</f>
        <v>1</v>
      </c>
      <c r="H162">
        <v>0</v>
      </c>
    </row>
    <row r="163" spans="1:8" hidden="1" x14ac:dyDescent="0.25">
      <c r="A163" s="5">
        <v>3533</v>
      </c>
      <c r="B163" t="str">
        <f>VLOOKUP(Table145[[#This Row],[model.rxns]],Table2[],2,FALSE)</f>
        <v>NAD transport, cytoplasm-ER membrane</v>
      </c>
      <c r="C163" s="2">
        <v>1.2661903166922199</v>
      </c>
      <c r="D163">
        <f>VLOOKUP(Table145[[#This Row],[model.rxns]],Table2[[model.rxns]:[JFYL07 - avg]],7,FALSE)</f>
        <v>-8.6244643052828494E-3</v>
      </c>
      <c r="E163">
        <f>VLOOKUP(Table145[[#This Row],[model.rxns]],Table2[[model.rxns]:[JFYL18 - avg]],11,FALSE)</f>
        <v>-1.10108422761785E-2</v>
      </c>
      <c r="F163">
        <f>VLOOKUP(Table145[[#This Row],[model.rxns]],Table2[[model.rxns]:[JFYL18 - stddev]],12,FALSE)</f>
        <v>9.0635189666408197E-4</v>
      </c>
      <c r="G163" t="b">
        <f>ABS(Table145[[#This Row],[JFYL18 flux]])&gt;Table145[[#This Row],[JFYL18 stddev]]</f>
        <v>1</v>
      </c>
      <c r="H163">
        <v>0</v>
      </c>
    </row>
    <row r="164" spans="1:8" hidden="1" x14ac:dyDescent="0.25">
      <c r="A164" s="5">
        <v>1832</v>
      </c>
      <c r="B164" t="str">
        <f>VLOOKUP(Table145[[#This Row],[model.rxns]],Table2[],2,FALSE)</f>
        <v>H+ exchange</v>
      </c>
      <c r="C164" s="2">
        <v>1.25126781665827</v>
      </c>
      <c r="D164">
        <f>VLOOKUP(Table145[[#This Row],[model.rxns]],Table2[[model.rxns]:[JFYL07 - avg]],7,FALSE)</f>
        <v>-2.5200166861841402</v>
      </c>
      <c r="E164">
        <f>VLOOKUP(Table145[[#This Row],[model.rxns]],Table2[[model.rxns]:[JFYL18 - avg]],11,FALSE)</f>
        <v>-3.2165875769982599</v>
      </c>
      <c r="F164">
        <f>VLOOKUP(Table145[[#This Row],[model.rxns]],Table2[[model.rxns]:[JFYL18 - stddev]],12,FALSE)</f>
        <v>5.62544276789088E-2</v>
      </c>
      <c r="G164" t="b">
        <f>ABS(Table145[[#This Row],[JFYL18 flux]])&gt;Table145[[#This Row],[JFYL18 stddev]]</f>
        <v>1</v>
      </c>
      <c r="H164">
        <v>0</v>
      </c>
    </row>
    <row r="165" spans="1:8" x14ac:dyDescent="0.25">
      <c r="A165" s="5">
        <v>2183</v>
      </c>
      <c r="B165" t="str">
        <f>VLOOKUP(Table145[[#This Row],[model.rxns]],Table2[],2,FALSE)</f>
        <v>stearoyl-CoA desaturase (n-C18:0CoA - n-C18:1CoA), ER membrane</v>
      </c>
      <c r="C165" s="2">
        <v>1.23827787661054</v>
      </c>
      <c r="D165">
        <f>VLOOKUP(Table145[[#This Row],[model.rxns]],Table2[[model.rxns]:[JFYL07 - avg]],7,FALSE)</f>
        <v>4.6977001123132403E-3</v>
      </c>
      <c r="E165">
        <f>VLOOKUP(Table145[[#This Row],[model.rxns]],Table2[[model.rxns]:[JFYL18 - avg]],11,FALSE)</f>
        <v>5.9540965111721401E-3</v>
      </c>
      <c r="F165">
        <f>VLOOKUP(Table145[[#This Row],[model.rxns]],Table2[[model.rxns]:[JFYL18 - stddev]],12,FALSE)</f>
        <v>4.6044666148715898E-4</v>
      </c>
      <c r="G165" t="b">
        <f>ABS(Table145[[#This Row],[JFYL18 flux]])&gt;Table145[[#This Row],[JFYL18 stddev]]</f>
        <v>1</v>
      </c>
      <c r="H165">
        <v>0</v>
      </c>
    </row>
    <row r="166" spans="1:8" hidden="1" x14ac:dyDescent="0.25">
      <c r="A166" s="5">
        <v>3519</v>
      </c>
      <c r="B166" t="str">
        <f>VLOOKUP(Table145[[#This Row],[model.rxns]],Table2[],2,FALSE)</f>
        <v>stearoyl-CoA transport, cytoplasm-ER membrane</v>
      </c>
      <c r="C166" s="2">
        <v>1.23730637324893</v>
      </c>
      <c r="D166">
        <f>VLOOKUP(Table145[[#This Row],[model.rxns]],Table2[[model.rxns]:[JFYL07 - avg]],7,FALSE)</f>
        <v>4.71297385172606E-3</v>
      </c>
      <c r="E166">
        <f>VLOOKUP(Table145[[#This Row],[model.rxns]],Table2[[model.rxns]:[JFYL18 - avg]],11,FALSE)</f>
        <v>5.9656863522096404E-3</v>
      </c>
      <c r="F166">
        <f>VLOOKUP(Table145[[#This Row],[model.rxns]],Table2[[model.rxns]:[JFYL18 - stddev]],12,FALSE)</f>
        <v>5.6405441959619495E-4</v>
      </c>
      <c r="G166" t="b">
        <f>ABS(Table145[[#This Row],[JFYL18 flux]])&gt;Table145[[#This Row],[JFYL18 stddev]]</f>
        <v>1</v>
      </c>
      <c r="H166">
        <v>0</v>
      </c>
    </row>
    <row r="167" spans="1:8" hidden="1" x14ac:dyDescent="0.25">
      <c r="A167" s="5">
        <v>3525</v>
      </c>
      <c r="B167" t="str">
        <f>VLOOKUP(Table145[[#This Row],[model.rxns]],Table2[],2,FALSE)</f>
        <v>H+ transport, cytoplasm-ER membrane</v>
      </c>
      <c r="C167" s="2">
        <v>1.23658476971034</v>
      </c>
      <c r="D167">
        <f>VLOOKUP(Table145[[#This Row],[model.rxns]],Table2[[model.rxns]:[JFYL07 - avg]],7,FALSE)</f>
        <v>4.5993617485844303E-3</v>
      </c>
      <c r="E167">
        <f>VLOOKUP(Table145[[#This Row],[model.rxns]],Table2[[model.rxns]:[JFYL18 - avg]],11,FALSE)</f>
        <v>5.8160806812306296E-3</v>
      </c>
      <c r="F167">
        <f>VLOOKUP(Table145[[#This Row],[model.rxns]],Table2[[model.rxns]:[JFYL18 - stddev]],12,FALSE)</f>
        <v>1.02353530788013E-2</v>
      </c>
      <c r="G167" t="b">
        <f>ABS(Table145[[#This Row],[JFYL18 flux]])&gt;Table145[[#This Row],[JFYL18 stddev]]</f>
        <v>0</v>
      </c>
      <c r="H167">
        <v>2.3559096110172E-12</v>
      </c>
    </row>
    <row r="168" spans="1:8" hidden="1" x14ac:dyDescent="0.25">
      <c r="A168" s="5">
        <v>3526</v>
      </c>
      <c r="B168" t="str">
        <f>VLOOKUP(Table145[[#This Row],[model.rxns]],Table2[],2,FALSE)</f>
        <v>H2O transport, cytoplasm-ER membrane</v>
      </c>
      <c r="C168" s="2">
        <v>1.23658476971034</v>
      </c>
      <c r="D168">
        <f>VLOOKUP(Table145[[#This Row],[model.rxns]],Table2[[model.rxns]:[JFYL07 - avg]],7,FALSE)</f>
        <v>-1.6901501453167201E-2</v>
      </c>
      <c r="E168">
        <f>VLOOKUP(Table145[[#This Row],[model.rxns]],Table2[[model.rxns]:[JFYL18 - avg]],11,FALSE)</f>
        <v>-2.13650710259339E-2</v>
      </c>
      <c r="F168">
        <f>VLOOKUP(Table145[[#This Row],[model.rxns]],Table2[[model.rxns]:[JFYL18 - stddev]],12,FALSE)</f>
        <v>9.2809931017676494E-3</v>
      </c>
      <c r="G168" t="b">
        <f>ABS(Table145[[#This Row],[JFYL18 flux]])&gt;Table145[[#This Row],[JFYL18 stddev]]</f>
        <v>1</v>
      </c>
      <c r="H168">
        <v>7.2137031716360802E-179</v>
      </c>
    </row>
    <row r="169" spans="1:8" hidden="1" x14ac:dyDescent="0.25">
      <c r="A169" s="5">
        <v>1126</v>
      </c>
      <c r="B169" t="str">
        <f>VLOOKUP(Table145[[#This Row],[model.rxns]],Table2[],2,FALSE)</f>
        <v>citrate transport</v>
      </c>
      <c r="C169" s="2">
        <v>1.2360235355571501</v>
      </c>
      <c r="D169">
        <f>VLOOKUP(Table145[[#This Row],[model.rxns]],Table2[[model.rxns]:[JFYL07 - avg]],7,FALSE)</f>
        <v>-1.4522847672904</v>
      </c>
      <c r="E169">
        <f>VLOOKUP(Table145[[#This Row],[model.rxns]],Table2[[model.rxns]:[JFYL18 - avg]],11,FALSE)</f>
        <v>-1.8311168341035</v>
      </c>
      <c r="F169">
        <f>VLOOKUP(Table145[[#This Row],[model.rxns]],Table2[[model.rxns]:[JFYL18 - stddev]],12,FALSE)</f>
        <v>0.50793627598180302</v>
      </c>
      <c r="G169" t="b">
        <f>ABS(Table145[[#This Row],[JFYL18 flux]])&gt;Table145[[#This Row],[JFYL18 stddev]]</f>
        <v>1</v>
      </c>
      <c r="H169">
        <v>0</v>
      </c>
    </row>
    <row r="170" spans="1:8" x14ac:dyDescent="0.25">
      <c r="A170" s="5">
        <v>795</v>
      </c>
      <c r="B170" t="str">
        <f>VLOOKUP(Table145[[#This Row],[model.rxns]],Table2[],2,FALSE)</f>
        <v>nucleoside diphosphate kinase</v>
      </c>
      <c r="C170" s="2">
        <v>1.2241429635538701</v>
      </c>
      <c r="D170">
        <f>VLOOKUP(Table145[[#This Row],[model.rxns]],Table2[[model.rxns]:[JFYL07 - avg]],7,FALSE)</f>
        <v>1.08874407445286E-2</v>
      </c>
      <c r="E170">
        <f>VLOOKUP(Table145[[#This Row],[model.rxns]],Table2[[model.rxns]:[JFYL18 - avg]],11,FALSE)</f>
        <v>1.35293876180632E-2</v>
      </c>
      <c r="F170">
        <f>VLOOKUP(Table145[[#This Row],[model.rxns]],Table2[[model.rxns]:[JFYL18 - stddev]],12,FALSE)</f>
        <v>1.21289768567787E-2</v>
      </c>
      <c r="G170" t="b">
        <f>ABS(Table145[[#This Row],[JFYL18 flux]])&gt;Table145[[#This Row],[JFYL18 stddev]]</f>
        <v>1</v>
      </c>
      <c r="H170">
        <v>8.4875702530935498E-38</v>
      </c>
    </row>
    <row r="171" spans="1:8" x14ac:dyDescent="0.25">
      <c r="A171" s="5">
        <v>112</v>
      </c>
      <c r="B171" t="str">
        <f>VLOOKUP(Table145[[#This Row],[model.rxns]],Table2[],2,FALSE)</f>
        <v>acetyl-CoA synthetase</v>
      </c>
      <c r="C171" s="2">
        <v>1.2241429635538701</v>
      </c>
      <c r="D171">
        <f>VLOOKUP(Table145[[#This Row],[model.rxns]],Table2[[model.rxns]:[JFYL07 - avg]],7,FALSE)</f>
        <v>3.08133041470983E-3</v>
      </c>
      <c r="E171">
        <f>VLOOKUP(Table145[[#This Row],[model.rxns]],Table2[[model.rxns]:[JFYL18 - avg]],11,FALSE)</f>
        <v>3.8095529943067601E-3</v>
      </c>
      <c r="F171">
        <f>VLOOKUP(Table145[[#This Row],[model.rxns]],Table2[[model.rxns]:[JFYL18 - stddev]],12,FALSE)</f>
        <v>3.2856419600777501E-3</v>
      </c>
      <c r="G171" t="b">
        <f>ABS(Table145[[#This Row],[JFYL18 flux]])&gt;Table145[[#This Row],[JFYL18 stddev]]</f>
        <v>1</v>
      </c>
      <c r="H171">
        <v>2.3738936079908001E-40</v>
      </c>
    </row>
    <row r="172" spans="1:8" x14ac:dyDescent="0.25">
      <c r="A172" s="5">
        <v>25</v>
      </c>
      <c r="B172" t="str">
        <f>VLOOKUP(Table145[[#This Row],[model.rxns]],Table2[],2,FALSE)</f>
        <v>2-isopropylmalate synthase</v>
      </c>
      <c r="C172" s="2">
        <v>1.22283326682885</v>
      </c>
      <c r="D172">
        <f>VLOOKUP(Table145[[#This Row],[model.rxns]],Table2[[model.rxns]:[JFYL07 - avg]],7,FALSE)</f>
        <v>1.22398706481884E-2</v>
      </c>
      <c r="E172">
        <f>VLOOKUP(Table145[[#This Row],[model.rxns]],Table2[[model.rxns]:[JFYL18 - avg]],11,FALSE)</f>
        <v>1.51127058505634E-2</v>
      </c>
      <c r="F172">
        <f>VLOOKUP(Table145[[#This Row],[model.rxns]],Table2[[model.rxns]:[JFYL18 - stddev]],12,FALSE)</f>
        <v>8.1993998724622704E-4</v>
      </c>
      <c r="G172" t="b">
        <f>ABS(Table145[[#This Row],[JFYL18 flux]])&gt;Table145[[#This Row],[JFYL18 stddev]]</f>
        <v>1</v>
      </c>
      <c r="H172">
        <v>0</v>
      </c>
    </row>
    <row r="173" spans="1:8" hidden="1" x14ac:dyDescent="0.25">
      <c r="A173" s="5">
        <v>1574</v>
      </c>
      <c r="B173" t="str">
        <f>VLOOKUP(Table145[[#This Row],[model.rxns]],Table2[],2,FALSE)</f>
        <v>2-isopropylmalate transport</v>
      </c>
      <c r="C173" s="2">
        <v>1.22242916506594</v>
      </c>
      <c r="D173">
        <f>VLOOKUP(Table145[[#This Row],[model.rxns]],Table2[[model.rxns]:[JFYL07 - avg]],7,FALSE)</f>
        <v>-1.22398706481884E-2</v>
      </c>
      <c r="E173">
        <f>VLOOKUP(Table145[[#This Row],[model.rxns]],Table2[[model.rxns]:[JFYL18 - avg]],11,FALSE)</f>
        <v>-1.51127058505634E-2</v>
      </c>
      <c r="F173">
        <f>VLOOKUP(Table145[[#This Row],[model.rxns]],Table2[[model.rxns]:[JFYL18 - stddev]],12,FALSE)</f>
        <v>8.1993998724622704E-4</v>
      </c>
      <c r="G173" t="b">
        <f>ABS(Table145[[#This Row],[JFYL18 flux]])&gt;Table145[[#This Row],[JFYL18 stddev]]</f>
        <v>1</v>
      </c>
      <c r="H173">
        <v>0</v>
      </c>
    </row>
    <row r="174" spans="1:8" x14ac:dyDescent="0.25">
      <c r="A174" s="5">
        <v>2141</v>
      </c>
      <c r="B174" t="str">
        <f>VLOOKUP(Table145[[#This Row],[model.rxns]],Table2[],2,FALSE)</f>
        <v>fatty-acyl-CoA synthase (n-C18:0CoA)</v>
      </c>
      <c r="C174" s="2">
        <v>1.2216517367806301</v>
      </c>
      <c r="D174">
        <f>VLOOKUP(Table145[[#This Row],[model.rxns]],Table2[[model.rxns]:[JFYL07 - avg]],7,FALSE)</f>
        <v>5.1065937167201099E-3</v>
      </c>
      <c r="E174">
        <f>VLOOKUP(Table145[[#This Row],[model.rxns]],Table2[[model.rxns]:[JFYL18 - avg]],11,FALSE)</f>
        <v>6.2904006999187599E-3</v>
      </c>
      <c r="F174">
        <f>VLOOKUP(Table145[[#This Row],[model.rxns]],Table2[[model.rxns]:[JFYL18 - stddev]],12,FALSE)</f>
        <v>8.8993112098178205E-4</v>
      </c>
      <c r="G174" t="b">
        <f>ABS(Table145[[#This Row],[JFYL18 flux]])&gt;Table145[[#This Row],[JFYL18 stddev]]</f>
        <v>1</v>
      </c>
      <c r="H174">
        <v>0</v>
      </c>
    </row>
    <row r="175" spans="1:8" hidden="1" x14ac:dyDescent="0.25">
      <c r="A175" s="5">
        <v>974</v>
      </c>
      <c r="B175" t="str">
        <f>VLOOKUP(Table145[[#This Row],[model.rxns]],Table2[],2,FALSE)</f>
        <v>ribonucleotide reductase</v>
      </c>
      <c r="C175" s="2">
        <v>1.22116425756683</v>
      </c>
      <c r="D175">
        <f>VLOOKUP(Table145[[#This Row],[model.rxns]],Table2[[model.rxns]:[JFYL07 - avg]],7,FALSE)</f>
        <v>6.02384815237583E-5</v>
      </c>
      <c r="E175">
        <f>VLOOKUP(Table145[[#This Row],[model.rxns]],Table2[[model.rxns]:[JFYL18 - avg]],11,FALSE)</f>
        <v>7.4150483914539597E-5</v>
      </c>
      <c r="F175">
        <f>VLOOKUP(Table145[[#This Row],[model.rxns]],Table2[[model.rxns]:[JFYL18 - stddev]],12,FALSE)</f>
        <v>1.36265775998119E-4</v>
      </c>
      <c r="G175" t="b">
        <f>ABS(Table145[[#This Row],[JFYL18 flux]])&gt;Table145[[#This Row],[JFYL18 stddev]]</f>
        <v>0</v>
      </c>
      <c r="H175">
        <v>2.91962206517424E-8</v>
      </c>
    </row>
    <row r="176" spans="1:8" x14ac:dyDescent="0.25">
      <c r="A176" s="5">
        <v>565</v>
      </c>
      <c r="B176" t="str">
        <f>VLOOKUP(Table145[[#This Row],[model.rxns]],Table2[],2,FALSE)</f>
        <v>IMP dehydrogenase</v>
      </c>
      <c r="C176" s="2">
        <v>1.2209048345906699</v>
      </c>
      <c r="D176">
        <f>VLOOKUP(Table145[[#This Row],[model.rxns]],Table2[[model.rxns]:[JFYL07 - avg]],7,FALSE)</f>
        <v>3.6885863291598099E-3</v>
      </c>
      <c r="E176">
        <f>VLOOKUP(Table145[[#This Row],[model.rxns]],Table2[[model.rxns]:[JFYL18 - avg]],11,FALSE)</f>
        <v>4.5351508340917097E-3</v>
      </c>
      <c r="F176">
        <f>VLOOKUP(Table145[[#This Row],[model.rxns]],Table2[[model.rxns]:[JFYL18 - stddev]],12,FALSE)</f>
        <v>3.4641070634351602E-4</v>
      </c>
      <c r="G176" t="b">
        <f>ABS(Table145[[#This Row],[JFYL18 flux]])&gt;Table145[[#This Row],[JFYL18 stddev]]</f>
        <v>1</v>
      </c>
      <c r="H176">
        <v>0</v>
      </c>
    </row>
    <row r="177" spans="1:8" x14ac:dyDescent="0.25">
      <c r="A177" s="5" t="s">
        <v>1779</v>
      </c>
      <c r="B177" t="str">
        <f>VLOOKUP(Table145[[#This Row],[model.rxns]],Table2[],2,FALSE)</f>
        <v>oleoyl-CoA desaturase (n-C18:1CoA - n-C18:2CoA), ER membrane</v>
      </c>
      <c r="C177" s="2">
        <v>1.2209048345906699</v>
      </c>
      <c r="D177">
        <f>VLOOKUP(Table145[[#This Row],[model.rxns]],Table2[[model.rxns]:[JFYL07 - avg]],7,FALSE)</f>
        <v>3.4190662149935699E-3</v>
      </c>
      <c r="E177">
        <f>VLOOKUP(Table145[[#This Row],[model.rxns]],Table2[[model.rxns]:[JFYL18 - avg]],11,FALSE)</f>
        <v>4.1922621781914299E-3</v>
      </c>
      <c r="F177">
        <f>VLOOKUP(Table145[[#This Row],[model.rxns]],Table2[[model.rxns]:[JFYL18 - stddev]],12,FALSE)</f>
        <v>4.1393262757051301E-5</v>
      </c>
      <c r="G177" t="b">
        <f>ABS(Table145[[#This Row],[JFYL18 flux]])&gt;Table145[[#This Row],[JFYL18 stddev]]</f>
        <v>1</v>
      </c>
      <c r="H177">
        <v>0</v>
      </c>
    </row>
    <row r="178" spans="1:8" hidden="1" x14ac:dyDescent="0.25">
      <c r="A178" s="5">
        <v>310</v>
      </c>
      <c r="B178" t="str">
        <f>VLOOKUP(Table145[[#This Row],[model.rxns]],Table2[],2,FALSE)</f>
        <v>cystathionine g-lyase</v>
      </c>
      <c r="C178" s="2">
        <v>1.2209048345906699</v>
      </c>
      <c r="D178">
        <f>VLOOKUP(Table145[[#This Row],[model.rxns]],Table2[[model.rxns]:[JFYL07 - avg]],7,FALSE)</f>
        <v>2.8566578874203202E-4</v>
      </c>
      <c r="E178">
        <f>VLOOKUP(Table145[[#This Row],[model.rxns]],Table2[[model.rxns]:[JFYL18 - avg]],11,FALSE)</f>
        <v>3.49903533421748E-4</v>
      </c>
      <c r="F178">
        <f>VLOOKUP(Table145[[#This Row],[model.rxns]],Table2[[model.rxns]:[JFYL18 - stddev]],12,FALSE)</f>
        <v>7.4923996991153798E-4</v>
      </c>
      <c r="G178" t="b">
        <f>ABS(Table145[[#This Row],[JFYL18 flux]])&gt;Table145[[#This Row],[JFYL18 stddev]]</f>
        <v>0</v>
      </c>
      <c r="H178">
        <v>4.3362577003149402E-6</v>
      </c>
    </row>
    <row r="179" spans="1:8" x14ac:dyDescent="0.25">
      <c r="A179" s="5">
        <v>96</v>
      </c>
      <c r="B179" t="str">
        <f>VLOOKUP(Table145[[#This Row],[model.rxns]],Table2[],2,FALSE)</f>
        <v>acetohydroxy acid isomeroreductase</v>
      </c>
      <c r="C179" s="2">
        <v>1.2171865438874401</v>
      </c>
      <c r="D179">
        <f>VLOOKUP(Table145[[#This Row],[model.rxns]],Table2[[model.rxns]:[JFYL07 - avg]],7,FALSE)</f>
        <v>2.2812110422297301E-2</v>
      </c>
      <c r="E179">
        <f>VLOOKUP(Table145[[#This Row],[model.rxns]],Table2[[model.rxns]:[JFYL18 - avg]],11,FALSE)</f>
        <v>2.78623431576564E-2</v>
      </c>
      <c r="F179">
        <f>VLOOKUP(Table145[[#This Row],[model.rxns]],Table2[[model.rxns]:[JFYL18 - stddev]],12,FALSE)</f>
        <v>8.5812385149694503E-4</v>
      </c>
      <c r="G179" t="b">
        <f>ABS(Table145[[#This Row],[JFYL18 flux]])&gt;Table145[[#This Row],[JFYL18 stddev]]</f>
        <v>1</v>
      </c>
      <c r="H179">
        <v>0</v>
      </c>
    </row>
    <row r="180" spans="1:8" x14ac:dyDescent="0.25">
      <c r="A180" s="5">
        <v>97</v>
      </c>
      <c r="B180" t="str">
        <f>VLOOKUP(Table145[[#This Row],[model.rxns]],Table2[],2,FALSE)</f>
        <v>acetolactate synthase</v>
      </c>
      <c r="C180" s="2">
        <v>1.2158091899712999</v>
      </c>
      <c r="D180">
        <f>VLOOKUP(Table145[[#This Row],[model.rxns]],Table2[[model.rxns]:[JFYL07 - avg]],7,FALSE)</f>
        <v>2.2812110422297301E-2</v>
      </c>
      <c r="E180">
        <f>VLOOKUP(Table145[[#This Row],[model.rxns]],Table2[[model.rxns]:[JFYL18 - avg]],11,FALSE)</f>
        <v>2.78623431576564E-2</v>
      </c>
      <c r="F180">
        <f>VLOOKUP(Table145[[#This Row],[model.rxns]],Table2[[model.rxns]:[JFYL18 - stddev]],12,FALSE)</f>
        <v>8.5812385149694503E-4</v>
      </c>
      <c r="G180" t="b">
        <f>ABS(Table145[[#This Row],[JFYL18 flux]])&gt;Table145[[#This Row],[JFYL18 stddev]]</f>
        <v>1</v>
      </c>
      <c r="H180">
        <v>0</v>
      </c>
    </row>
    <row r="181" spans="1:8" x14ac:dyDescent="0.25">
      <c r="A181" s="5">
        <v>352</v>
      </c>
      <c r="B181" t="str">
        <f>VLOOKUP(Table145[[#This Row],[model.rxns]],Table2[],2,FALSE)</f>
        <v>dihydroxy-acid dehydratase (2,3-dihydroxy-3-methylbutanoate)</v>
      </c>
      <c r="C181" s="2">
        <v>1.2158091899712999</v>
      </c>
      <c r="D181">
        <f>VLOOKUP(Table145[[#This Row],[model.rxns]],Table2[[model.rxns]:[JFYL07 - avg]],7,FALSE)</f>
        <v>2.2812110422297301E-2</v>
      </c>
      <c r="E181">
        <f>VLOOKUP(Table145[[#This Row],[model.rxns]],Table2[[model.rxns]:[JFYL18 - avg]],11,FALSE)</f>
        <v>2.78623431576564E-2</v>
      </c>
      <c r="F181">
        <f>VLOOKUP(Table145[[#This Row],[model.rxns]],Table2[[model.rxns]:[JFYL18 - stddev]],12,FALSE)</f>
        <v>8.5812385149694503E-4</v>
      </c>
      <c r="G181" t="b">
        <f>ABS(Table145[[#This Row],[JFYL18 flux]])&gt;Table145[[#This Row],[JFYL18 stddev]]</f>
        <v>1</v>
      </c>
      <c r="H181">
        <v>0</v>
      </c>
    </row>
    <row r="182" spans="1:8" x14ac:dyDescent="0.25">
      <c r="A182" s="5">
        <v>109</v>
      </c>
      <c r="B182" t="str">
        <f>VLOOKUP(Table145[[#This Row],[model.rxns]],Table2[],2,FALSE)</f>
        <v>acetyl-CoA carboxylase</v>
      </c>
      <c r="C182" s="2">
        <v>1.2158091899712999</v>
      </c>
      <c r="D182">
        <f>VLOOKUP(Table145[[#This Row],[model.rxns]],Table2[[model.rxns]:[JFYL07 - avg]],7,FALSE)</f>
        <v>5.3298823814607398E-2</v>
      </c>
      <c r="E182">
        <f>VLOOKUP(Table145[[#This Row],[model.rxns]],Table2[[model.rxns]:[JFYL18 - avg]],11,FALSE)</f>
        <v>6.4979481107125994E-2</v>
      </c>
      <c r="F182">
        <f>VLOOKUP(Table145[[#This Row],[model.rxns]],Table2[[model.rxns]:[JFYL18 - stddev]],12,FALSE)</f>
        <v>8.7712015155054501E-3</v>
      </c>
      <c r="G182" t="b">
        <f>ABS(Table145[[#This Row],[JFYL18 flux]])&gt;Table145[[#This Row],[JFYL18 stddev]]</f>
        <v>1</v>
      </c>
      <c r="H182">
        <v>0</v>
      </c>
    </row>
    <row r="183" spans="1:8" x14ac:dyDescent="0.25">
      <c r="A183" s="5">
        <v>79</v>
      </c>
      <c r="B183" t="str">
        <f>VLOOKUP(Table145[[#This Row],[model.rxns]],Table2[],2,FALSE)</f>
        <v>5-phosphoribosylformyl glycinamidine synthetase</v>
      </c>
      <c r="C183" s="2">
        <v>1.2149505515899099</v>
      </c>
      <c r="D183">
        <f>VLOOKUP(Table145[[#This Row],[model.rxns]],Table2[[model.rxns]:[JFYL07 - avg]],7,FALSE)</f>
        <v>7.6949248731824904E-3</v>
      </c>
      <c r="E183">
        <f>VLOOKUP(Table145[[#This Row],[model.rxns]],Table2[[model.rxns]:[JFYL18 - avg]],11,FALSE)</f>
        <v>9.3666117597900004E-3</v>
      </c>
      <c r="F183">
        <f>VLOOKUP(Table145[[#This Row],[model.rxns]],Table2[[model.rxns]:[JFYL18 - stddev]],12,FALSE)</f>
        <v>3.5288317001152598E-4</v>
      </c>
      <c r="G183" t="b">
        <f>ABS(Table145[[#This Row],[JFYL18 flux]])&gt;Table145[[#This Row],[JFYL18 stddev]]</f>
        <v>1</v>
      </c>
      <c r="H183">
        <v>0</v>
      </c>
    </row>
    <row r="184" spans="1:8" x14ac:dyDescent="0.25">
      <c r="A184" s="5">
        <v>151</v>
      </c>
      <c r="B184" t="str">
        <f>VLOOKUP(Table145[[#This Row],[model.rxns]],Table2[],2,FALSE)</f>
        <v>adenylosuccinate lyase (AICAR)</v>
      </c>
      <c r="C184" s="2">
        <v>1.2135009866886699</v>
      </c>
      <c r="D184">
        <f>VLOOKUP(Table145[[#This Row],[model.rxns]],Table2[[model.rxns]:[JFYL07 - avg]],7,FALSE)</f>
        <v>7.6949248731824904E-3</v>
      </c>
      <c r="E184">
        <f>VLOOKUP(Table145[[#This Row],[model.rxns]],Table2[[model.rxns]:[JFYL18 - avg]],11,FALSE)</f>
        <v>9.3666117597900004E-3</v>
      </c>
      <c r="F184">
        <f>VLOOKUP(Table145[[#This Row],[model.rxns]],Table2[[model.rxns]:[JFYL18 - stddev]],12,FALSE)</f>
        <v>3.5288317001152598E-4</v>
      </c>
      <c r="G184" t="b">
        <f>ABS(Table145[[#This Row],[JFYL18 flux]])&gt;Table145[[#This Row],[JFYL18 stddev]]</f>
        <v>1</v>
      </c>
      <c r="H184">
        <v>0</v>
      </c>
    </row>
    <row r="185" spans="1:8" x14ac:dyDescent="0.25">
      <c r="A185" s="5">
        <v>855</v>
      </c>
      <c r="B185" t="str">
        <f>VLOOKUP(Table145[[#This Row],[model.rxns]],Table2[],2,FALSE)</f>
        <v>phopshoribosylaminoimidazole synthetase</v>
      </c>
      <c r="C185" s="2">
        <v>1.2121585630903799</v>
      </c>
      <c r="D185">
        <f>VLOOKUP(Table145[[#This Row],[model.rxns]],Table2[[model.rxns]:[JFYL07 - avg]],7,FALSE)</f>
        <v>7.6949248731824904E-3</v>
      </c>
      <c r="E185">
        <f>VLOOKUP(Table145[[#This Row],[model.rxns]],Table2[[model.rxns]:[JFYL18 - avg]],11,FALSE)</f>
        <v>9.3666117597900004E-3</v>
      </c>
      <c r="F185">
        <f>VLOOKUP(Table145[[#This Row],[model.rxns]],Table2[[model.rxns]:[JFYL18 - stddev]],12,FALSE)</f>
        <v>3.5288317001152598E-4</v>
      </c>
      <c r="G185" t="b">
        <f>ABS(Table145[[#This Row],[JFYL18 flux]])&gt;Table145[[#This Row],[JFYL18 stddev]]</f>
        <v>1</v>
      </c>
      <c r="H185">
        <v>0</v>
      </c>
    </row>
    <row r="186" spans="1:8" x14ac:dyDescent="0.25">
      <c r="A186" s="5">
        <v>908</v>
      </c>
      <c r="B186" t="str">
        <f>VLOOKUP(Table145[[#This Row],[model.rxns]],Table2[],2,FALSE)</f>
        <v>phosphoribosyl amino imidazolesuccinocarbozamide synthetase</v>
      </c>
      <c r="C186" s="2">
        <v>1.2121585630903799</v>
      </c>
      <c r="D186">
        <f>VLOOKUP(Table145[[#This Row],[model.rxns]],Table2[[model.rxns]:[JFYL07 - avg]],7,FALSE)</f>
        <v>7.6949248731824904E-3</v>
      </c>
      <c r="E186">
        <f>VLOOKUP(Table145[[#This Row],[model.rxns]],Table2[[model.rxns]:[JFYL18 - avg]],11,FALSE)</f>
        <v>9.3666117597900004E-3</v>
      </c>
      <c r="F186">
        <f>VLOOKUP(Table145[[#This Row],[model.rxns]],Table2[[model.rxns]:[JFYL18 - stddev]],12,FALSE)</f>
        <v>3.5288317001152598E-4</v>
      </c>
      <c r="G186" t="b">
        <f>ABS(Table145[[#This Row],[JFYL18 flux]])&gt;Table145[[#This Row],[JFYL18 stddev]]</f>
        <v>1</v>
      </c>
      <c r="H186">
        <v>0</v>
      </c>
    </row>
    <row r="187" spans="1:8" x14ac:dyDescent="0.25">
      <c r="A187" s="5">
        <v>911</v>
      </c>
      <c r="B187" t="str">
        <f>VLOOKUP(Table145[[#This Row],[model.rxns]],Table2[],2,FALSE)</f>
        <v>phosphoribosylaminoimidazole-carboxylase</v>
      </c>
      <c r="C187" s="2">
        <v>1.2121585630903799</v>
      </c>
      <c r="D187">
        <f>VLOOKUP(Table145[[#This Row],[model.rxns]],Table2[[model.rxns]:[JFYL07 - avg]],7,FALSE)</f>
        <v>7.6949248731824904E-3</v>
      </c>
      <c r="E187">
        <f>VLOOKUP(Table145[[#This Row],[model.rxns]],Table2[[model.rxns]:[JFYL18 - avg]],11,FALSE)</f>
        <v>9.3666117597900004E-3</v>
      </c>
      <c r="F187">
        <f>VLOOKUP(Table145[[#This Row],[model.rxns]],Table2[[model.rxns]:[JFYL18 - stddev]],12,FALSE)</f>
        <v>3.5288317001152598E-4</v>
      </c>
      <c r="G187" t="b">
        <f>ABS(Table145[[#This Row],[JFYL18 flux]])&gt;Table145[[#This Row],[JFYL18 stddev]]</f>
        <v>1</v>
      </c>
      <c r="H187">
        <v>0</v>
      </c>
    </row>
    <row r="188" spans="1:8" x14ac:dyDescent="0.25">
      <c r="A188" s="5">
        <v>914</v>
      </c>
      <c r="B188" t="str">
        <f>VLOOKUP(Table145[[#This Row],[model.rxns]],Table2[],2,FALSE)</f>
        <v>phosphoribosylglycinamidine synthetase</v>
      </c>
      <c r="C188" s="2">
        <v>1.2121585630903799</v>
      </c>
      <c r="D188">
        <f>VLOOKUP(Table145[[#This Row],[model.rxns]],Table2[[model.rxns]:[JFYL07 - avg]],7,FALSE)</f>
        <v>7.6949248731824904E-3</v>
      </c>
      <c r="E188">
        <f>VLOOKUP(Table145[[#This Row],[model.rxns]],Table2[[model.rxns]:[JFYL18 - avg]],11,FALSE)</f>
        <v>9.3666117597900004E-3</v>
      </c>
      <c r="F188">
        <f>VLOOKUP(Table145[[#This Row],[model.rxns]],Table2[[model.rxns]:[JFYL18 - stddev]],12,FALSE)</f>
        <v>3.5288317001152598E-4</v>
      </c>
      <c r="G188" t="b">
        <f>ABS(Table145[[#This Row],[JFYL18 flux]])&gt;Table145[[#This Row],[JFYL18 stddev]]</f>
        <v>1</v>
      </c>
      <c r="H188">
        <v>0</v>
      </c>
    </row>
    <row r="189" spans="1:8" x14ac:dyDescent="0.25">
      <c r="A189" s="5">
        <v>915</v>
      </c>
      <c r="B189" t="str">
        <f>VLOOKUP(Table145[[#This Row],[model.rxns]],Table2[],2,FALSE)</f>
        <v>phosphoribosylpyrophosphate amidotransferase</v>
      </c>
      <c r="C189" s="2">
        <v>1.2121585630903799</v>
      </c>
      <c r="D189">
        <f>VLOOKUP(Table145[[#This Row],[model.rxns]],Table2[[model.rxns]:[JFYL07 - avg]],7,FALSE)</f>
        <v>7.6949248731824904E-3</v>
      </c>
      <c r="E189">
        <f>VLOOKUP(Table145[[#This Row],[model.rxns]],Table2[[model.rxns]:[JFYL18 - avg]],11,FALSE)</f>
        <v>9.3666117597900004E-3</v>
      </c>
      <c r="F189">
        <f>VLOOKUP(Table145[[#This Row],[model.rxns]],Table2[[model.rxns]:[JFYL18 - stddev]],12,FALSE)</f>
        <v>3.5288317001152598E-4</v>
      </c>
      <c r="G189" t="b">
        <f>ABS(Table145[[#This Row],[JFYL18 flux]])&gt;Table145[[#This Row],[JFYL18 stddev]]</f>
        <v>1</v>
      </c>
      <c r="H189">
        <v>0</v>
      </c>
    </row>
    <row r="190" spans="1:8" x14ac:dyDescent="0.25">
      <c r="A190" s="5">
        <v>570</v>
      </c>
      <c r="B190" t="str">
        <f>VLOOKUP(Table145[[#This Row],[model.rxns]],Table2[],2,FALSE)</f>
        <v>inosine monophosphate cyclohydrolase</v>
      </c>
      <c r="C190" s="2">
        <v>1.2121585630903799</v>
      </c>
      <c r="D190">
        <f>VLOOKUP(Table145[[#This Row],[model.rxns]],Table2[[model.rxns]:[JFYL07 - avg]],7,FALSE)</f>
        <v>1.09920415674509E-2</v>
      </c>
      <c r="E190">
        <f>VLOOKUP(Table145[[#This Row],[model.rxns]],Table2[[model.rxns]:[JFYL18 - avg]],11,FALSE)</f>
        <v>1.33427835936934E-2</v>
      </c>
      <c r="F190">
        <f>VLOOKUP(Table145[[#This Row],[model.rxns]],Table2[[model.rxns]:[JFYL18 - stddev]],12,FALSE)</f>
        <v>3.6285758457013401E-4</v>
      </c>
      <c r="G190" t="b">
        <f>ABS(Table145[[#This Row],[JFYL18 flux]])&gt;Table145[[#This Row],[JFYL18 stddev]]</f>
        <v>1</v>
      </c>
      <c r="H190">
        <v>0</v>
      </c>
    </row>
    <row r="191" spans="1:8" x14ac:dyDescent="0.25">
      <c r="A191" s="5">
        <v>912</v>
      </c>
      <c r="B191" t="str">
        <f>VLOOKUP(Table145[[#This Row],[model.rxns]],Table2[],2,FALSE)</f>
        <v>phosphoribosylaminoimidazolecarboxamide formyltransferase</v>
      </c>
      <c r="C191" s="2">
        <v>1.2121585630903799</v>
      </c>
      <c r="D191">
        <f>VLOOKUP(Table145[[#This Row],[model.rxns]],Table2[[model.rxns]:[JFYL07 - avg]],7,FALSE)</f>
        <v>1.09920415674509E-2</v>
      </c>
      <c r="E191">
        <f>VLOOKUP(Table145[[#This Row],[model.rxns]],Table2[[model.rxns]:[JFYL18 - avg]],11,FALSE)</f>
        <v>1.33427835936934E-2</v>
      </c>
      <c r="F191">
        <f>VLOOKUP(Table145[[#This Row],[model.rxns]],Table2[[model.rxns]:[JFYL18 - stddev]],12,FALSE)</f>
        <v>3.6285758457013401E-4</v>
      </c>
      <c r="G191" t="b">
        <f>ABS(Table145[[#This Row],[JFYL18 flux]])&gt;Table145[[#This Row],[JFYL18 stddev]]</f>
        <v>1</v>
      </c>
      <c r="H191">
        <v>0</v>
      </c>
    </row>
    <row r="192" spans="1:8" hidden="1" x14ac:dyDescent="0.25">
      <c r="A192" s="5">
        <v>142</v>
      </c>
      <c r="B192" t="str">
        <f>VLOOKUP(Table145[[#This Row],[model.rxns]],Table2[],2,FALSE)</f>
        <v>adenosine kinase</v>
      </c>
      <c r="C192" s="2">
        <v>1.21178778840206</v>
      </c>
      <c r="D192">
        <f>VLOOKUP(Table145[[#This Row],[model.rxns]],Table2[[model.rxns]:[JFYL07 - avg]],7,FALSE)</f>
        <v>6.1650278353630999E-3</v>
      </c>
      <c r="E192">
        <f>VLOOKUP(Table145[[#This Row],[model.rxns]],Table2[[model.rxns]:[JFYL18 - avg]],11,FALSE)</f>
        <v>7.4726679453160699E-3</v>
      </c>
      <c r="F192">
        <f>VLOOKUP(Table145[[#This Row],[model.rxns]],Table2[[model.rxns]:[JFYL18 - stddev]],12,FALSE)</f>
        <v>7.9631047692189198E-3</v>
      </c>
      <c r="G192" t="b">
        <f>ABS(Table145[[#This Row],[JFYL18 flux]])&gt;Table145[[#This Row],[JFYL18 stddev]]</f>
        <v>0</v>
      </c>
      <c r="H192">
        <v>4.99342135381224E-19</v>
      </c>
    </row>
    <row r="193" spans="1:8" hidden="1" x14ac:dyDescent="0.25">
      <c r="A193" s="5">
        <v>3580</v>
      </c>
      <c r="B193" t="str">
        <f>VLOOKUP(Table145[[#This Row],[model.rxns]],Table2[],2,FALSE)</f>
        <v>oleoyl-CoA transport, cytoplasm-lipid particle</v>
      </c>
      <c r="C193" s="2">
        <v>1.21178778840206</v>
      </c>
      <c r="D193">
        <f>VLOOKUP(Table145[[#This Row],[model.rxns]],Table2[[model.rxns]:[JFYL07 - avg]],7,FALSE)</f>
        <v>1.1008559843437001E-3</v>
      </c>
      <c r="E193">
        <f>VLOOKUP(Table145[[#This Row],[model.rxns]],Table2[[model.rxns]:[JFYL18 - avg]],11,FALSE)</f>
        <v>1.3335760574525401E-3</v>
      </c>
      <c r="F193">
        <f>VLOOKUP(Table145[[#This Row],[model.rxns]],Table2[[model.rxns]:[JFYL18 - stddev]],12,FALSE)</f>
        <v>3.3867981546763298E-3</v>
      </c>
      <c r="G193" t="b">
        <f>ABS(Table145[[#This Row],[JFYL18 flux]])&gt;Table145[[#This Row],[JFYL18 stddev]]</f>
        <v>0</v>
      </c>
      <c r="H193">
        <v>5.2661919297063701E-5</v>
      </c>
    </row>
    <row r="194" spans="1:8" x14ac:dyDescent="0.25">
      <c r="A194" s="5">
        <v>23</v>
      </c>
      <c r="B194" t="str">
        <f>VLOOKUP(Table145[[#This Row],[model.rxns]],Table2[],2,FALSE)</f>
        <v>2-isopropylmalate hydratase</v>
      </c>
      <c r="C194" s="2">
        <v>1.21178778840206</v>
      </c>
      <c r="D194">
        <f>VLOOKUP(Table145[[#This Row],[model.rxns]],Table2[[model.rxns]:[JFYL07 - avg]],7,FALSE)</f>
        <v>-1.2032001180623199E-2</v>
      </c>
      <c r="E194">
        <f>VLOOKUP(Table145[[#This Row],[model.rxns]],Table2[[model.rxns]:[JFYL18 - avg]],11,FALSE)</f>
        <v>-1.4557753380017999E-2</v>
      </c>
      <c r="F194">
        <f>VLOOKUP(Table145[[#This Row],[model.rxns]],Table2[[model.rxns]:[JFYL18 - stddev]],12,FALSE)</f>
        <v>5.5034265782522398E-4</v>
      </c>
      <c r="G194" t="b">
        <f>ABS(Table145[[#This Row],[JFYL18 flux]])&gt;Table145[[#This Row],[JFYL18 stddev]]</f>
        <v>1</v>
      </c>
      <c r="H194">
        <v>0</v>
      </c>
    </row>
    <row r="195" spans="1:8" x14ac:dyDescent="0.25">
      <c r="A195" s="5">
        <v>30</v>
      </c>
      <c r="B195" t="str">
        <f>VLOOKUP(Table145[[#This Row],[model.rxns]],Table2[],2,FALSE)</f>
        <v>2-oxo-4-methyl-3-carboxypentanoate decarboxylation</v>
      </c>
      <c r="C195" s="2">
        <v>1.21178778840206</v>
      </c>
      <c r="D195">
        <f>VLOOKUP(Table145[[#This Row],[model.rxns]],Table2[[model.rxns]:[JFYL07 - avg]],7,FALSE)</f>
        <v>1.2032001180623199E-2</v>
      </c>
      <c r="E195">
        <f>VLOOKUP(Table145[[#This Row],[model.rxns]],Table2[[model.rxns]:[JFYL18 - avg]],11,FALSE)</f>
        <v>1.4557753380017999E-2</v>
      </c>
      <c r="F195">
        <f>VLOOKUP(Table145[[#This Row],[model.rxns]],Table2[[model.rxns]:[JFYL18 - stddev]],12,FALSE)</f>
        <v>5.5034265782522398E-4</v>
      </c>
      <c r="G195" t="b">
        <f>ABS(Table145[[#This Row],[JFYL18 flux]])&gt;Table145[[#This Row],[JFYL18 stddev]]</f>
        <v>1</v>
      </c>
      <c r="H195">
        <v>0</v>
      </c>
    </row>
    <row r="196" spans="1:8" x14ac:dyDescent="0.25">
      <c r="A196" s="5">
        <v>60</v>
      </c>
      <c r="B196" t="str">
        <f>VLOOKUP(Table145[[#This Row],[model.rxns]],Table2[],2,FALSE)</f>
        <v>3-isopropylmalate dehydratase</v>
      </c>
      <c r="C196" s="2">
        <v>1.21178778840206</v>
      </c>
      <c r="D196">
        <f>VLOOKUP(Table145[[#This Row],[model.rxns]],Table2[[model.rxns]:[JFYL07 - avg]],7,FALSE)</f>
        <v>-1.2032001180623199E-2</v>
      </c>
      <c r="E196">
        <f>VLOOKUP(Table145[[#This Row],[model.rxns]],Table2[[model.rxns]:[JFYL18 - avg]],11,FALSE)</f>
        <v>-1.4557753380017999E-2</v>
      </c>
      <c r="F196">
        <f>VLOOKUP(Table145[[#This Row],[model.rxns]],Table2[[model.rxns]:[JFYL18 - stddev]],12,FALSE)</f>
        <v>5.5034265782522398E-4</v>
      </c>
      <c r="G196" t="b">
        <f>ABS(Table145[[#This Row],[JFYL18 flux]])&gt;Table145[[#This Row],[JFYL18 stddev]]</f>
        <v>1</v>
      </c>
      <c r="H196">
        <v>0</v>
      </c>
    </row>
    <row r="197" spans="1:8" x14ac:dyDescent="0.25">
      <c r="A197" s="5">
        <v>61</v>
      </c>
      <c r="B197" t="str">
        <f>VLOOKUP(Table145[[#This Row],[model.rxns]],Table2[],2,FALSE)</f>
        <v>3-isopropylmalate dehydrogenase</v>
      </c>
      <c r="C197" s="2">
        <v>1.2093215872077501</v>
      </c>
      <c r="D197">
        <f>VLOOKUP(Table145[[#This Row],[model.rxns]],Table2[[model.rxns]:[JFYL07 - avg]],7,FALSE)</f>
        <v>1.2032001180623199E-2</v>
      </c>
      <c r="E197">
        <f>VLOOKUP(Table145[[#This Row],[model.rxns]],Table2[[model.rxns]:[JFYL18 - avg]],11,FALSE)</f>
        <v>1.4557753380017999E-2</v>
      </c>
      <c r="F197">
        <f>VLOOKUP(Table145[[#This Row],[model.rxns]],Table2[[model.rxns]:[JFYL18 - stddev]],12,FALSE)</f>
        <v>5.5034265782522398E-4</v>
      </c>
      <c r="G197" t="b">
        <f>ABS(Table145[[#This Row],[JFYL18 flux]])&gt;Table145[[#This Row],[JFYL18 stddev]]</f>
        <v>1</v>
      </c>
      <c r="H197">
        <v>0</v>
      </c>
    </row>
    <row r="198" spans="1:8" hidden="1" x14ac:dyDescent="0.25">
      <c r="A198" s="5">
        <v>1595</v>
      </c>
      <c r="B198" t="str">
        <f>VLOOKUP(Table145[[#This Row],[model.rxns]],Table2[],2,FALSE)</f>
        <v>3-carboxy-4-methyl-2-oxopentanoate transport</v>
      </c>
      <c r="C198" s="2">
        <v>1.2093215872077501</v>
      </c>
      <c r="D198">
        <f>VLOOKUP(Table145[[#This Row],[model.rxns]],Table2[[model.rxns]:[JFYL07 - avg]],7,FALSE)</f>
        <v>1.2032001180623199E-2</v>
      </c>
      <c r="E198">
        <f>VLOOKUP(Table145[[#This Row],[model.rxns]],Table2[[model.rxns]:[JFYL18 - avg]],11,FALSE)</f>
        <v>1.4557753380017999E-2</v>
      </c>
      <c r="F198">
        <f>VLOOKUP(Table145[[#This Row],[model.rxns]],Table2[[model.rxns]:[JFYL18 - stddev]],12,FALSE)</f>
        <v>5.5034265782522398E-4</v>
      </c>
      <c r="G198" t="b">
        <f>ABS(Table145[[#This Row],[JFYL18 flux]])&gt;Table145[[#This Row],[JFYL18 stddev]]</f>
        <v>1</v>
      </c>
      <c r="H198">
        <v>0</v>
      </c>
    </row>
    <row r="199" spans="1:8" x14ac:dyDescent="0.25">
      <c r="A199" s="5">
        <v>1084</v>
      </c>
      <c r="B199" t="str">
        <f>VLOOKUP(Table145[[#This Row],[model.rxns]],Table2[],2,FALSE)</f>
        <v>UTP-glucose-1-phosphate uridylyltransferase</v>
      </c>
      <c r="C199" s="2">
        <v>1.2083306343637901</v>
      </c>
      <c r="D199">
        <f>VLOOKUP(Table145[[#This Row],[model.rxns]],Table2[[model.rxns]:[JFYL07 - avg]],7,FALSE)</f>
        <v>5.7912197960938702E-2</v>
      </c>
      <c r="E199">
        <f>VLOOKUP(Table145[[#This Row],[model.rxns]],Table2[[model.rxns]:[JFYL18 - avg]],11,FALSE)</f>
        <v>7.00540934342163E-2</v>
      </c>
      <c r="F199">
        <f>VLOOKUP(Table145[[#This Row],[model.rxns]],Table2[[model.rxns]:[JFYL18 - stddev]],12,FALSE)</f>
        <v>6.8849473583176201E-3</v>
      </c>
      <c r="G199" t="b">
        <f>ABS(Table145[[#This Row],[JFYL18 flux]])&gt;Table145[[#This Row],[JFYL18 stddev]]</f>
        <v>1</v>
      </c>
      <c r="H199">
        <v>0</v>
      </c>
    </row>
    <row r="200" spans="1:8" x14ac:dyDescent="0.25">
      <c r="A200" s="5">
        <v>679</v>
      </c>
      <c r="B200" t="str">
        <f>VLOOKUP(Table145[[#This Row],[model.rxns]],Table2[],2,FALSE)</f>
        <v>L-asparaginase</v>
      </c>
      <c r="C200" s="2">
        <v>1.2064529644534201</v>
      </c>
      <c r="D200">
        <f>VLOOKUP(Table145[[#This Row],[model.rxns]],Table2[[model.rxns]:[JFYL07 - avg]],7,FALSE)</f>
        <v>-1.14423095073836E-2</v>
      </c>
      <c r="E200">
        <f>VLOOKUP(Table145[[#This Row],[model.rxns]],Table2[[model.rxns]:[JFYL18 - avg]],11,FALSE)</f>
        <v>-1.38297337983389E-2</v>
      </c>
      <c r="F200">
        <f>VLOOKUP(Table145[[#This Row],[model.rxns]],Table2[[model.rxns]:[JFYL18 - stddev]],12,FALSE)</f>
        <v>3.8872741409812601E-3</v>
      </c>
      <c r="G200" t="b">
        <f>ABS(Table145[[#This Row],[JFYL18 flux]])&gt;Table145[[#This Row],[JFYL18 stddev]]</f>
        <v>1</v>
      </c>
      <c r="H200">
        <v>2.4584253670168401E-264</v>
      </c>
    </row>
    <row r="201" spans="1:8" x14ac:dyDescent="0.25">
      <c r="A201" s="5">
        <v>978</v>
      </c>
      <c r="B201" t="str">
        <f>VLOOKUP(Table145[[#This Row],[model.rxns]],Table2[],2,FALSE)</f>
        <v>ribonucleotide reductase</v>
      </c>
      <c r="C201" s="2">
        <v>1.2064529644534201</v>
      </c>
      <c r="D201">
        <f>VLOOKUP(Table145[[#This Row],[model.rxns]],Table2[[model.rxns]:[JFYL07 - avg]],7,FALSE)</f>
        <v>5.7487103363923302E-4</v>
      </c>
      <c r="E201">
        <f>VLOOKUP(Table145[[#This Row],[model.rxns]],Table2[[model.rxns]:[JFYL18 - avg]],11,FALSE)</f>
        <v>6.9456841538108002E-4</v>
      </c>
      <c r="F201">
        <f>VLOOKUP(Table145[[#This Row],[model.rxns]],Table2[[model.rxns]:[JFYL18 - stddev]],12,FALSE)</f>
        <v>1.57881233350803E-4</v>
      </c>
      <c r="G201" t="b">
        <f>ABS(Table145[[#This Row],[JFYL18 flux]])&gt;Table145[[#This Row],[JFYL18 stddev]]</f>
        <v>1</v>
      </c>
      <c r="H201">
        <v>0</v>
      </c>
    </row>
    <row r="202" spans="1:8" x14ac:dyDescent="0.25">
      <c r="A202" s="5">
        <v>811</v>
      </c>
      <c r="B202" t="str">
        <f>VLOOKUP(Table145[[#This Row],[model.rxns]],Table2[],2,FALSE)</f>
        <v>nucleoside-diphosphate kinase (ATP:UDP)</v>
      </c>
      <c r="C202" s="2">
        <v>1.2060995423519001</v>
      </c>
      <c r="D202">
        <f>VLOOKUP(Table145[[#This Row],[model.rxns]],Table2[[model.rxns]:[JFYL07 - avg]],7,FALSE)</f>
        <v>0.11660231327335301</v>
      </c>
      <c r="E202">
        <f>VLOOKUP(Table145[[#This Row],[model.rxns]],Table2[[model.rxns]:[JFYL18 - avg]],11,FALSE)</f>
        <v>0.140855053253025</v>
      </c>
      <c r="F202">
        <f>VLOOKUP(Table145[[#This Row],[model.rxns]],Table2[[model.rxns]:[JFYL18 - stddev]],12,FALSE)</f>
        <v>8.3158306763106097E-3</v>
      </c>
      <c r="G202" t="b">
        <f>ABS(Table145[[#This Row],[JFYL18 flux]])&gt;Table145[[#This Row],[JFYL18 stddev]]</f>
        <v>1</v>
      </c>
      <c r="H202">
        <v>0</v>
      </c>
    </row>
    <row r="203" spans="1:8" x14ac:dyDescent="0.25">
      <c r="A203" s="5">
        <v>1729</v>
      </c>
      <c r="B203" t="str">
        <f>VLOOKUP(Table145[[#This Row],[model.rxns]],Table2[],2,FALSE)</f>
        <v>deoxyadenylate kinase</v>
      </c>
      <c r="C203" s="2">
        <v>1.2052971494665501</v>
      </c>
      <c r="D203">
        <f>VLOOKUP(Table145[[#This Row],[model.rxns]],Table2[[model.rxns]:[JFYL07 - avg]],7,FALSE)</f>
        <v>-6.2428635550513005E-4</v>
      </c>
      <c r="E203">
        <f>VLOOKUP(Table145[[#This Row],[model.rxns]],Table2[[model.rxns]:[JFYL18 - avg]],11,FALSE)</f>
        <v>-7.5411018292210802E-4</v>
      </c>
      <c r="F203">
        <f>VLOOKUP(Table145[[#This Row],[model.rxns]],Table2[[model.rxns]:[JFYL18 - stddev]],12,FALSE)</f>
        <v>1.2405801904937899E-4</v>
      </c>
      <c r="G203" t="b">
        <f>ABS(Table145[[#This Row],[JFYL18 flux]])&gt;Table145[[#This Row],[JFYL18 stddev]]</f>
        <v>1</v>
      </c>
      <c r="H203">
        <v>0</v>
      </c>
    </row>
    <row r="204" spans="1:8" x14ac:dyDescent="0.25">
      <c r="A204" s="5">
        <v>549</v>
      </c>
      <c r="B204" t="str">
        <f>VLOOKUP(Table145[[#This Row],[model.rxns]],Table2[],2,FALSE)</f>
        <v>homoserine O-trans-acetylase</v>
      </c>
      <c r="C204" s="2">
        <v>1.2049386345822399</v>
      </c>
      <c r="D204">
        <f>VLOOKUP(Table145[[#This Row],[model.rxns]],Table2[[model.rxns]:[JFYL07 - avg]],7,FALSE)</f>
        <v>2.9923354055064002E-3</v>
      </c>
      <c r="E204">
        <f>VLOOKUP(Table145[[#This Row],[model.rxns]],Table2[[model.rxns]:[JFYL18 - avg]],11,FALSE)</f>
        <v>3.61402321489049E-3</v>
      </c>
      <c r="F204">
        <f>VLOOKUP(Table145[[#This Row],[model.rxns]],Table2[[model.rxns]:[JFYL18 - stddev]],12,FALSE)</f>
        <v>7.5218163967345005E-4</v>
      </c>
      <c r="G204" t="b">
        <f>ABS(Table145[[#This Row],[JFYL18 flux]])&gt;Table145[[#This Row],[JFYL18 stddev]]</f>
        <v>1</v>
      </c>
      <c r="H204">
        <v>0</v>
      </c>
    </row>
    <row r="205" spans="1:8" x14ac:dyDescent="0.25">
      <c r="A205" s="5">
        <v>476</v>
      </c>
      <c r="B205" t="str">
        <f>VLOOKUP(Table145[[#This Row],[model.rxns]],Table2[],2,FALSE)</f>
        <v>glutamine synthetase</v>
      </c>
      <c r="C205" s="2">
        <v>1.2047332029844899</v>
      </c>
      <c r="D205">
        <f>VLOOKUP(Table145[[#This Row],[model.rxns]],Table2[[model.rxns]:[JFYL07 - avg]],7,FALSE)</f>
        <v>0.107518197578216</v>
      </c>
      <c r="E205">
        <f>VLOOKUP(Table145[[#This Row],[model.rxns]],Table2[[model.rxns]:[JFYL18 - avg]],11,FALSE)</f>
        <v>0.129821226525213</v>
      </c>
      <c r="F205">
        <f>VLOOKUP(Table145[[#This Row],[model.rxns]],Table2[[model.rxns]:[JFYL18 - stddev]],12,FALSE)</f>
        <v>8.85310100929451E-3</v>
      </c>
      <c r="G205" t="b">
        <f>ABS(Table145[[#This Row],[JFYL18 flux]])&gt;Table145[[#This Row],[JFYL18 stddev]]</f>
        <v>1</v>
      </c>
      <c r="H205">
        <v>0</v>
      </c>
    </row>
    <row r="206" spans="1:8" x14ac:dyDescent="0.25">
      <c r="A206" s="5">
        <v>760</v>
      </c>
      <c r="B206" t="str">
        <f>VLOOKUP(Table145[[#This Row],[model.rxns]],Table2[],2,FALSE)</f>
        <v>N-acetylglucosamine-6-phosphate synthase</v>
      </c>
      <c r="C206" s="2">
        <v>1.2037082786930899</v>
      </c>
      <c r="D206">
        <f>VLOOKUP(Table145[[#This Row],[model.rxns]],Table2[[model.rxns]:[JFYL07 - avg]],7,FALSE)</f>
        <v>5.3214201265806102E-2</v>
      </c>
      <c r="E206">
        <f>VLOOKUP(Table145[[#This Row],[model.rxns]],Table2[[model.rxns]:[JFYL18 - avg]],11,FALSE)</f>
        <v>6.4252448931747405E-2</v>
      </c>
      <c r="F206">
        <f>VLOOKUP(Table145[[#This Row],[model.rxns]],Table2[[model.rxns]:[JFYL18 - stddev]],12,FALSE)</f>
        <v>3.13968296074278E-3</v>
      </c>
      <c r="G206" t="b">
        <f>ABS(Table145[[#This Row],[JFYL18 flux]])&gt;Table145[[#This Row],[JFYL18 stddev]]</f>
        <v>1</v>
      </c>
      <c r="H206">
        <v>0</v>
      </c>
    </row>
    <row r="207" spans="1:8" x14ac:dyDescent="0.25">
      <c r="A207" s="5">
        <v>477</v>
      </c>
      <c r="B207" t="str">
        <f>VLOOKUP(Table145[[#This Row],[model.rxns]],Table2[],2,FALSE)</f>
        <v>glutamine-fructose-6-phosphate transaminase</v>
      </c>
      <c r="C207" s="2">
        <v>1.2037082786930899</v>
      </c>
      <c r="D207">
        <f>VLOOKUP(Table145[[#This Row],[model.rxns]],Table2[[model.rxns]:[JFYL07 - avg]],7,FALSE)</f>
        <v>5.3261413438389797E-2</v>
      </c>
      <c r="E207">
        <f>VLOOKUP(Table145[[#This Row],[model.rxns]],Table2[[model.rxns]:[JFYL18 - avg]],11,FALSE)</f>
        <v>6.4280831517138995E-2</v>
      </c>
      <c r="F207">
        <f>VLOOKUP(Table145[[#This Row],[model.rxns]],Table2[[model.rxns]:[JFYL18 - stddev]],12,FALSE)</f>
        <v>4.7385742441117496E-3</v>
      </c>
      <c r="G207" t="b">
        <f>ABS(Table145[[#This Row],[JFYL18 flux]])&gt;Table145[[#This Row],[JFYL18 stddev]]</f>
        <v>1</v>
      </c>
      <c r="H207">
        <v>0</v>
      </c>
    </row>
    <row r="208" spans="1:8" x14ac:dyDescent="0.25">
      <c r="A208" s="5">
        <v>144</v>
      </c>
      <c r="B208" t="str">
        <f>VLOOKUP(Table145[[#This Row],[model.rxns]],Table2[],2,FALSE)</f>
        <v>adenosylhomocysteinase</v>
      </c>
      <c r="C208" s="2">
        <v>1.2037082786930899</v>
      </c>
      <c r="D208">
        <f>VLOOKUP(Table145[[#This Row],[model.rxns]],Table2[[model.rxns]:[JFYL07 - avg]],7,FALSE)</f>
        <v>5.7866778515108701E-3</v>
      </c>
      <c r="E208">
        <f>VLOOKUP(Table145[[#This Row],[model.rxns]],Table2[[model.rxns]:[JFYL18 - avg]],11,FALSE)</f>
        <v>6.9799194731823104E-3</v>
      </c>
      <c r="F208">
        <f>VLOOKUP(Table145[[#This Row],[model.rxns]],Table2[[model.rxns]:[JFYL18 - stddev]],12,FALSE)</f>
        <v>1.07734634007128E-4</v>
      </c>
      <c r="G208" t="b">
        <f>ABS(Table145[[#This Row],[JFYL18 flux]])&gt;Table145[[#This Row],[JFYL18 stddev]]</f>
        <v>1</v>
      </c>
      <c r="H208">
        <v>0</v>
      </c>
    </row>
    <row r="209" spans="1:8" x14ac:dyDescent="0.25">
      <c r="A209" s="5">
        <v>726</v>
      </c>
      <c r="B209" t="str">
        <f>VLOOKUP(Table145[[#This Row],[model.rxns]],Table2[],2,FALSE)</f>
        <v>methionine adenosyltransferase</v>
      </c>
      <c r="C209" s="2">
        <v>1.2037082786930899</v>
      </c>
      <c r="D209">
        <f>VLOOKUP(Table145[[#This Row],[model.rxns]],Table2[[model.rxns]:[JFYL07 - avg]],7,FALSE)</f>
        <v>5.7866778515108701E-3</v>
      </c>
      <c r="E209">
        <f>VLOOKUP(Table145[[#This Row],[model.rxns]],Table2[[model.rxns]:[JFYL18 - avg]],11,FALSE)</f>
        <v>6.9799194731823104E-3</v>
      </c>
      <c r="F209">
        <f>VLOOKUP(Table145[[#This Row],[model.rxns]],Table2[[model.rxns]:[JFYL18 - stddev]],12,FALSE)</f>
        <v>1.07734634007128E-4</v>
      </c>
      <c r="G209" t="b">
        <f>ABS(Table145[[#This Row],[JFYL18 flux]])&gt;Table145[[#This Row],[JFYL18 stddev]]</f>
        <v>1</v>
      </c>
      <c r="H209">
        <v>0</v>
      </c>
    </row>
    <row r="210" spans="1:8" x14ac:dyDescent="0.25">
      <c r="A210" s="5">
        <v>888</v>
      </c>
      <c r="B210" t="str">
        <f>VLOOKUP(Table145[[#This Row],[model.rxns]],Table2[],2,FALSE)</f>
        <v>phosphoglucomutase</v>
      </c>
      <c r="C210" s="2">
        <v>1.2036248485505101</v>
      </c>
      <c r="D210">
        <f>VLOOKUP(Table145[[#This Row],[model.rxns]],Table2[[model.rxns]:[JFYL07 - avg]],7,FALSE)</f>
        <v>5.8209817259291599E-2</v>
      </c>
      <c r="E210">
        <f>VLOOKUP(Table145[[#This Row],[model.rxns]],Table2[[model.rxns]:[JFYL18 - avg]],11,FALSE)</f>
        <v>7.0199914356828902E-2</v>
      </c>
      <c r="F210">
        <f>VLOOKUP(Table145[[#This Row],[model.rxns]],Table2[[model.rxns]:[JFYL18 - stddev]],12,FALSE)</f>
        <v>1.2916860184492699E-3</v>
      </c>
      <c r="G210" t="b">
        <f>ABS(Table145[[#This Row],[JFYL18 flux]])&gt;Table145[[#This Row],[JFYL18 stddev]]</f>
        <v>1</v>
      </c>
      <c r="H210">
        <v>0</v>
      </c>
    </row>
    <row r="211" spans="1:8" x14ac:dyDescent="0.25">
      <c r="A211" s="5">
        <v>757</v>
      </c>
      <c r="B211" t="str">
        <f>VLOOKUP(Table145[[#This Row],[model.rxns]],Table2[],2,FALSE)</f>
        <v>myo-inositol 1-phosphatase</v>
      </c>
      <c r="C211" s="2">
        <v>1.2034232290987701</v>
      </c>
      <c r="D211">
        <f>VLOOKUP(Table145[[#This Row],[model.rxns]],Table2[[model.rxns]:[JFYL07 - avg]],7,FALSE)</f>
        <v>3.2384330115664301E-4</v>
      </c>
      <c r="E211">
        <f>VLOOKUP(Table145[[#This Row],[model.rxns]],Table2[[model.rxns]:[JFYL18 - avg]],11,FALSE)</f>
        <v>3.9054021663114698E-4</v>
      </c>
      <c r="F211">
        <f>VLOOKUP(Table145[[#This Row],[model.rxns]],Table2[[model.rxns]:[JFYL18 - stddev]],12,FALSE)</f>
        <v>3.8560884594251199E-6</v>
      </c>
      <c r="G211" t="b">
        <f>ABS(Table145[[#This Row],[JFYL18 flux]])&gt;Table145[[#This Row],[JFYL18 stddev]]</f>
        <v>1</v>
      </c>
      <c r="H211">
        <v>0</v>
      </c>
    </row>
    <row r="212" spans="1:8" x14ac:dyDescent="0.25">
      <c r="A212" s="5">
        <v>758</v>
      </c>
      <c r="B212" t="str">
        <f>VLOOKUP(Table145[[#This Row],[model.rxns]],Table2[],2,FALSE)</f>
        <v>myo-inositol-1-phosphate synthase</v>
      </c>
      <c r="C212" s="2">
        <v>1.2032194257072599</v>
      </c>
      <c r="D212">
        <f>VLOOKUP(Table145[[#This Row],[model.rxns]],Table2[[model.rxns]:[JFYL07 - avg]],7,FALSE)</f>
        <v>3.2384330115664301E-4</v>
      </c>
      <c r="E212">
        <f>VLOOKUP(Table145[[#This Row],[model.rxns]],Table2[[model.rxns]:[JFYL18 - avg]],11,FALSE)</f>
        <v>3.9054021663114698E-4</v>
      </c>
      <c r="F212">
        <f>VLOOKUP(Table145[[#This Row],[model.rxns]],Table2[[model.rxns]:[JFYL18 - stddev]],12,FALSE)</f>
        <v>3.8560884594251199E-6</v>
      </c>
      <c r="G212" t="b">
        <f>ABS(Table145[[#This Row],[JFYL18 flux]])&gt;Table145[[#This Row],[JFYL18 stddev]]</f>
        <v>1</v>
      </c>
      <c r="H212">
        <v>0</v>
      </c>
    </row>
    <row r="213" spans="1:8" hidden="1" x14ac:dyDescent="0.25">
      <c r="A213" s="5">
        <v>3546</v>
      </c>
      <c r="B213" t="str">
        <f>VLOOKUP(Table145[[#This Row],[model.rxns]],Table2[],2,FALSE)</f>
        <v>myo-inositol transport, cytoplasm-ER membrane</v>
      </c>
      <c r="C213" s="2">
        <v>1.20310873772944</v>
      </c>
      <c r="D213">
        <f>VLOOKUP(Table145[[#This Row],[model.rxns]],Table2[[model.rxns]:[JFYL07 - avg]],7,FALSE)</f>
        <v>3.2384330115664301E-4</v>
      </c>
      <c r="E213">
        <f>VLOOKUP(Table145[[#This Row],[model.rxns]],Table2[[model.rxns]:[JFYL18 - avg]],11,FALSE)</f>
        <v>3.9054021663114698E-4</v>
      </c>
      <c r="F213">
        <f>VLOOKUP(Table145[[#This Row],[model.rxns]],Table2[[model.rxns]:[JFYL18 - stddev]],12,FALSE)</f>
        <v>3.8560884594251199E-6</v>
      </c>
      <c r="G213" t="b">
        <f>ABS(Table145[[#This Row],[JFYL18 flux]])&gt;Table145[[#This Row],[JFYL18 stddev]]</f>
        <v>1</v>
      </c>
      <c r="H213">
        <v>0</v>
      </c>
    </row>
    <row r="214" spans="1:8" x14ac:dyDescent="0.25">
      <c r="A214" s="5" t="s">
        <v>1752</v>
      </c>
      <c r="B214" t="str">
        <f>VLOOKUP(Table145[[#This Row],[model.rxns]],Table2[],2,FALSE)</f>
        <v>phosphatidylinositol synthase</v>
      </c>
      <c r="C214" s="2">
        <v>1.20289728547076</v>
      </c>
      <c r="D214">
        <f>VLOOKUP(Table145[[#This Row],[model.rxns]],Table2[[model.rxns]:[JFYL07 - avg]],7,FALSE)</f>
        <v>3.2384330115664301E-4</v>
      </c>
      <c r="E214">
        <f>VLOOKUP(Table145[[#This Row],[model.rxns]],Table2[[model.rxns]:[JFYL18 - avg]],11,FALSE)</f>
        <v>3.9054021663114698E-4</v>
      </c>
      <c r="F214">
        <f>VLOOKUP(Table145[[#This Row],[model.rxns]],Table2[[model.rxns]:[JFYL18 - stddev]],12,FALSE)</f>
        <v>3.8560884594250699E-6</v>
      </c>
      <c r="G214" t="b">
        <f>ABS(Table145[[#This Row],[JFYL18 flux]])&gt;Table145[[#This Row],[JFYL18 stddev]]</f>
        <v>1</v>
      </c>
      <c r="H214">
        <v>0</v>
      </c>
    </row>
    <row r="215" spans="1:8" x14ac:dyDescent="0.25">
      <c r="A215" s="5">
        <v>257</v>
      </c>
      <c r="B215" t="str">
        <f>VLOOKUP(Table145[[#This Row],[model.rxns]],Table2[],2,FALSE)</f>
        <v>CDP-diacylglycerol synthase</v>
      </c>
      <c r="C215" s="2">
        <v>1.20280221628229</v>
      </c>
      <c r="D215">
        <f>VLOOKUP(Table145[[#This Row],[model.rxns]],Table2[[model.rxns]:[JFYL07 - avg]],7,FALSE)</f>
        <v>2.6904413020695898E-3</v>
      </c>
      <c r="E215">
        <f>VLOOKUP(Table145[[#This Row],[model.rxns]],Table2[[model.rxns]:[JFYL18 - avg]],11,FALSE)</f>
        <v>3.24454910094738E-3</v>
      </c>
      <c r="F215">
        <f>VLOOKUP(Table145[[#This Row],[model.rxns]],Table2[[model.rxns]:[JFYL18 - stddev]],12,FALSE)</f>
        <v>3.2035800184998497E-5</v>
      </c>
      <c r="G215" t="b">
        <f>ABS(Table145[[#This Row],[JFYL18 flux]])&gt;Table145[[#This Row],[JFYL18 stddev]]</f>
        <v>1</v>
      </c>
      <c r="H215">
        <v>0</v>
      </c>
    </row>
    <row r="216" spans="1:8" hidden="1" x14ac:dyDescent="0.25">
      <c r="A216" s="5">
        <v>3547</v>
      </c>
      <c r="B216" t="str">
        <f>VLOOKUP(Table145[[#This Row],[model.rxns]],Table2[],2,FALSE)</f>
        <v>S-adenosyl-L-methionine transport, cytoplasm-ER membrane</v>
      </c>
      <c r="C216" s="2">
        <v>1.20280221628229</v>
      </c>
      <c r="D216">
        <f>VLOOKUP(Table145[[#This Row],[model.rxns]],Table2[[model.rxns]:[JFYL07 - avg]],7,FALSE)</f>
        <v>3.8430155254271701E-3</v>
      </c>
      <c r="E216">
        <f>VLOOKUP(Table145[[#This Row],[model.rxns]],Table2[[model.rxns]:[JFYL18 - avg]],11,FALSE)</f>
        <v>4.6345008673731904E-3</v>
      </c>
      <c r="F216">
        <f>VLOOKUP(Table145[[#This Row],[model.rxns]],Table2[[model.rxns]:[JFYL18 - stddev]],12,FALSE)</f>
        <v>4.5759807950206698E-5</v>
      </c>
      <c r="G216" t="b">
        <f>ABS(Table145[[#This Row],[JFYL18 flux]])&gt;Table145[[#This Row],[JFYL18 stddev]]</f>
        <v>1</v>
      </c>
      <c r="H216">
        <v>0</v>
      </c>
    </row>
    <row r="217" spans="1:8" hidden="1" x14ac:dyDescent="0.25">
      <c r="A217" s="5">
        <v>3548</v>
      </c>
      <c r="B217" t="str">
        <f>VLOOKUP(Table145[[#This Row],[model.rxns]],Table2[],2,FALSE)</f>
        <v>S-adenosyl-L-homocysteine transport, cytoplasm-ER membrane</v>
      </c>
      <c r="C217" s="2">
        <v>1.20269960018342</v>
      </c>
      <c r="D217">
        <f>VLOOKUP(Table145[[#This Row],[model.rxns]],Table2[[model.rxns]:[JFYL07 - avg]],7,FALSE)</f>
        <v>-3.8430155254271701E-3</v>
      </c>
      <c r="E217">
        <f>VLOOKUP(Table145[[#This Row],[model.rxns]],Table2[[model.rxns]:[JFYL18 - avg]],11,FALSE)</f>
        <v>-4.6345008673731904E-3</v>
      </c>
      <c r="F217">
        <f>VLOOKUP(Table145[[#This Row],[model.rxns]],Table2[[model.rxns]:[JFYL18 - stddev]],12,FALSE)</f>
        <v>4.5759807950206698E-5</v>
      </c>
      <c r="G217" t="b">
        <f>ABS(Table145[[#This Row],[JFYL18 flux]])&gt;Table145[[#This Row],[JFYL18 stddev]]</f>
        <v>1</v>
      </c>
      <c r="H217">
        <v>0</v>
      </c>
    </row>
    <row r="218" spans="1:8" x14ac:dyDescent="0.25">
      <c r="A218" s="5" t="s">
        <v>1748</v>
      </c>
      <c r="B218" t="str">
        <f>VLOOKUP(Table145[[#This Row],[model.rxns]],Table2[],2,FALSE)</f>
        <v>phosphatidylethanolamine methyltransferase</v>
      </c>
      <c r="C218" s="2">
        <v>1.20269960018342</v>
      </c>
      <c r="D218">
        <f>VLOOKUP(Table145[[#This Row],[model.rxns]],Table2[[model.rxns]:[JFYL07 - avg]],7,FALSE)</f>
        <v>1.2810051751423899E-3</v>
      </c>
      <c r="E218">
        <f>VLOOKUP(Table145[[#This Row],[model.rxns]],Table2[[model.rxns]:[JFYL18 - avg]],11,FALSE)</f>
        <v>1.5448336224577E-3</v>
      </c>
      <c r="F218">
        <f>VLOOKUP(Table145[[#This Row],[model.rxns]],Table2[[model.rxns]:[JFYL18 - stddev]],12,FALSE)</f>
        <v>1.5253269316735699E-5</v>
      </c>
      <c r="G218" t="b">
        <f>ABS(Table145[[#This Row],[JFYL18 flux]])&gt;Table145[[#This Row],[JFYL18 stddev]]</f>
        <v>1</v>
      </c>
      <c r="H218">
        <v>0</v>
      </c>
    </row>
    <row r="219" spans="1:8" x14ac:dyDescent="0.25">
      <c r="A219" s="5" t="s">
        <v>1757</v>
      </c>
      <c r="B219" t="str">
        <f>VLOOKUP(Table145[[#This Row],[model.rxns]],Table2[],2,FALSE)</f>
        <v>phospholipid methyltransferase</v>
      </c>
      <c r="C219" s="2">
        <v>1.20269960018342</v>
      </c>
      <c r="D219">
        <f>VLOOKUP(Table145[[#This Row],[model.rxns]],Table2[[model.rxns]:[JFYL07 - avg]],7,FALSE)</f>
        <v>1.2810051751423899E-3</v>
      </c>
      <c r="E219">
        <f>VLOOKUP(Table145[[#This Row],[model.rxns]],Table2[[model.rxns]:[JFYL18 - avg]],11,FALSE)</f>
        <v>1.5448336224577E-3</v>
      </c>
      <c r="F219">
        <f>VLOOKUP(Table145[[#This Row],[model.rxns]],Table2[[model.rxns]:[JFYL18 - stddev]],12,FALSE)</f>
        <v>1.5253269316735699E-5</v>
      </c>
      <c r="G219" t="b">
        <f>ABS(Table145[[#This Row],[JFYL18 flux]])&gt;Table145[[#This Row],[JFYL18 stddev]]</f>
        <v>1</v>
      </c>
      <c r="H219">
        <v>0</v>
      </c>
    </row>
    <row r="220" spans="1:8" x14ac:dyDescent="0.25">
      <c r="A220" s="5" t="s">
        <v>1758</v>
      </c>
      <c r="B220" t="str">
        <f>VLOOKUP(Table145[[#This Row],[model.rxns]],Table2[],2,FALSE)</f>
        <v>phospholipid methyltransferase</v>
      </c>
      <c r="C220" s="2">
        <v>1.20269960018342</v>
      </c>
      <c r="D220">
        <f>VLOOKUP(Table145[[#This Row],[model.rxns]],Table2[[model.rxns]:[JFYL07 - avg]],7,FALSE)</f>
        <v>1.2810051751423899E-3</v>
      </c>
      <c r="E220">
        <f>VLOOKUP(Table145[[#This Row],[model.rxns]],Table2[[model.rxns]:[JFYL18 - avg]],11,FALSE)</f>
        <v>1.5448336224577E-3</v>
      </c>
      <c r="F220">
        <f>VLOOKUP(Table145[[#This Row],[model.rxns]],Table2[[model.rxns]:[JFYL18 - stddev]],12,FALSE)</f>
        <v>1.5253269316735699E-5</v>
      </c>
      <c r="G220" t="b">
        <f>ABS(Table145[[#This Row],[JFYL18 flux]])&gt;Table145[[#This Row],[JFYL18 stddev]]</f>
        <v>1</v>
      </c>
      <c r="H220">
        <v>0</v>
      </c>
    </row>
    <row r="221" spans="1:8" hidden="1" x14ac:dyDescent="0.25">
      <c r="A221" s="5">
        <v>3545</v>
      </c>
      <c r="B221" t="str">
        <f>VLOOKUP(Table145[[#This Row],[model.rxns]],Table2[],2,FALSE)</f>
        <v>L-serine transport, cytoplasm-ER membrane</v>
      </c>
      <c r="C221" s="2">
        <v>1.2026995574563599</v>
      </c>
      <c r="D221">
        <f>VLOOKUP(Table145[[#This Row],[model.rxns]],Table2[[model.rxns]:[JFYL07 - avg]],7,FALSE)</f>
        <v>2.36659800091295E-3</v>
      </c>
      <c r="E221">
        <f>VLOOKUP(Table145[[#This Row],[model.rxns]],Table2[[model.rxns]:[JFYL18 - avg]],11,FALSE)</f>
        <v>2.85400888431622E-3</v>
      </c>
      <c r="F221">
        <f>VLOOKUP(Table145[[#This Row],[model.rxns]],Table2[[model.rxns]:[JFYL18 - stddev]],12,FALSE)</f>
        <v>2.81797117255734E-5</v>
      </c>
      <c r="G221" t="b">
        <f>ABS(Table145[[#This Row],[JFYL18 flux]])&gt;Table145[[#This Row],[JFYL18 stddev]]</f>
        <v>1</v>
      </c>
      <c r="H221">
        <v>0</v>
      </c>
    </row>
    <row r="222" spans="1:8" x14ac:dyDescent="0.25">
      <c r="A222" s="5" t="s">
        <v>1754</v>
      </c>
      <c r="B222" t="str">
        <f>VLOOKUP(Table145[[#This Row],[model.rxns]],Table2[],2,FALSE)</f>
        <v>PS synthase</v>
      </c>
      <c r="C222" s="2">
        <v>1.2026995555375299</v>
      </c>
      <c r="D222">
        <f>VLOOKUP(Table145[[#This Row],[model.rxns]],Table2[[model.rxns]:[JFYL07 - avg]],7,FALSE)</f>
        <v>2.36659800091295E-3</v>
      </c>
      <c r="E222">
        <f>VLOOKUP(Table145[[#This Row],[model.rxns]],Table2[[model.rxns]:[JFYL18 - avg]],11,FALSE)</f>
        <v>2.85400888431622E-3</v>
      </c>
      <c r="F222">
        <f>VLOOKUP(Table145[[#This Row],[model.rxns]],Table2[[model.rxns]:[JFYL18 - stddev]],12,FALSE)</f>
        <v>2.81797117255734E-5</v>
      </c>
      <c r="G222" t="b">
        <f>ABS(Table145[[#This Row],[JFYL18 flux]])&gt;Table145[[#This Row],[JFYL18 stddev]]</f>
        <v>1</v>
      </c>
      <c r="H222">
        <v>0</v>
      </c>
    </row>
    <row r="223" spans="1:8" hidden="1" x14ac:dyDescent="0.25">
      <c r="A223" s="5">
        <v>1244</v>
      </c>
      <c r="B223" t="str">
        <f>VLOOKUP(Table145[[#This Row],[model.rxns]],Table2[],2,FALSE)</f>
        <v>phosphate transport</v>
      </c>
      <c r="C223" s="2">
        <v>1.2026995555375299</v>
      </c>
      <c r="D223">
        <f>VLOOKUP(Table145[[#This Row],[model.rxns]],Table2[[model.rxns]:[JFYL07 - avg]],7,FALSE)</f>
        <v>1.92370521038484E-2</v>
      </c>
      <c r="E223">
        <f>VLOOKUP(Table145[[#This Row],[model.rxns]],Table2[[model.rxns]:[JFYL18 - avg]],11,FALSE)</f>
        <v>2.3199004455920099E-2</v>
      </c>
      <c r="F223">
        <f>VLOOKUP(Table145[[#This Row],[model.rxns]],Table2[[model.rxns]:[JFYL18 - stddev]],12,FALSE)</f>
        <v>2.2906069475778299E-4</v>
      </c>
      <c r="G223" t="b">
        <f>ABS(Table145[[#This Row],[JFYL18 flux]])&gt;Table145[[#This Row],[JFYL18 stddev]]</f>
        <v>1</v>
      </c>
      <c r="H223">
        <v>0</v>
      </c>
    </row>
    <row r="224" spans="1:8" hidden="1" x14ac:dyDescent="0.25">
      <c r="A224" s="5">
        <v>2005</v>
      </c>
      <c r="B224" t="str">
        <f>VLOOKUP(Table145[[#This Row],[model.rxns]],Table2[],2,FALSE)</f>
        <v>phosphate exchange</v>
      </c>
      <c r="C224" s="2">
        <v>1.2026995555375</v>
      </c>
      <c r="D224">
        <f>VLOOKUP(Table145[[#This Row],[model.rxns]],Table2[[model.rxns]:[JFYL07 - avg]],7,FALSE)</f>
        <v>-1.92370521038484E-2</v>
      </c>
      <c r="E224">
        <f>VLOOKUP(Table145[[#This Row],[model.rxns]],Table2[[model.rxns]:[JFYL18 - avg]],11,FALSE)</f>
        <v>-2.3199004455920099E-2</v>
      </c>
      <c r="F224">
        <f>VLOOKUP(Table145[[#This Row],[model.rxns]],Table2[[model.rxns]:[JFYL18 - stddev]],12,FALSE)</f>
        <v>2.2906069475778299E-4</v>
      </c>
      <c r="G224" t="b">
        <f>ABS(Table145[[#This Row],[JFYL18 flux]])&gt;Table145[[#This Row],[JFYL18 stddev]]</f>
        <v>1</v>
      </c>
      <c r="H224">
        <v>0</v>
      </c>
    </row>
    <row r="225" spans="1:8" x14ac:dyDescent="0.25">
      <c r="A225" s="5">
        <v>700</v>
      </c>
      <c r="B225" t="str">
        <f>VLOOKUP(Table145[[#This Row],[model.rxns]],Table2[],2,FALSE)</f>
        <v>leucine transaminase</v>
      </c>
      <c r="C225" s="2">
        <v>1.2026995555375</v>
      </c>
      <c r="D225">
        <f>VLOOKUP(Table145[[#This Row],[model.rxns]],Table2[[model.rxns]:[JFYL07 - avg]],7,FALSE)</f>
        <v>-1.1905013880030501E-2</v>
      </c>
      <c r="E225">
        <f>VLOOKUP(Table145[[#This Row],[model.rxns]],Table2[[model.rxns]:[JFYL18 - avg]],11,FALSE)</f>
        <v>-1.43569018816636E-2</v>
      </c>
      <c r="F225">
        <f>VLOOKUP(Table145[[#This Row],[model.rxns]],Table2[[model.rxns]:[JFYL18 - stddev]],12,FALSE)</f>
        <v>1.41756165694117E-4</v>
      </c>
      <c r="G225" t="b">
        <f>ABS(Table145[[#This Row],[JFYL18 flux]])&gt;Table145[[#This Row],[JFYL18 stddev]]</f>
        <v>1</v>
      </c>
      <c r="H225">
        <v>0</v>
      </c>
    </row>
    <row r="226" spans="1:8" hidden="1" x14ac:dyDescent="0.25">
      <c r="A226" s="5" t="s">
        <v>1800</v>
      </c>
      <c r="B226" t="str">
        <f>VLOOKUP(Table145[[#This Row],[model.rxns]],Table2[],2,FALSE)</f>
        <v>Leucine transport</v>
      </c>
      <c r="C226" s="2">
        <v>1.2026995555375</v>
      </c>
      <c r="D226">
        <f>VLOOKUP(Table145[[#This Row],[model.rxns]],Table2[[model.rxns]:[JFYL07 - avg]],7,FALSE)</f>
        <v>1.1905013880030501E-2</v>
      </c>
      <c r="E226">
        <f>VLOOKUP(Table145[[#This Row],[model.rxns]],Table2[[model.rxns]:[JFYL18 - avg]],11,FALSE)</f>
        <v>1.43569018816636E-2</v>
      </c>
      <c r="F226">
        <f>VLOOKUP(Table145[[#This Row],[model.rxns]],Table2[[model.rxns]:[JFYL18 - stddev]],12,FALSE)</f>
        <v>1.41756165694117E-4</v>
      </c>
      <c r="G226" t="b">
        <f>ABS(Table145[[#This Row],[JFYL18 flux]])&gt;Table145[[#This Row],[JFYL18 stddev]]</f>
        <v>1</v>
      </c>
      <c r="H226">
        <v>0</v>
      </c>
    </row>
    <row r="227" spans="1:8" x14ac:dyDescent="0.25">
      <c r="A227" s="5">
        <v>32</v>
      </c>
      <c r="B227" t="str">
        <f>VLOOKUP(Table145[[#This Row],[model.rxns]],Table2[],2,FALSE)</f>
        <v>3,5-bisphosphate nucleotidase</v>
      </c>
      <c r="C227" s="2">
        <v>1.2026995516096299</v>
      </c>
      <c r="D227">
        <f>VLOOKUP(Table145[[#This Row],[model.rxns]],Table2[[model.rxns]:[JFYL07 - avg]],7,FALSE)</f>
        <v>2.9289210195516798E-3</v>
      </c>
      <c r="E227">
        <f>VLOOKUP(Table145[[#This Row],[model.rxns]],Table2[[model.rxns]:[JFYL18 - avg]],11,FALSE)</f>
        <v>3.5321447014338E-3</v>
      </c>
      <c r="F227">
        <f>VLOOKUP(Table145[[#This Row],[model.rxns]],Table2[[model.rxns]:[JFYL18 - stddev]],12,FALSE)</f>
        <v>3.4875441350723099E-5</v>
      </c>
      <c r="G227" t="b">
        <f>ABS(Table145[[#This Row],[JFYL18 flux]])&gt;Table145[[#This Row],[JFYL18 stddev]]</f>
        <v>1</v>
      </c>
      <c r="H227">
        <v>0</v>
      </c>
    </row>
    <row r="228" spans="1:8" x14ac:dyDescent="0.25">
      <c r="A228" s="5">
        <v>883</v>
      </c>
      <c r="B228" t="str">
        <f>VLOOKUP(Table145[[#This Row],[model.rxns]],Table2[],2,FALSE)</f>
        <v>phosphoadenylyl-sulfate reductase (thioredoxin)</v>
      </c>
      <c r="C228" s="2">
        <v>1.2026995516096299</v>
      </c>
      <c r="D228">
        <f>VLOOKUP(Table145[[#This Row],[model.rxns]],Table2[[model.rxns]:[JFYL07 - avg]],7,FALSE)</f>
        <v>2.9289210195516798E-3</v>
      </c>
      <c r="E228">
        <f>VLOOKUP(Table145[[#This Row],[model.rxns]],Table2[[model.rxns]:[JFYL18 - avg]],11,FALSE)</f>
        <v>3.5321447014338E-3</v>
      </c>
      <c r="F228">
        <f>VLOOKUP(Table145[[#This Row],[model.rxns]],Table2[[model.rxns]:[JFYL18 - stddev]],12,FALSE)</f>
        <v>3.4875441350723099E-5</v>
      </c>
      <c r="G228" t="b">
        <f>ABS(Table145[[#This Row],[JFYL18 flux]])&gt;Table145[[#This Row],[JFYL18 stddev]]</f>
        <v>1</v>
      </c>
      <c r="H228">
        <v>0</v>
      </c>
    </row>
    <row r="229" spans="1:8" x14ac:dyDescent="0.25">
      <c r="A229" s="5">
        <v>1027</v>
      </c>
      <c r="B229" t="str">
        <f>VLOOKUP(Table145[[#This Row],[model.rxns]],Table2[],2,FALSE)</f>
        <v>sulfite reductase (NADPH2)</v>
      </c>
      <c r="C229" s="2">
        <v>1.20269955064811</v>
      </c>
      <c r="D229">
        <f>VLOOKUP(Table145[[#This Row],[model.rxns]],Table2[[model.rxns]:[JFYL07 - avg]],7,FALSE)</f>
        <v>2.9289210195516798E-3</v>
      </c>
      <c r="E229">
        <f>VLOOKUP(Table145[[#This Row],[model.rxns]],Table2[[model.rxns]:[JFYL18 - avg]],11,FALSE)</f>
        <v>3.5321447014338E-3</v>
      </c>
      <c r="F229">
        <f>VLOOKUP(Table145[[#This Row],[model.rxns]],Table2[[model.rxns]:[JFYL18 - stddev]],12,FALSE)</f>
        <v>3.4875441350723099E-5</v>
      </c>
      <c r="G229" t="b">
        <f>ABS(Table145[[#This Row],[JFYL18 flux]])&gt;Table145[[#This Row],[JFYL18 stddev]]</f>
        <v>1</v>
      </c>
      <c r="H229">
        <v>0</v>
      </c>
    </row>
    <row r="230" spans="1:8" x14ac:dyDescent="0.25">
      <c r="A230" s="5">
        <v>361</v>
      </c>
      <c r="B230" t="str">
        <f>VLOOKUP(Table145[[#This Row],[model.rxns]],Table2[],2,FALSE)</f>
        <v>dolichyl-phosphate D-mannosyltransferase</v>
      </c>
      <c r="C230" s="2">
        <v>1.20269955064811</v>
      </c>
      <c r="D230">
        <f>VLOOKUP(Table145[[#This Row],[model.rxns]],Table2[[model.rxns]:[JFYL07 - avg]],7,FALSE)</f>
        <v>1.44322668908002E-2</v>
      </c>
      <c r="E230">
        <f>VLOOKUP(Table145[[#This Row],[model.rxns]],Table2[[model.rxns]:[JFYL18 - avg]],11,FALSE)</f>
        <v>1.74046533476757E-2</v>
      </c>
      <c r="F230">
        <f>VLOOKUP(Table145[[#This Row],[model.rxns]],Table2[[model.rxns]:[JFYL18 - stddev]],12,FALSE)</f>
        <v>1.7184883926475201E-4</v>
      </c>
      <c r="G230" t="b">
        <f>ABS(Table145[[#This Row],[JFYL18 flux]])&gt;Table145[[#This Row],[JFYL18 stddev]]</f>
        <v>1</v>
      </c>
      <c r="H230">
        <v>0</v>
      </c>
    </row>
    <row r="231" spans="1:8" x14ac:dyDescent="0.25">
      <c r="A231" s="5">
        <v>362</v>
      </c>
      <c r="B231" t="str">
        <f>VLOOKUP(Table145[[#This Row],[model.rxns]],Table2[],2,FALSE)</f>
        <v>dolichyl-phosphate-mannose--protein mannosyltransferase</v>
      </c>
      <c r="C231" s="2">
        <v>1.2026995484569001</v>
      </c>
      <c r="D231">
        <f>VLOOKUP(Table145[[#This Row],[model.rxns]],Table2[[model.rxns]:[JFYL07 - avg]],7,FALSE)</f>
        <v>1.44322668908002E-2</v>
      </c>
      <c r="E231">
        <f>VLOOKUP(Table145[[#This Row],[model.rxns]],Table2[[model.rxns]:[JFYL18 - avg]],11,FALSE)</f>
        <v>1.74046533476757E-2</v>
      </c>
      <c r="F231">
        <f>VLOOKUP(Table145[[#This Row],[model.rxns]],Table2[[model.rxns]:[JFYL18 - stddev]],12,FALSE)</f>
        <v>1.7184883926475201E-4</v>
      </c>
      <c r="G231" t="b">
        <f>ABS(Table145[[#This Row],[JFYL18 flux]])&gt;Table145[[#This Row],[JFYL18 stddev]]</f>
        <v>1</v>
      </c>
      <c r="H231">
        <v>0</v>
      </c>
    </row>
    <row r="232" spans="1:8" x14ac:dyDescent="0.25">
      <c r="A232" s="5">
        <v>722</v>
      </c>
      <c r="B232" t="str">
        <f>VLOOKUP(Table145[[#This Row],[model.rxns]],Table2[],2,FALSE)</f>
        <v>mannose-1-phosphate guanylyltransferase</v>
      </c>
      <c r="C232" s="2">
        <v>1.2026995484569001</v>
      </c>
      <c r="D232">
        <f>VLOOKUP(Table145[[#This Row],[model.rxns]],Table2[[model.rxns]:[JFYL07 - avg]],7,FALSE)</f>
        <v>1.44322668908002E-2</v>
      </c>
      <c r="E232">
        <f>VLOOKUP(Table145[[#This Row],[model.rxns]],Table2[[model.rxns]:[JFYL18 - avg]],11,FALSE)</f>
        <v>1.74046533476757E-2</v>
      </c>
      <c r="F232">
        <f>VLOOKUP(Table145[[#This Row],[model.rxns]],Table2[[model.rxns]:[JFYL18 - stddev]],12,FALSE)</f>
        <v>1.7184883926475201E-4</v>
      </c>
      <c r="G232" t="b">
        <f>ABS(Table145[[#This Row],[JFYL18 flux]])&gt;Table145[[#This Row],[JFYL18 stddev]]</f>
        <v>1</v>
      </c>
      <c r="H232">
        <v>0</v>
      </c>
    </row>
    <row r="233" spans="1:8" x14ac:dyDescent="0.25">
      <c r="A233" s="5">
        <v>723</v>
      </c>
      <c r="B233" t="str">
        <f>VLOOKUP(Table145[[#This Row],[model.rxns]],Table2[],2,FALSE)</f>
        <v>mannose-6-phosphate isomerase</v>
      </c>
      <c r="C233" s="2">
        <v>1.2026995484569001</v>
      </c>
      <c r="D233">
        <f>VLOOKUP(Table145[[#This Row],[model.rxns]],Table2[[model.rxns]:[JFYL07 - avg]],7,FALSE)</f>
        <v>-1.44322668908002E-2</v>
      </c>
      <c r="E233">
        <f>VLOOKUP(Table145[[#This Row],[model.rxns]],Table2[[model.rxns]:[JFYL18 - avg]],11,FALSE)</f>
        <v>-1.74046533476757E-2</v>
      </c>
      <c r="F233">
        <f>VLOOKUP(Table145[[#This Row],[model.rxns]],Table2[[model.rxns]:[JFYL18 - stddev]],12,FALSE)</f>
        <v>1.7184883926475201E-4</v>
      </c>
      <c r="G233" t="b">
        <f>ABS(Table145[[#This Row],[JFYL18 flux]])&gt;Table145[[#This Row],[JFYL18 stddev]]</f>
        <v>1</v>
      </c>
      <c r="H233">
        <v>0</v>
      </c>
    </row>
    <row r="234" spans="1:8" x14ac:dyDescent="0.25">
      <c r="A234" s="5">
        <v>902</v>
      </c>
      <c r="B234" t="str">
        <f>VLOOKUP(Table145[[#This Row],[model.rxns]],Table2[],2,FALSE)</f>
        <v>phosphomannomutase</v>
      </c>
      <c r="C234" s="2">
        <v>1.2026995484569001</v>
      </c>
      <c r="D234">
        <f>VLOOKUP(Table145[[#This Row],[model.rxns]],Table2[[model.rxns]:[JFYL07 - avg]],7,FALSE)</f>
        <v>-1.44322668908002E-2</v>
      </c>
      <c r="E234">
        <f>VLOOKUP(Table145[[#This Row],[model.rxns]],Table2[[model.rxns]:[JFYL18 - avg]],11,FALSE)</f>
        <v>-1.74046533476757E-2</v>
      </c>
      <c r="F234">
        <f>VLOOKUP(Table145[[#This Row],[model.rxns]],Table2[[model.rxns]:[JFYL18 - stddev]],12,FALSE)</f>
        <v>1.7184883926475101E-4</v>
      </c>
      <c r="G234" t="b">
        <f>ABS(Table145[[#This Row],[JFYL18 flux]])&gt;Table145[[#This Row],[JFYL18 stddev]]</f>
        <v>1</v>
      </c>
      <c r="H234">
        <v>0</v>
      </c>
    </row>
    <row r="235" spans="1:8" hidden="1" x14ac:dyDescent="0.25">
      <c r="A235" s="5">
        <v>1748</v>
      </c>
      <c r="B235" t="str">
        <f>VLOOKUP(Table145[[#This Row],[model.rxns]],Table2[],2,FALSE)</f>
        <v>dolichol phosphate transport</v>
      </c>
      <c r="C235" s="2">
        <v>1.2026995484569001</v>
      </c>
      <c r="D235">
        <f>VLOOKUP(Table145[[#This Row],[model.rxns]],Table2[[model.rxns]:[JFYL07 - avg]],7,FALSE)</f>
        <v>-1.44322668908002E-2</v>
      </c>
      <c r="E235">
        <f>VLOOKUP(Table145[[#This Row],[model.rxns]],Table2[[model.rxns]:[JFYL18 - avg]],11,FALSE)</f>
        <v>-1.74046533476757E-2</v>
      </c>
      <c r="F235">
        <f>VLOOKUP(Table145[[#This Row],[model.rxns]],Table2[[model.rxns]:[JFYL18 - stddev]],12,FALSE)</f>
        <v>1.7184883926475201E-4</v>
      </c>
      <c r="G235" t="b">
        <f>ABS(Table145[[#This Row],[JFYL18 flux]])&gt;Table145[[#This Row],[JFYL18 stddev]]</f>
        <v>1</v>
      </c>
      <c r="H235">
        <v>0</v>
      </c>
    </row>
    <row r="236" spans="1:8" hidden="1" x14ac:dyDescent="0.25">
      <c r="A236" s="5">
        <v>1932</v>
      </c>
      <c r="B236" t="str">
        <f>VLOOKUP(Table145[[#This Row],[model.rxns]],Table2[],2,FALSE)</f>
        <v>mannan transport</v>
      </c>
      <c r="C236" s="2">
        <v>1.2026995484568901</v>
      </c>
      <c r="D236">
        <f>VLOOKUP(Table145[[#This Row],[model.rxns]],Table2[[model.rxns]:[JFYL07 - avg]],7,FALSE)</f>
        <v>-1.44322668908002E-2</v>
      </c>
      <c r="E236">
        <f>VLOOKUP(Table145[[#This Row],[model.rxns]],Table2[[model.rxns]:[JFYL18 - avg]],11,FALSE)</f>
        <v>-1.74046533476757E-2</v>
      </c>
      <c r="F236">
        <f>VLOOKUP(Table145[[#This Row],[model.rxns]],Table2[[model.rxns]:[JFYL18 - stddev]],12,FALSE)</f>
        <v>1.7184883926475201E-4</v>
      </c>
      <c r="G236" t="b">
        <f>ABS(Table145[[#This Row],[JFYL18 flux]])&gt;Table145[[#This Row],[JFYL18 stddev]]</f>
        <v>1</v>
      </c>
      <c r="H236">
        <v>0</v>
      </c>
    </row>
    <row r="237" spans="1:8" x14ac:dyDescent="0.25">
      <c r="A237" s="5">
        <v>1266</v>
      </c>
      <c r="B237" t="str">
        <f>VLOOKUP(Table145[[#This Row],[model.rxns]],Table2[],2,FALSE)</f>
        <v>sulfate uniport</v>
      </c>
      <c r="C237" s="2">
        <v>1.2026995484568901</v>
      </c>
      <c r="D237">
        <f>VLOOKUP(Table145[[#This Row],[model.rxns]],Table2[[model.rxns]:[JFYL07 - avg]],7,FALSE)</f>
        <v>4.1527723564861998E-3</v>
      </c>
      <c r="E237">
        <f>VLOOKUP(Table145[[#This Row],[model.rxns]],Table2[[model.rxns]:[JFYL18 - avg]],11,FALSE)</f>
        <v>5.0080534016818598E-3</v>
      </c>
      <c r="F237">
        <f>VLOOKUP(Table145[[#This Row],[model.rxns]],Table2[[model.rxns]:[JFYL18 - stddev]],12,FALSE)</f>
        <v>4.9448164629481297E-5</v>
      </c>
      <c r="G237" t="b">
        <f>ABS(Table145[[#This Row],[JFYL18 flux]])&gt;Table145[[#This Row],[JFYL18 stddev]]</f>
        <v>1</v>
      </c>
      <c r="H237">
        <v>0</v>
      </c>
    </row>
    <row r="238" spans="1:8" hidden="1" x14ac:dyDescent="0.25">
      <c r="A238" s="5">
        <v>2060</v>
      </c>
      <c r="B238" t="str">
        <f>VLOOKUP(Table145[[#This Row],[model.rxns]],Table2[],2,FALSE)</f>
        <v>sulphate exchange</v>
      </c>
      <c r="C238" s="2">
        <v>1.2026995484568901</v>
      </c>
      <c r="D238">
        <f>VLOOKUP(Table145[[#This Row],[model.rxns]],Table2[[model.rxns]:[JFYL07 - avg]],7,FALSE)</f>
        <v>-4.1527723564861998E-3</v>
      </c>
      <c r="E238">
        <f>VLOOKUP(Table145[[#This Row],[model.rxns]],Table2[[model.rxns]:[JFYL18 - avg]],11,FALSE)</f>
        <v>-5.0080534016818598E-3</v>
      </c>
      <c r="F238">
        <f>VLOOKUP(Table145[[#This Row],[model.rxns]],Table2[[model.rxns]:[JFYL18 - stddev]],12,FALSE)</f>
        <v>4.9448164629481297E-5</v>
      </c>
      <c r="G238" t="b">
        <f>ABS(Table145[[#This Row],[JFYL18 flux]])&gt;Table145[[#This Row],[JFYL18 stddev]]</f>
        <v>1</v>
      </c>
      <c r="H238">
        <v>0</v>
      </c>
    </row>
    <row r="239" spans="1:8" x14ac:dyDescent="0.25">
      <c r="A239" s="5">
        <v>39</v>
      </c>
      <c r="B239" t="str">
        <f>VLOOKUP(Table145[[#This Row],[model.rxns]],Table2[],2,FALSE)</f>
        <v>3-dehydroquinate dehydratase</v>
      </c>
      <c r="C239" s="2">
        <v>1.2026995484568901</v>
      </c>
      <c r="D239">
        <f>VLOOKUP(Table145[[#This Row],[model.rxns]],Table2[[model.rxns]:[JFYL07 - avg]],7,FALSE)</f>
        <v>7.7106917706553698E-3</v>
      </c>
      <c r="E239">
        <f>VLOOKUP(Table145[[#This Row],[model.rxns]],Table2[[model.rxns]:[JFYL18 - avg]],11,FALSE)</f>
        <v>9.2987413796080699E-3</v>
      </c>
      <c r="F239">
        <f>VLOOKUP(Table145[[#This Row],[model.rxns]],Table2[[model.rxns]:[JFYL18 - stddev]],12,FALSE)</f>
        <v>9.1813257109321094E-5</v>
      </c>
      <c r="G239" t="b">
        <f>ABS(Table145[[#This Row],[JFYL18 flux]])&gt;Table145[[#This Row],[JFYL18 stddev]]</f>
        <v>1</v>
      </c>
      <c r="H239">
        <v>0</v>
      </c>
    </row>
    <row r="240" spans="1:8" x14ac:dyDescent="0.25">
      <c r="A240" s="5">
        <v>40</v>
      </c>
      <c r="B240" t="str">
        <f>VLOOKUP(Table145[[#This Row],[model.rxns]],Table2[],2,FALSE)</f>
        <v>3-dehydroquinate synthase</v>
      </c>
      <c r="C240" s="2">
        <v>1.2026995484568901</v>
      </c>
      <c r="D240">
        <f>VLOOKUP(Table145[[#This Row],[model.rxns]],Table2[[model.rxns]:[JFYL07 - avg]],7,FALSE)</f>
        <v>7.7106917706553698E-3</v>
      </c>
      <c r="E240">
        <f>VLOOKUP(Table145[[#This Row],[model.rxns]],Table2[[model.rxns]:[JFYL18 - avg]],11,FALSE)</f>
        <v>9.2987413796080699E-3</v>
      </c>
      <c r="F240">
        <f>VLOOKUP(Table145[[#This Row],[model.rxns]],Table2[[model.rxns]:[JFYL18 - stddev]],12,FALSE)</f>
        <v>9.1813257109321094E-5</v>
      </c>
      <c r="G240" t="b">
        <f>ABS(Table145[[#This Row],[JFYL18 flux]])&gt;Table145[[#This Row],[JFYL18 stddev]]</f>
        <v>1</v>
      </c>
      <c r="H240">
        <v>0</v>
      </c>
    </row>
    <row r="241" spans="1:8" x14ac:dyDescent="0.25">
      <c r="A241" s="5">
        <v>42</v>
      </c>
      <c r="B241" t="str">
        <f>VLOOKUP(Table145[[#This Row],[model.rxns]],Table2[],2,FALSE)</f>
        <v>3-deoxy-D-arabino-heptulosonate 7-phosphate synthetase</v>
      </c>
      <c r="C241" s="2">
        <v>1.2026995484568901</v>
      </c>
      <c r="D241">
        <f>VLOOKUP(Table145[[#This Row],[model.rxns]],Table2[[model.rxns]:[JFYL07 - avg]],7,FALSE)</f>
        <v>7.7106917706553698E-3</v>
      </c>
      <c r="E241">
        <f>VLOOKUP(Table145[[#This Row],[model.rxns]],Table2[[model.rxns]:[JFYL18 - avg]],11,FALSE)</f>
        <v>9.2987413796080699E-3</v>
      </c>
      <c r="F241">
        <f>VLOOKUP(Table145[[#This Row],[model.rxns]],Table2[[model.rxns]:[JFYL18 - stddev]],12,FALSE)</f>
        <v>9.1813257109321094E-5</v>
      </c>
      <c r="G241" t="b">
        <f>ABS(Table145[[#This Row],[JFYL18 flux]])&gt;Table145[[#This Row],[JFYL18 stddev]]</f>
        <v>1</v>
      </c>
      <c r="H241">
        <v>0</v>
      </c>
    </row>
    <row r="242" spans="1:8" x14ac:dyDescent="0.25">
      <c r="A242" s="5">
        <v>65</v>
      </c>
      <c r="B242" t="str">
        <f>VLOOKUP(Table145[[#This Row],[model.rxns]],Table2[],2,FALSE)</f>
        <v>3-phosphoshikimate 1-carboxyvinyltransferase</v>
      </c>
      <c r="C242" s="2">
        <v>1.2026995484568901</v>
      </c>
      <c r="D242">
        <f>VLOOKUP(Table145[[#This Row],[model.rxns]],Table2[[model.rxns]:[JFYL07 - avg]],7,FALSE)</f>
        <v>7.7106917706553698E-3</v>
      </c>
      <c r="E242">
        <f>VLOOKUP(Table145[[#This Row],[model.rxns]],Table2[[model.rxns]:[JFYL18 - avg]],11,FALSE)</f>
        <v>9.2987413796080699E-3</v>
      </c>
      <c r="F242">
        <f>VLOOKUP(Table145[[#This Row],[model.rxns]],Table2[[model.rxns]:[JFYL18 - stddev]],12,FALSE)</f>
        <v>9.1813257109321094E-5</v>
      </c>
      <c r="G242" t="b">
        <f>ABS(Table145[[#This Row],[JFYL18 flux]])&gt;Table145[[#This Row],[JFYL18 stddev]]</f>
        <v>1</v>
      </c>
      <c r="H242">
        <v>0</v>
      </c>
    </row>
    <row r="243" spans="1:8" x14ac:dyDescent="0.25">
      <c r="A243" s="5">
        <v>996</v>
      </c>
      <c r="B243" t="str">
        <f>VLOOKUP(Table145[[#This Row],[model.rxns]],Table2[],2,FALSE)</f>
        <v>shikimate dehydrogenase</v>
      </c>
      <c r="C243" s="2">
        <v>1.2026995484568901</v>
      </c>
      <c r="D243">
        <f>VLOOKUP(Table145[[#This Row],[model.rxns]],Table2[[model.rxns]:[JFYL07 - avg]],7,FALSE)</f>
        <v>7.7106917706553698E-3</v>
      </c>
      <c r="E243">
        <f>VLOOKUP(Table145[[#This Row],[model.rxns]],Table2[[model.rxns]:[JFYL18 - avg]],11,FALSE)</f>
        <v>9.2987413796080699E-3</v>
      </c>
      <c r="F243">
        <f>VLOOKUP(Table145[[#This Row],[model.rxns]],Table2[[model.rxns]:[JFYL18 - stddev]],12,FALSE)</f>
        <v>9.1813257109321094E-5</v>
      </c>
      <c r="G243" t="b">
        <f>ABS(Table145[[#This Row],[JFYL18 flux]])&gt;Table145[[#This Row],[JFYL18 stddev]]</f>
        <v>1</v>
      </c>
      <c r="H243">
        <v>0</v>
      </c>
    </row>
    <row r="244" spans="1:8" x14ac:dyDescent="0.25">
      <c r="A244" s="5">
        <v>997</v>
      </c>
      <c r="B244" t="str">
        <f>VLOOKUP(Table145[[#This Row],[model.rxns]],Table2[],2,FALSE)</f>
        <v>shikimate kinase</v>
      </c>
      <c r="C244" s="2">
        <v>1.2026995484568901</v>
      </c>
      <c r="D244">
        <f>VLOOKUP(Table145[[#This Row],[model.rxns]],Table2[[model.rxns]:[JFYL07 - avg]],7,FALSE)</f>
        <v>7.7106917706553698E-3</v>
      </c>
      <c r="E244">
        <f>VLOOKUP(Table145[[#This Row],[model.rxns]],Table2[[model.rxns]:[JFYL18 - avg]],11,FALSE)</f>
        <v>9.2987413796080699E-3</v>
      </c>
      <c r="F244">
        <f>VLOOKUP(Table145[[#This Row],[model.rxns]],Table2[[model.rxns]:[JFYL18 - stddev]],12,FALSE)</f>
        <v>9.1813257109321094E-5</v>
      </c>
      <c r="G244" t="b">
        <f>ABS(Table145[[#This Row],[JFYL18 flux]])&gt;Table145[[#This Row],[JFYL18 stddev]]</f>
        <v>1</v>
      </c>
      <c r="H244">
        <v>0</v>
      </c>
    </row>
    <row r="245" spans="1:8" x14ac:dyDescent="0.25">
      <c r="A245" s="5">
        <v>279</v>
      </c>
      <c r="B245" t="str">
        <f>VLOOKUP(Table145[[#This Row],[model.rxns]],Table2[],2,FALSE)</f>
        <v>chorismate synthase</v>
      </c>
      <c r="C245" s="2">
        <v>1.2026995484568801</v>
      </c>
      <c r="D245">
        <f>VLOOKUP(Table145[[#This Row],[model.rxns]],Table2[[model.rxns]:[JFYL07 - avg]],7,FALSE)</f>
        <v>7.7106917706553698E-3</v>
      </c>
      <c r="E245">
        <f>VLOOKUP(Table145[[#This Row],[model.rxns]],Table2[[model.rxns]:[JFYL18 - avg]],11,FALSE)</f>
        <v>9.2987413796080699E-3</v>
      </c>
      <c r="F245">
        <f>VLOOKUP(Table145[[#This Row],[model.rxns]],Table2[[model.rxns]:[JFYL18 - stddev]],12,FALSE)</f>
        <v>9.1813257109321094E-5</v>
      </c>
      <c r="G245" t="b">
        <f>ABS(Table145[[#This Row],[JFYL18 flux]])&gt;Table145[[#This Row],[JFYL18 stddev]]</f>
        <v>1</v>
      </c>
      <c r="H245">
        <v>0</v>
      </c>
    </row>
    <row r="246" spans="1:8" x14ac:dyDescent="0.25">
      <c r="A246" s="5">
        <v>272</v>
      </c>
      <c r="B246" t="str">
        <f>VLOOKUP(Table145[[#This Row],[model.rxns]],Table2[],2,FALSE)</f>
        <v>chitin synthase</v>
      </c>
      <c r="C246" s="2">
        <v>1.2026995484568801</v>
      </c>
      <c r="D246">
        <f>VLOOKUP(Table145[[#This Row],[model.rxns]],Table2[[model.rxns]:[JFYL07 - avg]],7,FALSE)</f>
        <v>5.3137177347023203E-2</v>
      </c>
      <c r="E246">
        <f>VLOOKUP(Table145[[#This Row],[model.rxns]],Table2[[model.rxns]:[JFYL18 - avg]],11,FALSE)</f>
        <v>6.4081003947372206E-2</v>
      </c>
      <c r="F246">
        <f>VLOOKUP(Table145[[#This Row],[model.rxns]],Table2[[model.rxns]:[JFYL18 - stddev]],12,FALSE)</f>
        <v>6.3271849931711001E-4</v>
      </c>
      <c r="G246" t="b">
        <f>ABS(Table145[[#This Row],[JFYL18 flux]])&gt;Table145[[#This Row],[JFYL18 stddev]]</f>
        <v>1</v>
      </c>
      <c r="H246">
        <v>0</v>
      </c>
    </row>
    <row r="247" spans="1:8" x14ac:dyDescent="0.25">
      <c r="A247" s="5">
        <v>882</v>
      </c>
      <c r="B247" t="str">
        <f>VLOOKUP(Table145[[#This Row],[model.rxns]],Table2[],2,FALSE)</f>
        <v>phosphoacetylglucosamine mutase</v>
      </c>
      <c r="C247" s="2">
        <v>1.2026995484568801</v>
      </c>
      <c r="D247">
        <f>VLOOKUP(Table145[[#This Row],[model.rxns]],Table2[[model.rxns]:[JFYL07 - avg]],7,FALSE)</f>
        <v>5.3137177347023203E-2</v>
      </c>
      <c r="E247">
        <f>VLOOKUP(Table145[[#This Row],[model.rxns]],Table2[[model.rxns]:[JFYL18 - avg]],11,FALSE)</f>
        <v>6.4081003947372206E-2</v>
      </c>
      <c r="F247">
        <f>VLOOKUP(Table145[[#This Row],[model.rxns]],Table2[[model.rxns]:[JFYL18 - stddev]],12,FALSE)</f>
        <v>6.3271849931711001E-4</v>
      </c>
      <c r="G247" t="b">
        <f>ABS(Table145[[#This Row],[JFYL18 flux]])&gt;Table145[[#This Row],[JFYL18 stddev]]</f>
        <v>1</v>
      </c>
      <c r="H247">
        <v>0</v>
      </c>
    </row>
    <row r="248" spans="1:8" x14ac:dyDescent="0.25">
      <c r="A248" s="5">
        <v>1069</v>
      </c>
      <c r="B248" t="str">
        <f>VLOOKUP(Table145[[#This Row],[model.rxns]],Table2[],2,FALSE)</f>
        <v>UDP-N-acetylglucosamine diphosphorylase</v>
      </c>
      <c r="C248" s="2">
        <v>1.2026995484568801</v>
      </c>
      <c r="D248">
        <f>VLOOKUP(Table145[[#This Row],[model.rxns]],Table2[[model.rxns]:[JFYL07 - avg]],7,FALSE)</f>
        <v>5.3137177347023203E-2</v>
      </c>
      <c r="E248">
        <f>VLOOKUP(Table145[[#This Row],[model.rxns]],Table2[[model.rxns]:[JFYL18 - avg]],11,FALSE)</f>
        <v>6.4081003947372206E-2</v>
      </c>
      <c r="F248">
        <f>VLOOKUP(Table145[[#This Row],[model.rxns]],Table2[[model.rxns]:[JFYL18 - stddev]],12,FALSE)</f>
        <v>6.3271849931711001E-4</v>
      </c>
      <c r="G248" t="b">
        <f>ABS(Table145[[#This Row],[JFYL18 flux]])&gt;Table145[[#This Row],[JFYL18 stddev]]</f>
        <v>1</v>
      </c>
      <c r="H248">
        <v>0</v>
      </c>
    </row>
    <row r="249" spans="1:8" x14ac:dyDescent="0.25">
      <c r="A249" s="5">
        <v>453</v>
      </c>
      <c r="B249" t="str">
        <f>VLOOKUP(Table145[[#This Row],[model.rxns]],Table2[],2,FALSE)</f>
        <v>dihydoorotic acid dehydrogenase</v>
      </c>
      <c r="C249" s="2">
        <v>1.2026995484568801</v>
      </c>
      <c r="D249">
        <f>VLOOKUP(Table145[[#This Row],[model.rxns]],Table2[[model.rxns]:[JFYL07 - avg]],7,FALSE)</f>
        <v>8.4055333671999594E-3</v>
      </c>
      <c r="E249">
        <f>VLOOKUP(Table145[[#This Row],[model.rxns]],Table2[[model.rxns]:[JFYL18 - avg]],11,FALSE)</f>
        <v>1.01366885441739E-2</v>
      </c>
      <c r="F249">
        <f>VLOOKUP(Table145[[#This Row],[model.rxns]],Table2[[model.rxns]:[JFYL18 - stddev]],12,FALSE)</f>
        <v>1.00086920750836E-4</v>
      </c>
      <c r="G249" t="b">
        <f>ABS(Table145[[#This Row],[JFYL18 flux]])&gt;Table145[[#This Row],[JFYL18 stddev]]</f>
        <v>1</v>
      </c>
      <c r="H249">
        <v>0</v>
      </c>
    </row>
    <row r="250" spans="1:8" x14ac:dyDescent="0.25">
      <c r="A250" s="5">
        <v>5</v>
      </c>
      <c r="B250" t="str">
        <f>VLOOKUP(Table145[[#This Row],[model.rxns]],Table2[],2,FALSE)</f>
        <v>1,3-beta-glucan synthase</v>
      </c>
      <c r="C250" s="2">
        <v>1.2026995484568801</v>
      </c>
      <c r="D250">
        <f>VLOOKUP(Table145[[#This Row],[model.rxns]],Table2[[model.rxns]:[JFYL07 - avg]],7,FALSE)</f>
        <v>5.7729067563201598E-2</v>
      </c>
      <c r="E250">
        <f>VLOOKUP(Table145[[#This Row],[model.rxns]],Table2[[model.rxns]:[JFYL18 - avg]],11,FALSE)</f>
        <v>6.9618613390702799E-2</v>
      </c>
      <c r="F250">
        <f>VLOOKUP(Table145[[#This Row],[model.rxns]],Table2[[model.rxns]:[JFYL18 - stddev]],12,FALSE)</f>
        <v>6.8739535705901705E-4</v>
      </c>
      <c r="G250" t="b">
        <f>ABS(Table145[[#This Row],[JFYL18 flux]])&gt;Table145[[#This Row],[JFYL18 stddev]]</f>
        <v>1</v>
      </c>
      <c r="H250">
        <v>0</v>
      </c>
    </row>
    <row r="251" spans="1:8" hidden="1" x14ac:dyDescent="0.25">
      <c r="A251" s="5">
        <v>1543</v>
      </c>
      <c r="B251" t="str">
        <f>VLOOKUP(Table145[[#This Row],[model.rxns]],Table2[],2,FALSE)</f>
        <v>(1-3)-beta-D-glucan transport</v>
      </c>
      <c r="C251" s="2">
        <v>1.2026995484568801</v>
      </c>
      <c r="D251">
        <f>VLOOKUP(Table145[[#This Row],[model.rxns]],Table2[[model.rxns]:[JFYL07 - avg]],7,FALSE)</f>
        <v>5.7729067563201598E-2</v>
      </c>
      <c r="E251">
        <f>VLOOKUP(Table145[[#This Row],[model.rxns]],Table2[[model.rxns]:[JFYL18 - avg]],11,FALSE)</f>
        <v>6.9618613390702799E-2</v>
      </c>
      <c r="F251">
        <f>VLOOKUP(Table145[[#This Row],[model.rxns]],Table2[[model.rxns]:[JFYL18 - stddev]],12,FALSE)</f>
        <v>6.8739535705901705E-4</v>
      </c>
      <c r="G251" t="b">
        <f>ABS(Table145[[#This Row],[JFYL18 flux]])&gt;Table145[[#This Row],[JFYL18 stddev]]</f>
        <v>1</v>
      </c>
      <c r="H251">
        <v>0</v>
      </c>
    </row>
    <row r="252" spans="1:8" x14ac:dyDescent="0.25">
      <c r="A252" s="5">
        <v>214</v>
      </c>
      <c r="B252" t="str">
        <f>VLOOKUP(Table145[[#This Row],[model.rxns]],Table2[],2,FALSE)</f>
        <v>aspartate carbamoyltransferase</v>
      </c>
      <c r="C252" s="2">
        <v>1.2026995484568801</v>
      </c>
      <c r="D252">
        <f>VLOOKUP(Table145[[#This Row],[model.rxns]],Table2[[model.rxns]:[JFYL07 - avg]],7,FALSE)</f>
        <v>8.4055333671999594E-3</v>
      </c>
      <c r="E252">
        <f>VLOOKUP(Table145[[#This Row],[model.rxns]],Table2[[model.rxns]:[JFYL18 - avg]],11,FALSE)</f>
        <v>1.01366885441739E-2</v>
      </c>
      <c r="F252">
        <f>VLOOKUP(Table145[[#This Row],[model.rxns]],Table2[[model.rxns]:[JFYL18 - stddev]],12,FALSE)</f>
        <v>1.00086920750836E-4</v>
      </c>
      <c r="G252" t="b">
        <f>ABS(Table145[[#This Row],[JFYL18 flux]])&gt;Table145[[#This Row],[JFYL18 stddev]]</f>
        <v>1</v>
      </c>
      <c r="H252">
        <v>0</v>
      </c>
    </row>
    <row r="253" spans="1:8" x14ac:dyDescent="0.25">
      <c r="A253" s="5">
        <v>349</v>
      </c>
      <c r="B253" t="str">
        <f>VLOOKUP(Table145[[#This Row],[model.rxns]],Table2[],2,FALSE)</f>
        <v>dihydroorotase</v>
      </c>
      <c r="C253" s="2">
        <v>1.2026995484568801</v>
      </c>
      <c r="D253">
        <f>VLOOKUP(Table145[[#This Row],[model.rxns]],Table2[[model.rxns]:[JFYL07 - avg]],7,FALSE)</f>
        <v>-8.4055333671999594E-3</v>
      </c>
      <c r="E253">
        <f>VLOOKUP(Table145[[#This Row],[model.rxns]],Table2[[model.rxns]:[JFYL18 - avg]],11,FALSE)</f>
        <v>-1.01366885441739E-2</v>
      </c>
      <c r="F253">
        <f>VLOOKUP(Table145[[#This Row],[model.rxns]],Table2[[model.rxns]:[JFYL18 - stddev]],12,FALSE)</f>
        <v>1.00086920750837E-4</v>
      </c>
      <c r="G253" t="b">
        <f>ABS(Table145[[#This Row],[JFYL18 flux]])&gt;Table145[[#This Row],[JFYL18 stddev]]</f>
        <v>1</v>
      </c>
      <c r="H253">
        <v>0</v>
      </c>
    </row>
    <row r="254" spans="1:8" x14ac:dyDescent="0.25">
      <c r="A254" s="5">
        <v>820</v>
      </c>
      <c r="B254" t="str">
        <f>VLOOKUP(Table145[[#This Row],[model.rxns]],Table2[],2,FALSE)</f>
        <v>orotate phosphoribosyltransferase</v>
      </c>
      <c r="C254" s="2">
        <v>1.2026995484568801</v>
      </c>
      <c r="D254">
        <f>VLOOKUP(Table145[[#This Row],[model.rxns]],Table2[[model.rxns]:[JFYL07 - avg]],7,FALSE)</f>
        <v>-8.4055333671999594E-3</v>
      </c>
      <c r="E254">
        <f>VLOOKUP(Table145[[#This Row],[model.rxns]],Table2[[model.rxns]:[JFYL18 - avg]],11,FALSE)</f>
        <v>-1.01366885441739E-2</v>
      </c>
      <c r="F254">
        <f>VLOOKUP(Table145[[#This Row],[model.rxns]],Table2[[model.rxns]:[JFYL18 - stddev]],12,FALSE)</f>
        <v>1.00086920750836E-4</v>
      </c>
      <c r="G254" t="b">
        <f>ABS(Table145[[#This Row],[JFYL18 flux]])&gt;Table145[[#This Row],[JFYL18 stddev]]</f>
        <v>1</v>
      </c>
      <c r="H254">
        <v>0</v>
      </c>
    </row>
    <row r="255" spans="1:8" x14ac:dyDescent="0.25">
      <c r="A255" s="5">
        <v>821</v>
      </c>
      <c r="B255" t="str">
        <f>VLOOKUP(Table145[[#This Row],[model.rxns]],Table2[],2,FALSE)</f>
        <v>orotidine-5-phosphate decarboxylase</v>
      </c>
      <c r="C255" s="2">
        <v>1.2026995484568801</v>
      </c>
      <c r="D255">
        <f>VLOOKUP(Table145[[#This Row],[model.rxns]],Table2[[model.rxns]:[JFYL07 - avg]],7,FALSE)</f>
        <v>8.4055333671999594E-3</v>
      </c>
      <c r="E255">
        <f>VLOOKUP(Table145[[#This Row],[model.rxns]],Table2[[model.rxns]:[JFYL18 - avg]],11,FALSE)</f>
        <v>1.01366885441739E-2</v>
      </c>
      <c r="F255">
        <f>VLOOKUP(Table145[[#This Row],[model.rxns]],Table2[[model.rxns]:[JFYL18 - stddev]],12,FALSE)</f>
        <v>1.00086920750836E-4</v>
      </c>
      <c r="G255" t="b">
        <f>ABS(Table145[[#This Row],[JFYL18 flux]])&gt;Table145[[#This Row],[JFYL18 stddev]]</f>
        <v>1</v>
      </c>
      <c r="H255">
        <v>0</v>
      </c>
    </row>
    <row r="256" spans="1:8" x14ac:dyDescent="0.25">
      <c r="A256" s="5">
        <v>278</v>
      </c>
      <c r="B256" t="str">
        <f>VLOOKUP(Table145[[#This Row],[model.rxns]],Table2[],2,FALSE)</f>
        <v>chorismate mutase</v>
      </c>
      <c r="C256" s="2">
        <v>1.2026995484568801</v>
      </c>
      <c r="D256">
        <f>VLOOKUP(Table145[[#This Row],[model.rxns]],Table2[[model.rxns]:[JFYL07 - avg]],7,FALSE)</f>
        <v>7.5788829816676199E-3</v>
      </c>
      <c r="E256">
        <f>VLOOKUP(Table145[[#This Row],[model.rxns]],Table2[[model.rxns]:[JFYL18 - avg]],11,FALSE)</f>
        <v>9.1397860125914197E-3</v>
      </c>
      <c r="F256">
        <f>VLOOKUP(Table145[[#This Row],[model.rxns]],Table2[[model.rxns]:[JFYL18 - stddev]],12,FALSE)</f>
        <v>9.0243774812199395E-5</v>
      </c>
      <c r="G256" t="b">
        <f>ABS(Table145[[#This Row],[JFYL18 flux]])&gt;Table145[[#This Row],[JFYL18 stddev]]</f>
        <v>1</v>
      </c>
      <c r="H256">
        <v>0</v>
      </c>
    </row>
    <row r="257" spans="1:8" x14ac:dyDescent="0.25">
      <c r="A257" s="5">
        <v>2111</v>
      </c>
      <c r="B257" t="str">
        <f>VLOOKUP(Table145[[#This Row],[model.rxns]],Table2[],2,FALSE)</f>
        <v>growth</v>
      </c>
      <c r="C257" s="2">
        <v>1.2026995484568701</v>
      </c>
      <c r="D257">
        <f>VLOOKUP(Table145[[#This Row],[model.rxns]],Table2[[model.rxns]:[JFYL07 - avg]],7,FALSE)</f>
        <v>6.1192566846726498E-2</v>
      </c>
      <c r="E257">
        <f>VLOOKUP(Table145[[#This Row],[model.rxns]],Table2[[model.rxns]:[JFYL18 - avg]],11,FALSE)</f>
        <v>7.3795435012405097E-2</v>
      </c>
      <c r="F257">
        <f>VLOOKUP(Table145[[#This Row],[model.rxns]],Table2[[model.rxns]:[JFYL18 - stddev]],12,FALSE)</f>
        <v>7.2863616393789501E-4</v>
      </c>
      <c r="G257" t="b">
        <f>ABS(Table145[[#This Row],[JFYL18 flux]])&gt;Table145[[#This Row],[JFYL18 stddev]]</f>
        <v>1</v>
      </c>
      <c r="H257">
        <v>0</v>
      </c>
    </row>
    <row r="258" spans="1:8" x14ac:dyDescent="0.25">
      <c r="A258" s="5" t="s">
        <v>1888</v>
      </c>
      <c r="B258" t="str">
        <f>VLOOKUP(Table145[[#This Row],[model.rxns]],Table2[],2,FALSE)</f>
        <v>biomass pseudoreaction</v>
      </c>
      <c r="C258" s="2">
        <v>1.2026995484568701</v>
      </c>
      <c r="D258">
        <f>VLOOKUP(Table145[[#This Row],[model.rxns]],Table2[[model.rxns]:[JFYL07 - avg]],7,FALSE)</f>
        <v>6.1192566846726498E-2</v>
      </c>
      <c r="E258">
        <f>VLOOKUP(Table145[[#This Row],[model.rxns]],Table2[[model.rxns]:[JFYL18 - avg]],11,FALSE)</f>
        <v>7.3795435012405097E-2</v>
      </c>
      <c r="F258">
        <f>VLOOKUP(Table145[[#This Row],[model.rxns]],Table2[[model.rxns]:[JFYL18 - stddev]],12,FALSE)</f>
        <v>7.2863616393789501E-4</v>
      </c>
      <c r="G258" t="b">
        <f>ABS(Table145[[#This Row],[JFYL18 flux]])&gt;Table145[[#This Row],[JFYL18 stddev]]</f>
        <v>1</v>
      </c>
      <c r="H258">
        <v>0</v>
      </c>
    </row>
    <row r="259" spans="1:8" x14ac:dyDescent="0.25">
      <c r="A259" s="5" t="s">
        <v>1890</v>
      </c>
      <c r="B259" t="str">
        <f>VLOOKUP(Table145[[#This Row],[model.rxns]],Table2[],2,FALSE)</f>
        <v>DNA pseudoreaction</v>
      </c>
      <c r="C259" s="2">
        <v>1.2026995484568701</v>
      </c>
      <c r="D259">
        <f>VLOOKUP(Table145[[#This Row],[model.rxns]],Table2[[model.rxns]:[JFYL07 - avg]],7,FALSE)</f>
        <v>6.1192566846726498E-2</v>
      </c>
      <c r="E259">
        <f>VLOOKUP(Table145[[#This Row],[model.rxns]],Table2[[model.rxns]:[JFYL18 - avg]],11,FALSE)</f>
        <v>7.3795435012405097E-2</v>
      </c>
      <c r="F259">
        <f>VLOOKUP(Table145[[#This Row],[model.rxns]],Table2[[model.rxns]:[JFYL18 - stddev]],12,FALSE)</f>
        <v>7.2863616393789501E-4</v>
      </c>
      <c r="G259" t="b">
        <f>ABS(Table145[[#This Row],[JFYL18 flux]])&gt;Table145[[#This Row],[JFYL18 stddev]]</f>
        <v>1</v>
      </c>
      <c r="H259">
        <v>0</v>
      </c>
    </row>
    <row r="260" spans="1:8" x14ac:dyDescent="0.25">
      <c r="A260" s="5" t="s">
        <v>1891</v>
      </c>
      <c r="B260" t="str">
        <f>VLOOKUP(Table145[[#This Row],[model.rxns]],Table2[],2,FALSE)</f>
        <v>RNA pseudoreaction</v>
      </c>
      <c r="C260" s="2">
        <v>1.2026995484568701</v>
      </c>
      <c r="D260">
        <f>VLOOKUP(Table145[[#This Row],[model.rxns]],Table2[[model.rxns]:[JFYL07 - avg]],7,FALSE)</f>
        <v>6.1192566846726498E-2</v>
      </c>
      <c r="E260">
        <f>VLOOKUP(Table145[[#This Row],[model.rxns]],Table2[[model.rxns]:[JFYL18 - avg]],11,FALSE)</f>
        <v>7.3795435012405097E-2</v>
      </c>
      <c r="F260">
        <f>VLOOKUP(Table145[[#This Row],[model.rxns]],Table2[[model.rxns]:[JFYL18 - stddev]],12,FALSE)</f>
        <v>7.2863616393789501E-4</v>
      </c>
      <c r="G260" t="b">
        <f>ABS(Table145[[#This Row],[JFYL18 flux]])&gt;Table145[[#This Row],[JFYL18 stddev]]</f>
        <v>1</v>
      </c>
      <c r="H260">
        <v>0</v>
      </c>
    </row>
    <row r="261" spans="1:8" x14ac:dyDescent="0.25">
      <c r="A261" s="5" t="s">
        <v>1892</v>
      </c>
      <c r="B261" t="str">
        <f>VLOOKUP(Table145[[#This Row],[model.rxns]],Table2[],2,FALSE)</f>
        <v>ion pseudoreaction</v>
      </c>
      <c r="C261" s="2">
        <v>1.2026995484568701</v>
      </c>
      <c r="D261">
        <f>VLOOKUP(Table145[[#This Row],[model.rxns]],Table2[[model.rxns]:[JFYL07 - avg]],7,FALSE)</f>
        <v>6.1192566846726498E-2</v>
      </c>
      <c r="E261">
        <f>VLOOKUP(Table145[[#This Row],[model.rxns]],Table2[[model.rxns]:[JFYL18 - avg]],11,FALSE)</f>
        <v>7.3795435012405097E-2</v>
      </c>
      <c r="F261">
        <f>VLOOKUP(Table145[[#This Row],[model.rxns]],Table2[[model.rxns]:[JFYL18 - stddev]],12,FALSE)</f>
        <v>7.2863616393789501E-4</v>
      </c>
      <c r="G261" t="b">
        <f>ABS(Table145[[#This Row],[JFYL18 flux]])&gt;Table145[[#This Row],[JFYL18 stddev]]</f>
        <v>1</v>
      </c>
      <c r="H261">
        <v>0</v>
      </c>
    </row>
    <row r="262" spans="1:8" x14ac:dyDescent="0.25">
      <c r="A262" s="5">
        <v>344</v>
      </c>
      <c r="B262" t="str">
        <f>VLOOKUP(Table145[[#This Row],[model.rxns]],Table2[],2,FALSE)</f>
        <v>dihydrofolate reductase</v>
      </c>
      <c r="C262" s="2">
        <v>1.2026995484568701</v>
      </c>
      <c r="D262">
        <f>VLOOKUP(Table145[[#This Row],[model.rxns]],Table2[[model.rxns]:[JFYL07 - avg]],7,FALSE)</f>
        <v>6.3352664456415805E-4</v>
      </c>
      <c r="E262">
        <f>VLOOKUP(Table145[[#This Row],[model.rxns]],Table2[[model.rxns]:[JFYL18 - avg]],11,FALSE)</f>
        <v>7.6400413868342497E-4</v>
      </c>
      <c r="F262">
        <f>VLOOKUP(Table145[[#This Row],[model.rxns]],Table2[[model.rxns]:[JFYL18 - stddev]],12,FALSE)</f>
        <v>7.543570205249E-6</v>
      </c>
      <c r="G262" t="b">
        <f>ABS(Table145[[#This Row],[JFYL18 flux]])&gt;Table145[[#This Row],[JFYL18 stddev]]</f>
        <v>1</v>
      </c>
      <c r="H262">
        <v>0</v>
      </c>
    </row>
    <row r="263" spans="1:8" x14ac:dyDescent="0.25">
      <c r="A263" s="5">
        <v>1045</v>
      </c>
      <c r="B263" t="str">
        <f>VLOOKUP(Table145[[#This Row],[model.rxns]],Table2[],2,FALSE)</f>
        <v>thymidylate synthase</v>
      </c>
      <c r="C263" s="2">
        <v>1.2026995484568701</v>
      </c>
      <c r="D263">
        <f>VLOOKUP(Table145[[#This Row],[model.rxns]],Table2[[model.rxns]:[JFYL07 - avg]],7,FALSE)</f>
        <v>6.3352664456415696E-4</v>
      </c>
      <c r="E263">
        <f>VLOOKUP(Table145[[#This Row],[model.rxns]],Table2[[model.rxns]:[JFYL18 - avg]],11,FALSE)</f>
        <v>7.6400413868342497E-4</v>
      </c>
      <c r="F263">
        <f>VLOOKUP(Table145[[#This Row],[model.rxns]],Table2[[model.rxns]:[JFYL18 - stddev]],12,FALSE)</f>
        <v>7.5435702052489797E-6</v>
      </c>
      <c r="G263" t="b">
        <f>ABS(Table145[[#This Row],[JFYL18 flux]])&gt;Table145[[#This Row],[JFYL18 stddev]]</f>
        <v>1</v>
      </c>
      <c r="H263">
        <v>0</v>
      </c>
    </row>
    <row r="264" spans="1:8" x14ac:dyDescent="0.25">
      <c r="A264" s="5">
        <v>939</v>
      </c>
      <c r="B264" t="str">
        <f>VLOOKUP(Table145[[#This Row],[model.rxns]],Table2[],2,FALSE)</f>
        <v>prephenate dehydrogenase (NADP)</v>
      </c>
      <c r="C264" s="2">
        <v>1.2026995484568701</v>
      </c>
      <c r="D264">
        <f>VLOOKUP(Table145[[#This Row],[model.rxns]],Table2[[model.rxns]:[JFYL07 - avg]],7,FALSE)</f>
        <v>2.5261515445665602E-3</v>
      </c>
      <c r="E264">
        <f>VLOOKUP(Table145[[#This Row],[model.rxns]],Table2[[model.rxns]:[JFYL18 - avg]],11,FALSE)</f>
        <v>3.0464231481820898E-3</v>
      </c>
      <c r="F264">
        <f>VLOOKUP(Table145[[#This Row],[model.rxns]],Table2[[model.rxns]:[JFYL18 - stddev]],12,FALSE)</f>
        <v>3.0079558119684001E-5</v>
      </c>
      <c r="G264" t="b">
        <f>ABS(Table145[[#This Row],[JFYL18 flux]])&gt;Table145[[#This Row],[JFYL18 stddev]]</f>
        <v>1</v>
      </c>
      <c r="H264">
        <v>0</v>
      </c>
    </row>
    <row r="265" spans="1:8" x14ac:dyDescent="0.25">
      <c r="A265" s="5">
        <v>16</v>
      </c>
      <c r="B265" t="str">
        <f>VLOOKUP(Table145[[#This Row],[model.rxns]],Table2[],2,FALSE)</f>
        <v>2-aceto-2-hydroxybutanoate synthase</v>
      </c>
      <c r="C265" s="2">
        <v>1.2026995484568701</v>
      </c>
      <c r="D265">
        <f>VLOOKUP(Table145[[#This Row],[model.rxns]],Table2[[model.rxns]:[JFYL07 - avg]],7,FALSE)</f>
        <v>5.5419660090405701E-3</v>
      </c>
      <c r="E265">
        <f>VLOOKUP(Table145[[#This Row],[model.rxns]],Table2[[model.rxns]:[JFYL18 - avg]],11,FALSE)</f>
        <v>6.6833573673333599E-3</v>
      </c>
      <c r="F265">
        <f>VLOOKUP(Table145[[#This Row],[model.rxns]],Table2[[model.rxns]:[JFYL18 - stddev]],12,FALSE)</f>
        <v>6.5989662823198598E-5</v>
      </c>
      <c r="G265" t="b">
        <f>ABS(Table145[[#This Row],[JFYL18 flux]])&gt;Table145[[#This Row],[JFYL18 stddev]]</f>
        <v>1</v>
      </c>
      <c r="H265">
        <v>0</v>
      </c>
    </row>
    <row r="266" spans="1:8" x14ac:dyDescent="0.25">
      <c r="A266" s="5">
        <v>353</v>
      </c>
      <c r="B266" t="str">
        <f>VLOOKUP(Table145[[#This Row],[model.rxns]],Table2[],2,FALSE)</f>
        <v>dihydroxy-acid dehydratase (2,3-dihydroxy-3-methylpentanoate)</v>
      </c>
      <c r="C266" s="2">
        <v>1.2026995484568701</v>
      </c>
      <c r="D266">
        <f>VLOOKUP(Table145[[#This Row],[model.rxns]],Table2[[model.rxns]:[JFYL07 - avg]],7,FALSE)</f>
        <v>5.5419660090405701E-3</v>
      </c>
      <c r="E266">
        <f>VLOOKUP(Table145[[#This Row],[model.rxns]],Table2[[model.rxns]:[JFYL18 - avg]],11,FALSE)</f>
        <v>6.6833573673333599E-3</v>
      </c>
      <c r="F266">
        <f>VLOOKUP(Table145[[#This Row],[model.rxns]],Table2[[model.rxns]:[JFYL18 - stddev]],12,FALSE)</f>
        <v>6.5989662823198598E-5</v>
      </c>
      <c r="G266" t="b">
        <f>ABS(Table145[[#This Row],[JFYL18 flux]])&gt;Table145[[#This Row],[JFYL18 stddev]]</f>
        <v>1</v>
      </c>
      <c r="H266">
        <v>0</v>
      </c>
    </row>
    <row r="267" spans="1:8" x14ac:dyDescent="0.25">
      <c r="A267" s="5">
        <v>664</v>
      </c>
      <c r="B267" t="str">
        <f>VLOOKUP(Table145[[#This Row],[model.rxns]],Table2[],2,FALSE)</f>
        <v>isoleucine transaminase</v>
      </c>
      <c r="C267" s="2">
        <v>1.2026995484568701</v>
      </c>
      <c r="D267">
        <f>VLOOKUP(Table145[[#This Row],[model.rxns]],Table2[[model.rxns]:[JFYL07 - avg]],7,FALSE)</f>
        <v>-5.5419660090405701E-3</v>
      </c>
      <c r="E267">
        <f>VLOOKUP(Table145[[#This Row],[model.rxns]],Table2[[model.rxns]:[JFYL18 - avg]],11,FALSE)</f>
        <v>-6.6833573673333599E-3</v>
      </c>
      <c r="F267">
        <f>VLOOKUP(Table145[[#This Row],[model.rxns]],Table2[[model.rxns]:[JFYL18 - stddev]],12,FALSE)</f>
        <v>6.5989662823198394E-5</v>
      </c>
      <c r="G267" t="b">
        <f>ABS(Table145[[#This Row],[JFYL18 flux]])&gt;Table145[[#This Row],[JFYL18 stddev]]</f>
        <v>1</v>
      </c>
      <c r="H267">
        <v>0</v>
      </c>
    </row>
    <row r="268" spans="1:8" x14ac:dyDescent="0.25">
      <c r="A268" s="5">
        <v>669</v>
      </c>
      <c r="B268" t="str">
        <f>VLOOKUP(Table145[[#This Row],[model.rxns]],Table2[],2,FALSE)</f>
        <v>ketol-acid reductoisomerase (2-aceto-2-hydroxybutanoate)</v>
      </c>
      <c r="C268" s="2">
        <v>1.2026995484568701</v>
      </c>
      <c r="D268">
        <f>VLOOKUP(Table145[[#This Row],[model.rxns]],Table2[[model.rxns]:[JFYL07 - avg]],7,FALSE)</f>
        <v>5.5419660090405701E-3</v>
      </c>
      <c r="E268">
        <f>VLOOKUP(Table145[[#This Row],[model.rxns]],Table2[[model.rxns]:[JFYL18 - avg]],11,FALSE)</f>
        <v>6.6833573673333599E-3</v>
      </c>
      <c r="F268">
        <f>VLOOKUP(Table145[[#This Row],[model.rxns]],Table2[[model.rxns]:[JFYL18 - stddev]],12,FALSE)</f>
        <v>6.5989662823198598E-5</v>
      </c>
      <c r="G268" t="b">
        <f>ABS(Table145[[#This Row],[JFYL18 flux]])&gt;Table145[[#This Row],[JFYL18 stddev]]</f>
        <v>1</v>
      </c>
      <c r="H268">
        <v>0</v>
      </c>
    </row>
    <row r="269" spans="1:8" hidden="1" x14ac:dyDescent="0.25">
      <c r="A269" s="5">
        <v>1898</v>
      </c>
      <c r="B269" t="str">
        <f>VLOOKUP(Table145[[#This Row],[model.rxns]],Table2[],2,FALSE)</f>
        <v>L-isoleucine transport</v>
      </c>
      <c r="C269" s="2">
        <v>1.2026995484568701</v>
      </c>
      <c r="D269">
        <f>VLOOKUP(Table145[[#This Row],[model.rxns]],Table2[[model.rxns]:[JFYL07 - avg]],7,FALSE)</f>
        <v>5.5419660090405701E-3</v>
      </c>
      <c r="E269">
        <f>VLOOKUP(Table145[[#This Row],[model.rxns]],Table2[[model.rxns]:[JFYL18 - avg]],11,FALSE)</f>
        <v>6.6833573673333599E-3</v>
      </c>
      <c r="F269">
        <f>VLOOKUP(Table145[[#This Row],[model.rxns]],Table2[[model.rxns]:[JFYL18 - stddev]],12,FALSE)</f>
        <v>6.5989662823198598E-5</v>
      </c>
      <c r="G269" t="b">
        <f>ABS(Table145[[#This Row],[JFYL18 flux]])&gt;Table145[[#This Row],[JFYL18 stddev]]</f>
        <v>1</v>
      </c>
      <c r="H269">
        <v>0</v>
      </c>
    </row>
    <row r="270" spans="1:8" x14ac:dyDescent="0.25">
      <c r="A270" s="5">
        <v>203</v>
      </c>
      <c r="B270" t="str">
        <f>VLOOKUP(Table145[[#This Row],[model.rxns]],Table2[],2,FALSE)</f>
        <v>anthranilate synthase</v>
      </c>
      <c r="C270" s="2">
        <v>1.2026995484568701</v>
      </c>
      <c r="D270">
        <f>VLOOKUP(Table145[[#This Row],[model.rxns]],Table2[[model.rxns]:[JFYL07 - avg]],7,FALSE)</f>
        <v>1.31808788987847E-4</v>
      </c>
      <c r="E270">
        <f>VLOOKUP(Table145[[#This Row],[model.rxns]],Table2[[model.rxns]:[JFYL18 - avg]],11,FALSE)</f>
        <v>1.58955367016717E-4</v>
      </c>
      <c r="F270">
        <f>VLOOKUP(Table145[[#This Row],[model.rxns]],Table2[[model.rxns]:[JFYL18 - stddev]],12,FALSE)</f>
        <v>1.5694822971221E-6</v>
      </c>
      <c r="G270" t="b">
        <f>ABS(Table145[[#This Row],[JFYL18 flux]])&gt;Table145[[#This Row],[JFYL18 stddev]]</f>
        <v>1</v>
      </c>
      <c r="H270">
        <v>0</v>
      </c>
    </row>
    <row r="271" spans="1:8" x14ac:dyDescent="0.25">
      <c r="A271" s="5">
        <v>1088</v>
      </c>
      <c r="B271" t="str">
        <f>VLOOKUP(Table145[[#This Row],[model.rxns]],Table2[],2,FALSE)</f>
        <v>valine transaminase, mitochondiral</v>
      </c>
      <c r="C271" s="2">
        <v>1.2026995484568599</v>
      </c>
      <c r="D271">
        <f>VLOOKUP(Table145[[#This Row],[model.rxns]],Table2[[model.rxns]:[JFYL07 - avg]],7,FALSE)</f>
        <v>-1.0572239774108899E-2</v>
      </c>
      <c r="E271">
        <f>VLOOKUP(Table145[[#This Row],[model.rxns]],Table2[[model.rxns]:[JFYL18 - avg]],11,FALSE)</f>
        <v>-1.2749637307093E-2</v>
      </c>
      <c r="F271">
        <f>VLOOKUP(Table145[[#This Row],[model.rxns]],Table2[[model.rxns]:[JFYL18 - stddev]],12,FALSE)</f>
        <v>1.2588647004355E-4</v>
      </c>
      <c r="G271" t="b">
        <f>ABS(Table145[[#This Row],[JFYL18 flux]])&gt;Table145[[#This Row],[JFYL18 stddev]]</f>
        <v>1</v>
      </c>
      <c r="H271">
        <v>0</v>
      </c>
    </row>
    <row r="272" spans="1:8" hidden="1" x14ac:dyDescent="0.25">
      <c r="A272" s="5">
        <v>2093</v>
      </c>
      <c r="B272" t="str">
        <f>VLOOKUP(Table145[[#This Row],[model.rxns]],Table2[],2,FALSE)</f>
        <v>valine transport</v>
      </c>
      <c r="C272" s="2">
        <v>1.2026995484568599</v>
      </c>
      <c r="D272">
        <f>VLOOKUP(Table145[[#This Row],[model.rxns]],Table2[[model.rxns]:[JFYL07 - avg]],7,FALSE)</f>
        <v>-1.0572239774108899E-2</v>
      </c>
      <c r="E272">
        <f>VLOOKUP(Table145[[#This Row],[model.rxns]],Table2[[model.rxns]:[JFYL18 - avg]],11,FALSE)</f>
        <v>-1.2749637307093E-2</v>
      </c>
      <c r="F272">
        <f>VLOOKUP(Table145[[#This Row],[model.rxns]],Table2[[model.rxns]:[JFYL18 - stddev]],12,FALSE)</f>
        <v>1.2588647004355E-4</v>
      </c>
      <c r="G272" t="b">
        <f>ABS(Table145[[#This Row],[JFYL18 flux]])&gt;Table145[[#This Row],[JFYL18 stddev]]</f>
        <v>1</v>
      </c>
      <c r="H272">
        <v>0</v>
      </c>
    </row>
    <row r="273" spans="1:8" x14ac:dyDescent="0.25">
      <c r="A273" s="5">
        <v>938</v>
      </c>
      <c r="B273" t="str">
        <f>VLOOKUP(Table145[[#This Row],[model.rxns]],Table2[],2,FALSE)</f>
        <v>prephenate dehydratase</v>
      </c>
      <c r="C273" s="2">
        <v>1.2026995484568499</v>
      </c>
      <c r="D273">
        <f>VLOOKUP(Table145[[#This Row],[model.rxns]],Table2[[model.rxns]:[JFYL07 - avg]],7,FALSE)</f>
        <v>5.0527314371009999E-3</v>
      </c>
      <c r="E273">
        <f>VLOOKUP(Table145[[#This Row],[model.rxns]],Table2[[model.rxns]:[JFYL18 - avg]],11,FALSE)</f>
        <v>6.0933628644091803E-3</v>
      </c>
      <c r="F273">
        <f>VLOOKUP(Table145[[#This Row],[model.rxns]],Table2[[model.rxns]:[JFYL18 - stddev]],12,FALSE)</f>
        <v>6.0164216692515299E-5</v>
      </c>
      <c r="G273" t="b">
        <f>ABS(Table145[[#This Row],[JFYL18 flux]])&gt;Table145[[#This Row],[JFYL18 stddev]]</f>
        <v>1</v>
      </c>
      <c r="H273">
        <v>0</v>
      </c>
    </row>
    <row r="274" spans="1:8" x14ac:dyDescent="0.25">
      <c r="A274" s="5">
        <v>7</v>
      </c>
      <c r="B274" t="str">
        <f>VLOOKUP(Table145[[#This Row],[model.rxns]],Table2[],2,FALSE)</f>
        <v>1-(5-phosphoribosyl)-5-[(5-phosphoribosylamino)methylideneamino)imidazole-4-carboxamide isomerase</v>
      </c>
      <c r="C274" s="2">
        <v>1.2026995484568499</v>
      </c>
      <c r="D274">
        <f>VLOOKUP(Table145[[#This Row],[model.rxns]],Table2[[model.rxns]:[JFYL07 - avg]],7,FALSE)</f>
        <v>3.2971166942684701E-3</v>
      </c>
      <c r="E274">
        <f>VLOOKUP(Table145[[#This Row],[model.rxns]],Table2[[model.rxns]:[JFYL18 - avg]],11,FALSE)</f>
        <v>3.9761718339033298E-3</v>
      </c>
      <c r="F274">
        <f>VLOOKUP(Table145[[#This Row],[model.rxns]],Table2[[model.rxns]:[JFYL18 - stddev]],12,FALSE)</f>
        <v>3.92596451491375E-5</v>
      </c>
      <c r="G274" t="b">
        <f>ABS(Table145[[#This Row],[JFYL18 flux]])&gt;Table145[[#This Row],[JFYL18 stddev]]</f>
        <v>1</v>
      </c>
      <c r="H274">
        <v>0</v>
      </c>
    </row>
    <row r="275" spans="1:8" x14ac:dyDescent="0.25">
      <c r="A275" s="5">
        <v>225</v>
      </c>
      <c r="B275" t="str">
        <f>VLOOKUP(Table145[[#This Row],[model.rxns]],Table2[],2,FALSE)</f>
        <v>ATP phosphoribosyltransferase</v>
      </c>
      <c r="C275" s="2">
        <v>1.2026995484568499</v>
      </c>
      <c r="D275">
        <f>VLOOKUP(Table145[[#This Row],[model.rxns]],Table2[[model.rxns]:[JFYL07 - avg]],7,FALSE)</f>
        <v>3.2971166942684701E-3</v>
      </c>
      <c r="E275">
        <f>VLOOKUP(Table145[[#This Row],[model.rxns]],Table2[[model.rxns]:[JFYL18 - avg]],11,FALSE)</f>
        <v>3.9761718339033298E-3</v>
      </c>
      <c r="F275">
        <f>VLOOKUP(Table145[[#This Row],[model.rxns]],Table2[[model.rxns]:[JFYL18 - stddev]],12,FALSE)</f>
        <v>3.92596451491375E-5</v>
      </c>
      <c r="G275" t="b">
        <f>ABS(Table145[[#This Row],[JFYL18 flux]])&gt;Table145[[#This Row],[JFYL18 stddev]]</f>
        <v>1</v>
      </c>
      <c r="H275">
        <v>0</v>
      </c>
    </row>
    <row r="276" spans="1:8" x14ac:dyDescent="0.25">
      <c r="A276" s="5">
        <v>536</v>
      </c>
      <c r="B276" t="str">
        <f>VLOOKUP(Table145[[#This Row],[model.rxns]],Table2[],2,FALSE)</f>
        <v>histidinol dehydrogenase</v>
      </c>
      <c r="C276" s="2">
        <v>1.2026995484568499</v>
      </c>
      <c r="D276">
        <f>VLOOKUP(Table145[[#This Row],[model.rxns]],Table2[[model.rxns]:[JFYL07 - avg]],7,FALSE)</f>
        <v>3.2971166942684701E-3</v>
      </c>
      <c r="E276">
        <f>VLOOKUP(Table145[[#This Row],[model.rxns]],Table2[[model.rxns]:[JFYL18 - avg]],11,FALSE)</f>
        <v>3.9761718339033298E-3</v>
      </c>
      <c r="F276">
        <f>VLOOKUP(Table145[[#This Row],[model.rxns]],Table2[[model.rxns]:[JFYL18 - stddev]],12,FALSE)</f>
        <v>3.92596451491375E-5</v>
      </c>
      <c r="G276" t="b">
        <f>ABS(Table145[[#This Row],[JFYL18 flux]])&gt;Table145[[#This Row],[JFYL18 stddev]]</f>
        <v>1</v>
      </c>
      <c r="H276">
        <v>0</v>
      </c>
    </row>
    <row r="277" spans="1:8" x14ac:dyDescent="0.25">
      <c r="A277" s="5">
        <v>537</v>
      </c>
      <c r="B277" t="str">
        <f>VLOOKUP(Table145[[#This Row],[model.rxns]],Table2[],2,FALSE)</f>
        <v>histidinol-phosphatase</v>
      </c>
      <c r="C277" s="2">
        <v>1.2026995484568499</v>
      </c>
      <c r="D277">
        <f>VLOOKUP(Table145[[#This Row],[model.rxns]],Table2[[model.rxns]:[JFYL07 - avg]],7,FALSE)</f>
        <v>3.2971166942684701E-3</v>
      </c>
      <c r="E277">
        <f>VLOOKUP(Table145[[#This Row],[model.rxns]],Table2[[model.rxns]:[JFYL18 - avg]],11,FALSE)</f>
        <v>3.9761718339033298E-3</v>
      </c>
      <c r="F277">
        <f>VLOOKUP(Table145[[#This Row],[model.rxns]],Table2[[model.rxns]:[JFYL18 - stddev]],12,FALSE)</f>
        <v>3.92596451491375E-5</v>
      </c>
      <c r="G277" t="b">
        <f>ABS(Table145[[#This Row],[JFYL18 flux]])&gt;Table145[[#This Row],[JFYL18 stddev]]</f>
        <v>1</v>
      </c>
      <c r="H277">
        <v>0</v>
      </c>
    </row>
    <row r="278" spans="1:8" x14ac:dyDescent="0.25">
      <c r="A278" s="5">
        <v>538</v>
      </c>
      <c r="B278" t="str">
        <f>VLOOKUP(Table145[[#This Row],[model.rxns]],Table2[],2,FALSE)</f>
        <v>histidinol-phosphate transaminase</v>
      </c>
      <c r="C278" s="2">
        <v>1.2026995484568499</v>
      </c>
      <c r="D278">
        <f>VLOOKUP(Table145[[#This Row],[model.rxns]],Table2[[model.rxns]:[JFYL07 - avg]],7,FALSE)</f>
        <v>3.2971166942684701E-3</v>
      </c>
      <c r="E278">
        <f>VLOOKUP(Table145[[#This Row],[model.rxns]],Table2[[model.rxns]:[JFYL18 - avg]],11,FALSE)</f>
        <v>3.9761718339033298E-3</v>
      </c>
      <c r="F278">
        <f>VLOOKUP(Table145[[#This Row],[model.rxns]],Table2[[model.rxns]:[JFYL18 - stddev]],12,FALSE)</f>
        <v>3.92596451491375E-5</v>
      </c>
      <c r="G278" t="b">
        <f>ABS(Table145[[#This Row],[JFYL18 flux]])&gt;Table145[[#This Row],[JFYL18 stddev]]</f>
        <v>1</v>
      </c>
      <c r="H278">
        <v>0</v>
      </c>
    </row>
    <row r="279" spans="1:8" x14ac:dyDescent="0.25">
      <c r="A279" s="5">
        <v>563</v>
      </c>
      <c r="B279" t="str">
        <f>VLOOKUP(Table145[[#This Row],[model.rxns]],Table2[],2,FALSE)</f>
        <v>Imidazole-glycerol-3-phosphate synthase</v>
      </c>
      <c r="C279" s="2">
        <v>1.2026995484568499</v>
      </c>
      <c r="D279">
        <f>VLOOKUP(Table145[[#This Row],[model.rxns]],Table2[[model.rxns]:[JFYL07 - avg]],7,FALSE)</f>
        <v>3.2971166942684701E-3</v>
      </c>
      <c r="E279">
        <f>VLOOKUP(Table145[[#This Row],[model.rxns]],Table2[[model.rxns]:[JFYL18 - avg]],11,FALSE)</f>
        <v>3.9761718339033298E-3</v>
      </c>
      <c r="F279">
        <f>VLOOKUP(Table145[[#This Row],[model.rxns]],Table2[[model.rxns]:[JFYL18 - stddev]],12,FALSE)</f>
        <v>3.92596451491375E-5</v>
      </c>
      <c r="G279" t="b">
        <f>ABS(Table145[[#This Row],[JFYL18 flux]])&gt;Table145[[#This Row],[JFYL18 stddev]]</f>
        <v>1</v>
      </c>
      <c r="H279">
        <v>0</v>
      </c>
    </row>
    <row r="280" spans="1:8" x14ac:dyDescent="0.25">
      <c r="A280" s="5">
        <v>564</v>
      </c>
      <c r="B280" t="str">
        <f>VLOOKUP(Table145[[#This Row],[model.rxns]],Table2[],2,FALSE)</f>
        <v>imidazoleglycerol-phosphate dehydratase</v>
      </c>
      <c r="C280" s="2">
        <v>1.2026995484568499</v>
      </c>
      <c r="D280">
        <f>VLOOKUP(Table145[[#This Row],[model.rxns]],Table2[[model.rxns]:[JFYL07 - avg]],7,FALSE)</f>
        <v>3.2971166942684701E-3</v>
      </c>
      <c r="E280">
        <f>VLOOKUP(Table145[[#This Row],[model.rxns]],Table2[[model.rxns]:[JFYL18 - avg]],11,FALSE)</f>
        <v>3.9761718339033298E-3</v>
      </c>
      <c r="F280">
        <f>VLOOKUP(Table145[[#This Row],[model.rxns]],Table2[[model.rxns]:[JFYL18 - stddev]],12,FALSE)</f>
        <v>3.92596451491375E-5</v>
      </c>
      <c r="G280" t="b">
        <f>ABS(Table145[[#This Row],[JFYL18 flux]])&gt;Table145[[#This Row],[JFYL18 stddev]]</f>
        <v>1</v>
      </c>
      <c r="H280">
        <v>0</v>
      </c>
    </row>
    <row r="281" spans="1:8" x14ac:dyDescent="0.25">
      <c r="A281" s="5">
        <v>909</v>
      </c>
      <c r="B281" t="str">
        <f>VLOOKUP(Table145[[#This Row],[model.rxns]],Table2[],2,FALSE)</f>
        <v>phosphoribosyl-AMP cyclohydrolase</v>
      </c>
      <c r="C281" s="2">
        <v>1.2026995484568499</v>
      </c>
      <c r="D281">
        <f>VLOOKUP(Table145[[#This Row],[model.rxns]],Table2[[model.rxns]:[JFYL07 - avg]],7,FALSE)</f>
        <v>3.2971166942684701E-3</v>
      </c>
      <c r="E281">
        <f>VLOOKUP(Table145[[#This Row],[model.rxns]],Table2[[model.rxns]:[JFYL18 - avg]],11,FALSE)</f>
        <v>3.9761718339033298E-3</v>
      </c>
      <c r="F281">
        <f>VLOOKUP(Table145[[#This Row],[model.rxns]],Table2[[model.rxns]:[JFYL18 - stddev]],12,FALSE)</f>
        <v>3.92596451491375E-5</v>
      </c>
      <c r="G281" t="b">
        <f>ABS(Table145[[#This Row],[JFYL18 flux]])&gt;Table145[[#This Row],[JFYL18 stddev]]</f>
        <v>1</v>
      </c>
      <c r="H281">
        <v>0</v>
      </c>
    </row>
    <row r="282" spans="1:8" x14ac:dyDescent="0.25">
      <c r="A282" s="5">
        <v>910</v>
      </c>
      <c r="B282" t="str">
        <f>VLOOKUP(Table145[[#This Row],[model.rxns]],Table2[],2,FALSE)</f>
        <v>phosphoribosyl-ATP pyrophosphatase</v>
      </c>
      <c r="C282" s="2">
        <v>1.2026995484568499</v>
      </c>
      <c r="D282">
        <f>VLOOKUP(Table145[[#This Row],[model.rxns]],Table2[[model.rxns]:[JFYL07 - avg]],7,FALSE)</f>
        <v>3.2971166942684701E-3</v>
      </c>
      <c r="E282">
        <f>VLOOKUP(Table145[[#This Row],[model.rxns]],Table2[[model.rxns]:[JFYL18 - avg]],11,FALSE)</f>
        <v>3.9761718339033298E-3</v>
      </c>
      <c r="F282">
        <f>VLOOKUP(Table145[[#This Row],[model.rxns]],Table2[[model.rxns]:[JFYL18 - stddev]],12,FALSE)</f>
        <v>3.92596451491375E-5</v>
      </c>
      <c r="G282" t="b">
        <f>ABS(Table145[[#This Row],[JFYL18 flux]])&gt;Table145[[#This Row],[JFYL18 stddev]]</f>
        <v>1</v>
      </c>
      <c r="H282">
        <v>0</v>
      </c>
    </row>
    <row r="283" spans="1:8" hidden="1" x14ac:dyDescent="0.25">
      <c r="A283" s="5" t="s">
        <v>1700</v>
      </c>
      <c r="B283" t="str">
        <f>VLOOKUP(Table145[[#This Row],[model.rxns]],Table2[],2,FALSE)</f>
        <v>phosphatidylethanolamine transport, ER membrane-lipid particle</v>
      </c>
      <c r="C283" s="2">
        <v>1.2026995484568499</v>
      </c>
      <c r="D283">
        <f>VLOOKUP(Table145[[#This Row],[model.rxns]],Table2[[model.rxns]:[JFYL07 - avg]],7,FALSE)</f>
        <v>9.0864840435575999E-4</v>
      </c>
      <c r="E283">
        <f>VLOOKUP(Table145[[#This Row],[model.rxns]],Table2[[model.rxns]:[JFYL18 - avg]],11,FALSE)</f>
        <v>1.09578838689787E-3</v>
      </c>
      <c r="F283">
        <f>VLOOKUP(Table145[[#This Row],[model.rxns]],Table2[[model.rxns]:[JFYL18 - stddev]],12,FALSE)</f>
        <v>1.08195181257855E-5</v>
      </c>
      <c r="G283" t="b">
        <f>ABS(Table145[[#This Row],[JFYL18 flux]])&gt;Table145[[#This Row],[JFYL18 stddev]]</f>
        <v>1</v>
      </c>
      <c r="H283">
        <v>0</v>
      </c>
    </row>
    <row r="284" spans="1:8" x14ac:dyDescent="0.25">
      <c r="A284" s="5">
        <v>80</v>
      </c>
      <c r="B284" t="str">
        <f>VLOOKUP(Table145[[#This Row],[model.rxns]],Table2[],2,FALSE)</f>
        <v>5,10-methylenetetrahydrofolate reductase (NADPH)</v>
      </c>
      <c r="C284" s="2">
        <v>1.2026995484568499</v>
      </c>
      <c r="D284">
        <f>VLOOKUP(Table145[[#This Row],[model.rxns]],Table2[[model.rxns]:[JFYL07 - avg]],7,FALSE)</f>
        <v>8.4910425865422998E-3</v>
      </c>
      <c r="E284">
        <f>VLOOKUP(Table145[[#This Row],[model.rxns]],Table2[[model.rxns]:[JFYL18 - avg]],11,FALSE)</f>
        <v>1.02398087221406E-2</v>
      </c>
      <c r="F284">
        <f>VLOOKUP(Table145[[#This Row],[model.rxns]],Table2[[model.rxns]:[JFYL18 - stddev]],12,FALSE)</f>
        <v>1.01105101494479E-4</v>
      </c>
      <c r="G284" t="b">
        <f>ABS(Table145[[#This Row],[JFYL18 flux]])&gt;Table145[[#This Row],[JFYL18 stddev]]</f>
        <v>1</v>
      </c>
      <c r="H284">
        <v>0</v>
      </c>
    </row>
    <row r="285" spans="1:8" x14ac:dyDescent="0.25">
      <c r="A285" s="5">
        <v>727</v>
      </c>
      <c r="B285" t="str">
        <f>VLOOKUP(Table145[[#This Row],[model.rxns]],Table2[],2,FALSE)</f>
        <v>methionine synthase</v>
      </c>
      <c r="C285" s="2">
        <v>1.2026995484568499</v>
      </c>
      <c r="D285">
        <f>VLOOKUP(Table145[[#This Row],[model.rxns]],Table2[[model.rxns]:[JFYL07 - avg]],7,FALSE)</f>
        <v>8.4910425865422998E-3</v>
      </c>
      <c r="E285">
        <f>VLOOKUP(Table145[[#This Row],[model.rxns]],Table2[[model.rxns]:[JFYL18 - avg]],11,FALSE)</f>
        <v>1.02398087221406E-2</v>
      </c>
      <c r="F285">
        <f>VLOOKUP(Table145[[#This Row],[model.rxns]],Table2[[model.rxns]:[JFYL18 - stddev]],12,FALSE)</f>
        <v>1.01105101494479E-4</v>
      </c>
      <c r="G285" t="b">
        <f>ABS(Table145[[#This Row],[JFYL18 flux]])&gt;Table145[[#This Row],[JFYL18 stddev]]</f>
        <v>1</v>
      </c>
      <c r="H285">
        <v>0</v>
      </c>
    </row>
    <row r="286" spans="1:8" x14ac:dyDescent="0.25">
      <c r="A286" s="5" t="s">
        <v>1634</v>
      </c>
      <c r="B286" t="str">
        <f>VLOOKUP(Table145[[#This Row],[model.rxns]],Table2[],2,FALSE)</f>
        <v>cardiolipin synthase</v>
      </c>
      <c r="C286" s="2">
        <v>1.2026995484568499</v>
      </c>
      <c r="D286">
        <f>VLOOKUP(Table145[[#This Row],[model.rxns]],Table2[[model.rxns]:[JFYL07 - avg]],7,FALSE)</f>
        <v>7.5744158556737007E-5</v>
      </c>
      <c r="E286">
        <f>VLOOKUP(Table145[[#This Row],[model.rxns]],Table2[[model.rxns]:[JFYL18 - avg]],11,FALSE)</f>
        <v>9.1343986803955603E-5</v>
      </c>
      <c r="F286">
        <f>VLOOKUP(Table145[[#This Row],[model.rxns]],Table2[[model.rxns]:[JFYL18 - stddev]],12,FALSE)</f>
        <v>9.0190581751350899E-7</v>
      </c>
      <c r="G286" t="b">
        <f>ABS(Table145[[#This Row],[JFYL18 flux]])&gt;Table145[[#This Row],[JFYL18 stddev]]</f>
        <v>1</v>
      </c>
      <c r="H286">
        <v>0</v>
      </c>
    </row>
    <row r="287" spans="1:8" hidden="1" x14ac:dyDescent="0.25">
      <c r="A287" s="5">
        <v>3958</v>
      </c>
      <c r="B287" t="str">
        <f>VLOOKUP(Table145[[#This Row],[model.rxns]],Table2[],2,FALSE)</f>
        <v>glycerol 3-phosphate transport, mitochondrion-mitochondrial membrane</v>
      </c>
      <c r="C287" s="2">
        <v>1.2026995484568499</v>
      </c>
      <c r="D287">
        <f>VLOOKUP(Table145[[#This Row],[model.rxns]],Table2[[model.rxns]:[JFYL07 - avg]],7,FALSE)</f>
        <v>7.5744158556737101E-5</v>
      </c>
      <c r="E287">
        <f>VLOOKUP(Table145[[#This Row],[model.rxns]],Table2[[model.rxns]:[JFYL18 - avg]],11,FALSE)</f>
        <v>9.1343986803955603E-5</v>
      </c>
      <c r="F287">
        <f>VLOOKUP(Table145[[#This Row],[model.rxns]],Table2[[model.rxns]:[JFYL18 - stddev]],12,FALSE)</f>
        <v>9.01905817513511E-7</v>
      </c>
      <c r="G287" t="b">
        <f>ABS(Table145[[#This Row],[JFYL18 flux]])&gt;Table145[[#This Row],[JFYL18 stddev]]</f>
        <v>1</v>
      </c>
      <c r="H287">
        <v>0</v>
      </c>
    </row>
    <row r="288" spans="1:8" x14ac:dyDescent="0.25">
      <c r="A288" s="5">
        <v>231</v>
      </c>
      <c r="B288" t="str">
        <f>VLOOKUP(Table145[[#This Row],[model.rxns]],Table2[],2,FALSE)</f>
        <v>C-14 sterol reductase</v>
      </c>
      <c r="C288" s="2">
        <v>1.2026995484568499</v>
      </c>
      <c r="D288">
        <f>VLOOKUP(Table145[[#This Row],[model.rxns]],Table2[[model.rxns]:[JFYL07 - avg]],7,FALSE)</f>
        <v>1.94135744435077E-3</v>
      </c>
      <c r="E288">
        <f>VLOOKUP(Table145[[#This Row],[model.rxns]],Table2[[model.rxns]:[JFYL18 - avg]],11,FALSE)</f>
        <v>2.3411881732988602E-3</v>
      </c>
      <c r="F288">
        <f>VLOOKUP(Table145[[#This Row],[model.rxns]],Table2[[model.rxns]:[JFYL18 - stddev]],12,FALSE)</f>
        <v>2.3116258740971001E-5</v>
      </c>
      <c r="G288" t="b">
        <f>ABS(Table145[[#This Row],[JFYL18 flux]])&gt;Table145[[#This Row],[JFYL18 stddev]]</f>
        <v>1</v>
      </c>
      <c r="H288">
        <v>0</v>
      </c>
    </row>
    <row r="289" spans="1:8" x14ac:dyDescent="0.25">
      <c r="A289" s="5">
        <v>233</v>
      </c>
      <c r="B289" t="str">
        <f>VLOOKUP(Table145[[#This Row],[model.rxns]],Table2[],2,FALSE)</f>
        <v>C-22 sterol desaturase (NADP)</v>
      </c>
      <c r="C289" s="2">
        <v>1.2026995456292799</v>
      </c>
      <c r="D289">
        <f>VLOOKUP(Table145[[#This Row],[model.rxns]],Table2[[model.rxns]:[JFYL07 - avg]],7,FALSE)</f>
        <v>1.94135744435077E-3</v>
      </c>
      <c r="E289">
        <f>VLOOKUP(Table145[[#This Row],[model.rxns]],Table2[[model.rxns]:[JFYL18 - avg]],11,FALSE)</f>
        <v>2.3411881732988602E-3</v>
      </c>
      <c r="F289">
        <f>VLOOKUP(Table145[[#This Row],[model.rxns]],Table2[[model.rxns]:[JFYL18 - stddev]],12,FALSE)</f>
        <v>2.3116258740971001E-5</v>
      </c>
      <c r="G289" t="b">
        <f>ABS(Table145[[#This Row],[JFYL18 flux]])&gt;Table145[[#This Row],[JFYL18 stddev]]</f>
        <v>1</v>
      </c>
      <c r="H289">
        <v>0</v>
      </c>
    </row>
    <row r="290" spans="1:8" x14ac:dyDescent="0.25">
      <c r="A290" s="5">
        <v>234</v>
      </c>
      <c r="B290" t="str">
        <f>VLOOKUP(Table145[[#This Row],[model.rxns]],Table2[],2,FALSE)</f>
        <v>C-3 sterol dehydrogenase</v>
      </c>
      <c r="C290" s="2">
        <v>1.2026995452793701</v>
      </c>
      <c r="D290">
        <f>VLOOKUP(Table145[[#This Row],[model.rxns]],Table2[[model.rxns]:[JFYL07 - avg]],7,FALSE)</f>
        <v>1.94135744435077E-3</v>
      </c>
      <c r="E290">
        <f>VLOOKUP(Table145[[#This Row],[model.rxns]],Table2[[model.rxns]:[JFYL18 - avg]],11,FALSE)</f>
        <v>2.3411881732988602E-3</v>
      </c>
      <c r="F290">
        <f>VLOOKUP(Table145[[#This Row],[model.rxns]],Table2[[model.rxns]:[JFYL18 - stddev]],12,FALSE)</f>
        <v>2.3116258740971001E-5</v>
      </c>
      <c r="G290" t="b">
        <f>ABS(Table145[[#This Row],[JFYL18 flux]])&gt;Table145[[#This Row],[JFYL18 stddev]]</f>
        <v>1</v>
      </c>
      <c r="H290">
        <v>0</v>
      </c>
    </row>
    <row r="291" spans="1:8" x14ac:dyDescent="0.25">
      <c r="A291" s="5">
        <v>235</v>
      </c>
      <c r="B291" t="str">
        <f>VLOOKUP(Table145[[#This Row],[model.rxns]],Table2[],2,FALSE)</f>
        <v>C-3 sterol dehydrogenase (4-methylzymosterol)</v>
      </c>
      <c r="C291" s="2">
        <v>1.2026995452793701</v>
      </c>
      <c r="D291">
        <f>VLOOKUP(Table145[[#This Row],[model.rxns]],Table2[[model.rxns]:[JFYL07 - avg]],7,FALSE)</f>
        <v>1.94135744435077E-3</v>
      </c>
      <c r="E291">
        <f>VLOOKUP(Table145[[#This Row],[model.rxns]],Table2[[model.rxns]:[JFYL18 - avg]],11,FALSE)</f>
        <v>2.3411881732988602E-3</v>
      </c>
      <c r="F291">
        <f>VLOOKUP(Table145[[#This Row],[model.rxns]],Table2[[model.rxns]:[JFYL18 - stddev]],12,FALSE)</f>
        <v>2.3116258740971001E-5</v>
      </c>
      <c r="G291" t="b">
        <f>ABS(Table145[[#This Row],[JFYL18 flux]])&gt;Table145[[#This Row],[JFYL18 stddev]]</f>
        <v>1</v>
      </c>
      <c r="H291">
        <v>0</v>
      </c>
    </row>
    <row r="292" spans="1:8" x14ac:dyDescent="0.25">
      <c r="A292" s="5">
        <v>236</v>
      </c>
      <c r="B292" t="str">
        <f>VLOOKUP(Table145[[#This Row],[model.rxns]],Table2[],2,FALSE)</f>
        <v>C-3 sterol keto reductase (4-methylzymosterol)</v>
      </c>
      <c r="C292" s="2">
        <v>1.20269952440202</v>
      </c>
      <c r="D292">
        <f>VLOOKUP(Table145[[#This Row],[model.rxns]],Table2[[model.rxns]:[JFYL07 - avg]],7,FALSE)</f>
        <v>1.94135744435077E-3</v>
      </c>
      <c r="E292">
        <f>VLOOKUP(Table145[[#This Row],[model.rxns]],Table2[[model.rxns]:[JFYL18 - avg]],11,FALSE)</f>
        <v>2.3411881732988602E-3</v>
      </c>
      <c r="F292">
        <f>VLOOKUP(Table145[[#This Row],[model.rxns]],Table2[[model.rxns]:[JFYL18 - stddev]],12,FALSE)</f>
        <v>2.3116258740971001E-5</v>
      </c>
      <c r="G292" t="b">
        <f>ABS(Table145[[#This Row],[JFYL18 flux]])&gt;Table145[[#This Row],[JFYL18 stddev]]</f>
        <v>1</v>
      </c>
      <c r="H292">
        <v>0</v>
      </c>
    </row>
    <row r="293" spans="1:8" x14ac:dyDescent="0.25">
      <c r="A293" s="5">
        <v>237</v>
      </c>
      <c r="B293" t="str">
        <f>VLOOKUP(Table145[[#This Row],[model.rxns]],Table2[],2,FALSE)</f>
        <v>C-3 sterol keto reductase (zymosterol)</v>
      </c>
      <c r="C293" s="2">
        <v>1.20269952440202</v>
      </c>
      <c r="D293">
        <f>VLOOKUP(Table145[[#This Row],[model.rxns]],Table2[[model.rxns]:[JFYL07 - avg]],7,FALSE)</f>
        <v>1.94135744435077E-3</v>
      </c>
      <c r="E293">
        <f>VLOOKUP(Table145[[#This Row],[model.rxns]],Table2[[model.rxns]:[JFYL18 - avg]],11,FALSE)</f>
        <v>2.3411881732988602E-3</v>
      </c>
      <c r="F293">
        <f>VLOOKUP(Table145[[#This Row],[model.rxns]],Table2[[model.rxns]:[JFYL18 - stddev]],12,FALSE)</f>
        <v>2.3116258740971001E-5</v>
      </c>
      <c r="G293" t="b">
        <f>ABS(Table145[[#This Row],[JFYL18 flux]])&gt;Table145[[#This Row],[JFYL18 stddev]]</f>
        <v>1</v>
      </c>
      <c r="H293">
        <v>0</v>
      </c>
    </row>
    <row r="294" spans="1:8" x14ac:dyDescent="0.25">
      <c r="A294" s="5">
        <v>238</v>
      </c>
      <c r="B294" t="str">
        <f>VLOOKUP(Table145[[#This Row],[model.rxns]],Table2[],2,FALSE)</f>
        <v>C-4 methyl sterol oxidase</v>
      </c>
      <c r="C294" s="2">
        <v>1.20269952054272</v>
      </c>
      <c r="D294">
        <f>VLOOKUP(Table145[[#This Row],[model.rxns]],Table2[[model.rxns]:[JFYL07 - avg]],7,FALSE)</f>
        <v>1.94135744435077E-3</v>
      </c>
      <c r="E294">
        <f>VLOOKUP(Table145[[#This Row],[model.rxns]],Table2[[model.rxns]:[JFYL18 - avg]],11,FALSE)</f>
        <v>2.3411881732988602E-3</v>
      </c>
      <c r="F294">
        <f>VLOOKUP(Table145[[#This Row],[model.rxns]],Table2[[model.rxns]:[JFYL18 - stddev]],12,FALSE)</f>
        <v>2.3116258740971001E-5</v>
      </c>
      <c r="G294" t="b">
        <f>ABS(Table145[[#This Row],[JFYL18 flux]])&gt;Table145[[#This Row],[JFYL18 stddev]]</f>
        <v>1</v>
      </c>
      <c r="H294">
        <v>0</v>
      </c>
    </row>
    <row r="295" spans="1:8" x14ac:dyDescent="0.25">
      <c r="A295" s="5">
        <v>239</v>
      </c>
      <c r="B295" t="str">
        <f>VLOOKUP(Table145[[#This Row],[model.rxns]],Table2[],2,FALSE)</f>
        <v>C-4 methyl sterol oxidase</v>
      </c>
      <c r="C295" s="2">
        <v>1.20269952054272</v>
      </c>
      <c r="D295">
        <f>VLOOKUP(Table145[[#This Row],[model.rxns]],Table2[[model.rxns]:[JFYL07 - avg]],7,FALSE)</f>
        <v>1.94135744435077E-3</v>
      </c>
      <c r="E295">
        <f>VLOOKUP(Table145[[#This Row],[model.rxns]],Table2[[model.rxns]:[JFYL18 - avg]],11,FALSE)</f>
        <v>2.3411881732988602E-3</v>
      </c>
      <c r="F295">
        <f>VLOOKUP(Table145[[#This Row],[model.rxns]],Table2[[model.rxns]:[JFYL18 - stddev]],12,FALSE)</f>
        <v>2.3116258740971001E-5</v>
      </c>
      <c r="G295" t="b">
        <f>ABS(Table145[[#This Row],[JFYL18 flux]])&gt;Table145[[#This Row],[JFYL18 stddev]]</f>
        <v>1</v>
      </c>
      <c r="H295">
        <v>0</v>
      </c>
    </row>
    <row r="296" spans="1:8" x14ac:dyDescent="0.25">
      <c r="A296" s="5">
        <v>240</v>
      </c>
      <c r="B296" t="str">
        <f>VLOOKUP(Table145[[#This Row],[model.rxns]],Table2[],2,FALSE)</f>
        <v>C-4 methyl sterol oxidase</v>
      </c>
      <c r="C296" s="2">
        <v>1.20269952054272</v>
      </c>
      <c r="D296">
        <f>VLOOKUP(Table145[[#This Row],[model.rxns]],Table2[[model.rxns]:[JFYL07 - avg]],7,FALSE)</f>
        <v>1.94135744435077E-3</v>
      </c>
      <c r="E296">
        <f>VLOOKUP(Table145[[#This Row],[model.rxns]],Table2[[model.rxns]:[JFYL18 - avg]],11,FALSE)</f>
        <v>2.3411881732988602E-3</v>
      </c>
      <c r="F296">
        <f>VLOOKUP(Table145[[#This Row],[model.rxns]],Table2[[model.rxns]:[JFYL18 - stddev]],12,FALSE)</f>
        <v>2.3116258740971001E-5</v>
      </c>
      <c r="G296" t="b">
        <f>ABS(Table145[[#This Row],[JFYL18 flux]])&gt;Table145[[#This Row],[JFYL18 stddev]]</f>
        <v>1</v>
      </c>
      <c r="H296">
        <v>0</v>
      </c>
    </row>
    <row r="297" spans="1:8" x14ac:dyDescent="0.25">
      <c r="A297" s="5">
        <v>241</v>
      </c>
      <c r="B297" t="str">
        <f>VLOOKUP(Table145[[#This Row],[model.rxns]],Table2[],2,FALSE)</f>
        <v>C-4 sterol methyl oxidase (4,4-dimethylzymosterol)</v>
      </c>
      <c r="C297" s="2">
        <v>1.20269952054272</v>
      </c>
      <c r="D297">
        <f>VLOOKUP(Table145[[#This Row],[model.rxns]],Table2[[model.rxns]:[JFYL07 - avg]],7,FALSE)</f>
        <v>1.94135744435077E-3</v>
      </c>
      <c r="E297">
        <f>VLOOKUP(Table145[[#This Row],[model.rxns]],Table2[[model.rxns]:[JFYL18 - avg]],11,FALSE)</f>
        <v>2.3411881732988602E-3</v>
      </c>
      <c r="F297">
        <f>VLOOKUP(Table145[[#This Row],[model.rxns]],Table2[[model.rxns]:[JFYL18 - stddev]],12,FALSE)</f>
        <v>2.3116258740971001E-5</v>
      </c>
      <c r="G297" t="b">
        <f>ABS(Table145[[#This Row],[JFYL18 flux]])&gt;Table145[[#This Row],[JFYL18 stddev]]</f>
        <v>1</v>
      </c>
      <c r="H297">
        <v>0</v>
      </c>
    </row>
    <row r="298" spans="1:8" x14ac:dyDescent="0.25">
      <c r="A298" s="5">
        <v>242</v>
      </c>
      <c r="B298" t="str">
        <f>VLOOKUP(Table145[[#This Row],[model.rxns]],Table2[],2,FALSE)</f>
        <v>C-5 sterol desaturase</v>
      </c>
      <c r="C298" s="2">
        <v>1.20269952054272</v>
      </c>
      <c r="D298">
        <f>VLOOKUP(Table145[[#This Row],[model.rxns]],Table2[[model.rxns]:[JFYL07 - avg]],7,FALSE)</f>
        <v>1.94135744435077E-3</v>
      </c>
      <c r="E298">
        <f>VLOOKUP(Table145[[#This Row],[model.rxns]],Table2[[model.rxns]:[JFYL18 - avg]],11,FALSE)</f>
        <v>2.3411881732988602E-3</v>
      </c>
      <c r="F298">
        <f>VLOOKUP(Table145[[#This Row],[model.rxns]],Table2[[model.rxns]:[JFYL18 - stddev]],12,FALSE)</f>
        <v>2.3116258740971001E-5</v>
      </c>
      <c r="G298" t="b">
        <f>ABS(Table145[[#This Row],[JFYL18 flux]])&gt;Table145[[#This Row],[JFYL18 stddev]]</f>
        <v>1</v>
      </c>
      <c r="H298">
        <v>0</v>
      </c>
    </row>
    <row r="299" spans="1:8" x14ac:dyDescent="0.25">
      <c r="A299" s="5">
        <v>243</v>
      </c>
      <c r="B299" t="str">
        <f>VLOOKUP(Table145[[#This Row],[model.rxns]],Table2[],2,FALSE)</f>
        <v>C-8 sterol isomerase</v>
      </c>
      <c r="C299" s="2">
        <v>1.20269952054272</v>
      </c>
      <c r="D299">
        <f>VLOOKUP(Table145[[#This Row],[model.rxns]],Table2[[model.rxns]:[JFYL07 - avg]],7,FALSE)</f>
        <v>1.94135744435077E-3</v>
      </c>
      <c r="E299">
        <f>VLOOKUP(Table145[[#This Row],[model.rxns]],Table2[[model.rxns]:[JFYL18 - avg]],11,FALSE)</f>
        <v>2.3411881732988602E-3</v>
      </c>
      <c r="F299">
        <f>VLOOKUP(Table145[[#This Row],[model.rxns]],Table2[[model.rxns]:[JFYL18 - stddev]],12,FALSE)</f>
        <v>2.3116258740971001E-5</v>
      </c>
      <c r="G299" t="b">
        <f>ABS(Table145[[#This Row],[JFYL18 flux]])&gt;Table145[[#This Row],[JFYL18 stddev]]</f>
        <v>1</v>
      </c>
      <c r="H299">
        <v>0</v>
      </c>
    </row>
    <row r="300" spans="1:8" x14ac:dyDescent="0.25">
      <c r="A300" s="5">
        <v>244</v>
      </c>
      <c r="B300" t="str">
        <f>VLOOKUP(Table145[[#This Row],[model.rxns]],Table2[],2,FALSE)</f>
        <v>C-s24 sterol reductase</v>
      </c>
      <c r="C300" s="2">
        <v>1.20269952054272</v>
      </c>
      <c r="D300">
        <f>VLOOKUP(Table145[[#This Row],[model.rxns]],Table2[[model.rxns]:[JFYL07 - avg]],7,FALSE)</f>
        <v>1.94135744435077E-3</v>
      </c>
      <c r="E300">
        <f>VLOOKUP(Table145[[#This Row],[model.rxns]],Table2[[model.rxns]:[JFYL18 - avg]],11,FALSE)</f>
        <v>2.3411881732988602E-3</v>
      </c>
      <c r="F300">
        <f>VLOOKUP(Table145[[#This Row],[model.rxns]],Table2[[model.rxns]:[JFYL18 - stddev]],12,FALSE)</f>
        <v>2.3116258740971001E-5</v>
      </c>
      <c r="G300" t="b">
        <f>ABS(Table145[[#This Row],[JFYL18 flux]])&gt;Table145[[#This Row],[JFYL18 stddev]]</f>
        <v>1</v>
      </c>
      <c r="H300">
        <v>0</v>
      </c>
    </row>
    <row r="301" spans="1:8" x14ac:dyDescent="0.25">
      <c r="A301" s="5">
        <v>317</v>
      </c>
      <c r="B301" t="str">
        <f>VLOOKUP(Table145[[#This Row],[model.rxns]],Table2[],2,FALSE)</f>
        <v>cytochrome P450 lanosterol 14-alpha-demethylase (NADP)</v>
      </c>
      <c r="C301" s="2">
        <v>1.20269952054272</v>
      </c>
      <c r="D301">
        <f>VLOOKUP(Table145[[#This Row],[model.rxns]],Table2[[model.rxns]:[JFYL07 - avg]],7,FALSE)</f>
        <v>1.94135744435077E-3</v>
      </c>
      <c r="E301">
        <f>VLOOKUP(Table145[[#This Row],[model.rxns]],Table2[[model.rxns]:[JFYL18 - avg]],11,FALSE)</f>
        <v>2.3411881732988602E-3</v>
      </c>
      <c r="F301">
        <f>VLOOKUP(Table145[[#This Row],[model.rxns]],Table2[[model.rxns]:[JFYL18 - stddev]],12,FALSE)</f>
        <v>2.3116258740971001E-5</v>
      </c>
      <c r="G301" t="b">
        <f>ABS(Table145[[#This Row],[JFYL18 flux]])&gt;Table145[[#This Row],[JFYL18 stddev]]</f>
        <v>1</v>
      </c>
      <c r="H301">
        <v>0</v>
      </c>
    </row>
    <row r="302" spans="1:8" x14ac:dyDescent="0.25">
      <c r="A302" s="5">
        <v>355</v>
      </c>
      <c r="B302" t="str">
        <f>VLOOKUP(Table145[[#This Row],[model.rxns]],Table2[],2,FALSE)</f>
        <v>dimethylallyltranstransferase</v>
      </c>
      <c r="C302" s="2">
        <v>1.20269952054272</v>
      </c>
      <c r="D302">
        <f>VLOOKUP(Table145[[#This Row],[model.rxns]],Table2[[model.rxns]:[JFYL07 - avg]],7,FALSE)</f>
        <v>3.8827148887015501E-3</v>
      </c>
      <c r="E302">
        <f>VLOOKUP(Table145[[#This Row],[model.rxns]],Table2[[model.rxns]:[JFYL18 - avg]],11,FALSE)</f>
        <v>4.6823763465977299E-3</v>
      </c>
      <c r="F302">
        <f>VLOOKUP(Table145[[#This Row],[model.rxns]],Table2[[model.rxns]:[JFYL18 - stddev]],12,FALSE)</f>
        <v>4.6232517481942002E-5</v>
      </c>
      <c r="G302" t="b">
        <f>ABS(Table145[[#This Row],[JFYL18 flux]])&gt;Table145[[#This Row],[JFYL18 stddev]]</f>
        <v>1</v>
      </c>
      <c r="H302">
        <v>0</v>
      </c>
    </row>
    <row r="303" spans="1:8" x14ac:dyDescent="0.25">
      <c r="A303" s="5">
        <v>462</v>
      </c>
      <c r="B303" t="str">
        <f>VLOOKUP(Table145[[#This Row],[model.rxns]],Table2[],2,FALSE)</f>
        <v>geranyltranstransferase</v>
      </c>
      <c r="C303" s="2">
        <v>1.20269952054272</v>
      </c>
      <c r="D303">
        <f>VLOOKUP(Table145[[#This Row],[model.rxns]],Table2[[model.rxns]:[JFYL07 - avg]],7,FALSE)</f>
        <v>3.8827148887015501E-3</v>
      </c>
      <c r="E303">
        <f>VLOOKUP(Table145[[#This Row],[model.rxns]],Table2[[model.rxns]:[JFYL18 - avg]],11,FALSE)</f>
        <v>4.6823763465977299E-3</v>
      </c>
      <c r="F303">
        <f>VLOOKUP(Table145[[#This Row],[model.rxns]],Table2[[model.rxns]:[JFYL18 - stddev]],12,FALSE)</f>
        <v>4.6232517481942002E-5</v>
      </c>
      <c r="G303" t="b">
        <f>ABS(Table145[[#This Row],[JFYL18 flux]])&gt;Table145[[#This Row],[JFYL18 stddev]]</f>
        <v>1</v>
      </c>
      <c r="H303">
        <v>0</v>
      </c>
    </row>
    <row r="304" spans="1:8" x14ac:dyDescent="0.25">
      <c r="A304" s="5">
        <v>698</v>
      </c>
      <c r="B304" t="str">
        <f>VLOOKUP(Table145[[#This Row],[model.rxns]],Table2[],2,FALSE)</f>
        <v>lanosterol synthase</v>
      </c>
      <c r="C304" s="2">
        <v>1.20269952054272</v>
      </c>
      <c r="D304">
        <f>VLOOKUP(Table145[[#This Row],[model.rxns]],Table2[[model.rxns]:[JFYL07 - avg]],7,FALSE)</f>
        <v>1.94135744435077E-3</v>
      </c>
      <c r="E304">
        <f>VLOOKUP(Table145[[#This Row],[model.rxns]],Table2[[model.rxns]:[JFYL18 - avg]],11,FALSE)</f>
        <v>2.3411881732988602E-3</v>
      </c>
      <c r="F304">
        <f>VLOOKUP(Table145[[#This Row],[model.rxns]],Table2[[model.rxns]:[JFYL18 - stddev]],12,FALSE)</f>
        <v>2.3116258740971001E-5</v>
      </c>
      <c r="G304" t="b">
        <f>ABS(Table145[[#This Row],[JFYL18 flux]])&gt;Table145[[#This Row],[JFYL18 stddev]]</f>
        <v>1</v>
      </c>
      <c r="H304">
        <v>0</v>
      </c>
    </row>
    <row r="305" spans="1:8" x14ac:dyDescent="0.25">
      <c r="A305" s="5">
        <v>986</v>
      </c>
      <c r="B305" t="str">
        <f>VLOOKUP(Table145[[#This Row],[model.rxns]],Table2[],2,FALSE)</f>
        <v>S-adenosyl-methionine delta-24-sterol-c-methyltransferase</v>
      </c>
      <c r="C305" s="2">
        <v>1.20269952054272</v>
      </c>
      <c r="D305">
        <f>VLOOKUP(Table145[[#This Row],[model.rxns]],Table2[[model.rxns]:[JFYL07 - avg]],7,FALSE)</f>
        <v>1.94135744435077E-3</v>
      </c>
      <c r="E305">
        <f>VLOOKUP(Table145[[#This Row],[model.rxns]],Table2[[model.rxns]:[JFYL18 - avg]],11,FALSE)</f>
        <v>2.3411881732988602E-3</v>
      </c>
      <c r="F305">
        <f>VLOOKUP(Table145[[#This Row],[model.rxns]],Table2[[model.rxns]:[JFYL18 - stddev]],12,FALSE)</f>
        <v>2.3116258740971001E-5</v>
      </c>
      <c r="G305" t="b">
        <f>ABS(Table145[[#This Row],[JFYL18 flux]])&gt;Table145[[#This Row],[JFYL18 stddev]]</f>
        <v>1</v>
      </c>
      <c r="H305">
        <v>0</v>
      </c>
    </row>
    <row r="306" spans="1:8" x14ac:dyDescent="0.25">
      <c r="A306" s="5">
        <v>1011</v>
      </c>
      <c r="B306" t="str">
        <f>VLOOKUP(Table145[[#This Row],[model.rxns]],Table2[],2,FALSE)</f>
        <v>squalene epoxidase (NADP)</v>
      </c>
      <c r="C306" s="2">
        <v>1.20269952054272</v>
      </c>
      <c r="D306">
        <f>VLOOKUP(Table145[[#This Row],[model.rxns]],Table2[[model.rxns]:[JFYL07 - avg]],7,FALSE)</f>
        <v>1.94135744435077E-3</v>
      </c>
      <c r="E306">
        <f>VLOOKUP(Table145[[#This Row],[model.rxns]],Table2[[model.rxns]:[JFYL18 - avg]],11,FALSE)</f>
        <v>2.3411881732988602E-3</v>
      </c>
      <c r="F306">
        <f>VLOOKUP(Table145[[#This Row],[model.rxns]],Table2[[model.rxns]:[JFYL18 - stddev]],12,FALSE)</f>
        <v>2.3116258740971001E-5</v>
      </c>
      <c r="G306" t="b">
        <f>ABS(Table145[[#This Row],[JFYL18 flux]])&gt;Table145[[#This Row],[JFYL18 stddev]]</f>
        <v>1</v>
      </c>
      <c r="H306">
        <v>0</v>
      </c>
    </row>
    <row r="307" spans="1:8" x14ac:dyDescent="0.25">
      <c r="A307" s="5">
        <v>1012</v>
      </c>
      <c r="B307" t="str">
        <f>VLOOKUP(Table145[[#This Row],[model.rxns]],Table2[],2,FALSE)</f>
        <v>squalene synthase</v>
      </c>
      <c r="C307" s="2">
        <v>1.20269952054272</v>
      </c>
      <c r="D307">
        <f>VLOOKUP(Table145[[#This Row],[model.rxns]],Table2[[model.rxns]:[JFYL07 - avg]],7,FALSE)</f>
        <v>1.94135744435077E-3</v>
      </c>
      <c r="E307">
        <f>VLOOKUP(Table145[[#This Row],[model.rxns]],Table2[[model.rxns]:[JFYL18 - avg]],11,FALSE)</f>
        <v>2.3411881732988602E-3</v>
      </c>
      <c r="F307">
        <f>VLOOKUP(Table145[[#This Row],[model.rxns]],Table2[[model.rxns]:[JFYL18 - stddev]],12,FALSE)</f>
        <v>2.3116258740971001E-5</v>
      </c>
      <c r="G307" t="b">
        <f>ABS(Table145[[#This Row],[JFYL18 flux]])&gt;Table145[[#This Row],[JFYL18 stddev]]</f>
        <v>1</v>
      </c>
      <c r="H307">
        <v>0</v>
      </c>
    </row>
    <row r="308" spans="1:8" hidden="1" x14ac:dyDescent="0.25">
      <c r="A308" s="5">
        <v>1754</v>
      </c>
      <c r="B308" t="str">
        <f>VLOOKUP(Table145[[#This Row],[model.rxns]],Table2[],2,FALSE)</f>
        <v>ergosta-5,6,22,24,(28)-tetraen-3beta-ol transport</v>
      </c>
      <c r="C308" s="2">
        <v>1.20269952054272</v>
      </c>
      <c r="D308">
        <f>VLOOKUP(Table145[[#This Row],[model.rxns]],Table2[[model.rxns]:[JFYL07 - avg]],7,FALSE)</f>
        <v>1.94135744435077E-3</v>
      </c>
      <c r="E308">
        <f>VLOOKUP(Table145[[#This Row],[model.rxns]],Table2[[model.rxns]:[JFYL18 - avg]],11,FALSE)</f>
        <v>2.3411881732988602E-3</v>
      </c>
      <c r="F308">
        <f>VLOOKUP(Table145[[#This Row],[model.rxns]],Table2[[model.rxns]:[JFYL18 - stddev]],12,FALSE)</f>
        <v>2.3116258740971001E-5</v>
      </c>
      <c r="G308" t="b">
        <f>ABS(Table145[[#This Row],[JFYL18 flux]])&gt;Table145[[#This Row],[JFYL18 stddev]]</f>
        <v>1</v>
      </c>
      <c r="H308">
        <v>0</v>
      </c>
    </row>
    <row r="309" spans="1:8" hidden="1" x14ac:dyDescent="0.25">
      <c r="A309" s="5">
        <v>1963</v>
      </c>
      <c r="B309" t="str">
        <f>VLOOKUP(Table145[[#This Row],[model.rxns]],Table2[],2,FALSE)</f>
        <v>NADP(+) transport</v>
      </c>
      <c r="C309" s="2">
        <v>1.20269952054272</v>
      </c>
      <c r="D309">
        <f>VLOOKUP(Table145[[#This Row],[model.rxns]],Table2[[model.rxns]:[JFYL07 - avg]],7,FALSE)</f>
        <v>-3.8827148887015501E-3</v>
      </c>
      <c r="E309">
        <f>VLOOKUP(Table145[[#This Row],[model.rxns]],Table2[[model.rxns]:[JFYL18 - avg]],11,FALSE)</f>
        <v>-4.6823763465977299E-3</v>
      </c>
      <c r="F309">
        <f>VLOOKUP(Table145[[#This Row],[model.rxns]],Table2[[model.rxns]:[JFYL18 - stddev]],12,FALSE)</f>
        <v>4.6232517481942002E-5</v>
      </c>
      <c r="G309" t="b">
        <f>ABS(Table145[[#This Row],[JFYL18 flux]])&gt;Table145[[#This Row],[JFYL18 stddev]]</f>
        <v>1</v>
      </c>
      <c r="H309">
        <v>0</v>
      </c>
    </row>
    <row r="310" spans="1:8" hidden="1" x14ac:dyDescent="0.25">
      <c r="A310" s="5">
        <v>1964</v>
      </c>
      <c r="B310" t="str">
        <f>VLOOKUP(Table145[[#This Row],[model.rxns]],Table2[],2,FALSE)</f>
        <v>NADPH transport</v>
      </c>
      <c r="C310" s="2">
        <v>1.20269952054272</v>
      </c>
      <c r="D310">
        <f>VLOOKUP(Table145[[#This Row],[model.rxns]],Table2[[model.rxns]:[JFYL07 - avg]],7,FALSE)</f>
        <v>3.8827148887015501E-3</v>
      </c>
      <c r="E310">
        <f>VLOOKUP(Table145[[#This Row],[model.rxns]],Table2[[model.rxns]:[JFYL18 - avg]],11,FALSE)</f>
        <v>4.6823763465977299E-3</v>
      </c>
      <c r="F310">
        <f>VLOOKUP(Table145[[#This Row],[model.rxns]],Table2[[model.rxns]:[JFYL18 - stddev]],12,FALSE)</f>
        <v>4.6232517481942002E-5</v>
      </c>
      <c r="G310" t="b">
        <f>ABS(Table145[[#This Row],[JFYL18 flux]])&gt;Table145[[#This Row],[JFYL18 stddev]]</f>
        <v>1</v>
      </c>
      <c r="H310">
        <v>0</v>
      </c>
    </row>
    <row r="311" spans="1:8" hidden="1" x14ac:dyDescent="0.25">
      <c r="A311" s="5">
        <v>1977</v>
      </c>
      <c r="B311" t="str">
        <f>VLOOKUP(Table145[[#This Row],[model.rxns]],Table2[],2,FALSE)</f>
        <v>O2 transport</v>
      </c>
      <c r="C311" s="2">
        <v>1.20269952054272</v>
      </c>
      <c r="D311">
        <f>VLOOKUP(Table145[[#This Row],[model.rxns]],Table2[[model.rxns]:[JFYL07 - avg]],7,FALSE)</f>
        <v>1.94135744435077E-3</v>
      </c>
      <c r="E311">
        <f>VLOOKUP(Table145[[#This Row],[model.rxns]],Table2[[model.rxns]:[JFYL18 - avg]],11,FALSE)</f>
        <v>2.3411881732988602E-3</v>
      </c>
      <c r="F311">
        <f>VLOOKUP(Table145[[#This Row],[model.rxns]],Table2[[model.rxns]:[JFYL18 - stddev]],12,FALSE)</f>
        <v>2.3116258740971001E-5</v>
      </c>
      <c r="G311" t="b">
        <f>ABS(Table145[[#This Row],[JFYL18 flux]])&gt;Table145[[#This Row],[JFYL18 stddev]]</f>
        <v>1</v>
      </c>
      <c r="H311">
        <v>0</v>
      </c>
    </row>
    <row r="312" spans="1:8" hidden="1" x14ac:dyDescent="0.25">
      <c r="A312" s="5">
        <v>2053</v>
      </c>
      <c r="B312" t="str">
        <f>VLOOKUP(Table145[[#This Row],[model.rxns]],Table2[],2,FALSE)</f>
        <v>squalene transport</v>
      </c>
      <c r="C312" s="2">
        <v>1.20269952054272</v>
      </c>
      <c r="D312">
        <f>VLOOKUP(Table145[[#This Row],[model.rxns]],Table2[[model.rxns]:[JFYL07 - avg]],7,FALSE)</f>
        <v>1.94135744435077E-3</v>
      </c>
      <c r="E312">
        <f>VLOOKUP(Table145[[#This Row],[model.rxns]],Table2[[model.rxns]:[JFYL18 - avg]],11,FALSE)</f>
        <v>2.3411881732988602E-3</v>
      </c>
      <c r="F312">
        <f>VLOOKUP(Table145[[#This Row],[model.rxns]],Table2[[model.rxns]:[JFYL18 - stddev]],12,FALSE)</f>
        <v>2.3116258740971001E-5</v>
      </c>
      <c r="G312" t="b">
        <f>ABS(Table145[[#This Row],[JFYL18 flux]])&gt;Table145[[#This Row],[JFYL18 stddev]]</f>
        <v>1</v>
      </c>
      <c r="H312">
        <v>0</v>
      </c>
    </row>
    <row r="313" spans="1:8" hidden="1" x14ac:dyDescent="0.25">
      <c r="A313" s="5">
        <v>2054</v>
      </c>
      <c r="B313" t="str">
        <f>VLOOKUP(Table145[[#This Row],[model.rxns]],Table2[],2,FALSE)</f>
        <v>squalene-2,3-epoxide transport</v>
      </c>
      <c r="C313" s="2">
        <v>1.20269952054272</v>
      </c>
      <c r="D313">
        <f>VLOOKUP(Table145[[#This Row],[model.rxns]],Table2[[model.rxns]:[JFYL07 - avg]],7,FALSE)</f>
        <v>1.94135744435077E-3</v>
      </c>
      <c r="E313">
        <f>VLOOKUP(Table145[[#This Row],[model.rxns]],Table2[[model.rxns]:[JFYL18 - avg]],11,FALSE)</f>
        <v>2.3411881732988602E-3</v>
      </c>
      <c r="F313">
        <f>VLOOKUP(Table145[[#This Row],[model.rxns]],Table2[[model.rxns]:[JFYL18 - stddev]],12,FALSE)</f>
        <v>2.3116258740971001E-5</v>
      </c>
      <c r="G313" t="b">
        <f>ABS(Table145[[#This Row],[JFYL18 flux]])&gt;Table145[[#This Row],[JFYL18 stddev]]</f>
        <v>1</v>
      </c>
      <c r="H313">
        <v>0</v>
      </c>
    </row>
    <row r="314" spans="1:8" x14ac:dyDescent="0.25">
      <c r="A314" s="5">
        <v>667</v>
      </c>
      <c r="B314" t="str">
        <f>VLOOKUP(Table145[[#This Row],[model.rxns]],Table2[],2,FALSE)</f>
        <v>isopentenyl-diphosphate D-isomerase</v>
      </c>
      <c r="C314" s="2">
        <v>1.20269952054272</v>
      </c>
      <c r="D314">
        <f>VLOOKUP(Table145[[#This Row],[model.rxns]],Table2[[model.rxns]:[JFYL07 - avg]],7,FALSE)</f>
        <v>3.8827148887015501E-3</v>
      </c>
      <c r="E314">
        <f>VLOOKUP(Table145[[#This Row],[model.rxns]],Table2[[model.rxns]:[JFYL18 - avg]],11,FALSE)</f>
        <v>4.6823763465977299E-3</v>
      </c>
      <c r="F314">
        <f>VLOOKUP(Table145[[#This Row],[model.rxns]],Table2[[model.rxns]:[JFYL18 - stddev]],12,FALSE)</f>
        <v>4.6232517481942301E-5</v>
      </c>
      <c r="G314" t="b">
        <f>ABS(Table145[[#This Row],[JFYL18 flux]])&gt;Table145[[#This Row],[JFYL18 stddev]]</f>
        <v>1</v>
      </c>
      <c r="H314">
        <v>0</v>
      </c>
    </row>
    <row r="315" spans="1:8" x14ac:dyDescent="0.25">
      <c r="A315" s="5">
        <v>739</v>
      </c>
      <c r="B315" t="str">
        <f>VLOOKUP(Table145[[#This Row],[model.rxns]],Table2[],2,FALSE)</f>
        <v>mevalonate pyrophoshate decarboxylase</v>
      </c>
      <c r="C315" s="2">
        <v>1.20269952054272</v>
      </c>
      <c r="D315">
        <f>VLOOKUP(Table145[[#This Row],[model.rxns]],Table2[[model.rxns]:[JFYL07 - avg]],7,FALSE)</f>
        <v>1.16481446661047E-2</v>
      </c>
      <c r="E315">
        <f>VLOOKUP(Table145[[#This Row],[model.rxns]],Table2[[model.rxns]:[JFYL18 - avg]],11,FALSE)</f>
        <v>1.40471290397931E-2</v>
      </c>
      <c r="F315">
        <f>VLOOKUP(Table145[[#This Row],[model.rxns]],Table2[[model.rxns]:[JFYL18 - stddev]],12,FALSE)</f>
        <v>1.38697552445826E-4</v>
      </c>
      <c r="G315" t="b">
        <f>ABS(Table145[[#This Row],[JFYL18 flux]])&gt;Table145[[#This Row],[JFYL18 stddev]]</f>
        <v>1</v>
      </c>
      <c r="H315">
        <v>0</v>
      </c>
    </row>
    <row r="316" spans="1:8" x14ac:dyDescent="0.25">
      <c r="A316" s="5">
        <v>904</v>
      </c>
      <c r="B316" t="str">
        <f>VLOOKUP(Table145[[#This Row],[model.rxns]],Table2[],2,FALSE)</f>
        <v>phosphomevalonate kinase</v>
      </c>
      <c r="C316" s="2">
        <v>1.20269952054272</v>
      </c>
      <c r="D316">
        <f>VLOOKUP(Table145[[#This Row],[model.rxns]],Table2[[model.rxns]:[JFYL07 - avg]],7,FALSE)</f>
        <v>1.16481446661047E-2</v>
      </c>
      <c r="E316">
        <f>VLOOKUP(Table145[[#This Row],[model.rxns]],Table2[[model.rxns]:[JFYL18 - avg]],11,FALSE)</f>
        <v>1.40471290397931E-2</v>
      </c>
      <c r="F316">
        <f>VLOOKUP(Table145[[#This Row],[model.rxns]],Table2[[model.rxns]:[JFYL18 - stddev]],12,FALSE)</f>
        <v>1.38697552445826E-4</v>
      </c>
      <c r="G316" t="b">
        <f>ABS(Table145[[#This Row],[JFYL18 flux]])&gt;Table145[[#This Row],[JFYL18 stddev]]</f>
        <v>1</v>
      </c>
      <c r="H316">
        <v>0</v>
      </c>
    </row>
    <row r="317" spans="1:8" hidden="1" x14ac:dyDescent="0.25">
      <c r="A317" s="5">
        <v>1758</v>
      </c>
      <c r="B317" t="str">
        <f>VLOOKUP(Table145[[#This Row],[model.rxns]],Table2[],2,FALSE)</f>
        <v>ergosterol transport</v>
      </c>
      <c r="C317" s="2">
        <v>1.20269952054272</v>
      </c>
      <c r="D317">
        <f>VLOOKUP(Table145[[#This Row],[model.rxns]],Table2[[model.rxns]:[JFYL07 - avg]],7,FALSE)</f>
        <v>1.94135744435077E-3</v>
      </c>
      <c r="E317">
        <f>VLOOKUP(Table145[[#This Row],[model.rxns]],Table2[[model.rxns]:[JFYL18 - avg]],11,FALSE)</f>
        <v>2.34117941873189E-3</v>
      </c>
      <c r="F317">
        <f>VLOOKUP(Table145[[#This Row],[model.rxns]],Table2[[model.rxns]:[JFYL18 - stddev]],12,FALSE)</f>
        <v>2.3127844621138601E-5</v>
      </c>
      <c r="G317" t="b">
        <f>ABS(Table145[[#This Row],[JFYL18 flux]])&gt;Table145[[#This Row],[JFYL18 stddev]]</f>
        <v>1</v>
      </c>
      <c r="H317">
        <v>0</v>
      </c>
    </row>
    <row r="318" spans="1:8" hidden="1" x14ac:dyDescent="0.25">
      <c r="A318" s="5" t="s">
        <v>1699</v>
      </c>
      <c r="B318" t="str">
        <f>VLOOKUP(Table145[[#This Row],[model.rxns]],Table2[],2,FALSE)</f>
        <v>phosphatidylcholine transport, ER membrane-lipid particle</v>
      </c>
      <c r="C318" s="2">
        <v>1.20269952054272</v>
      </c>
      <c r="D318">
        <f>VLOOKUP(Table145[[#This Row],[model.rxns]],Table2[[model.rxns]:[JFYL07 - avg]],7,FALSE)</f>
        <v>1.28292554189742E-3</v>
      </c>
      <c r="E318">
        <f>VLOOKUP(Table145[[#This Row],[model.rxns]],Table2[[model.rxns]:[JFYL18 - avg]],11,FALSE)</f>
        <v>1.54700976954226E-3</v>
      </c>
      <c r="F318">
        <f>VLOOKUP(Table145[[#This Row],[model.rxns]],Table2[[model.rxns]:[JFYL18 - stddev]],12,FALSE)</f>
        <v>3.1742014506499797E-5</v>
      </c>
      <c r="G318" t="b">
        <f>ABS(Table145[[#This Row],[JFYL18 flux]])&gt;Table145[[#This Row],[JFYL18 stddev]]</f>
        <v>1</v>
      </c>
      <c r="H318">
        <v>0</v>
      </c>
    </row>
    <row r="319" spans="1:8" x14ac:dyDescent="0.25">
      <c r="A319" s="5">
        <v>152</v>
      </c>
      <c r="B319" t="str">
        <f>VLOOKUP(Table145[[#This Row],[model.rxns]],Table2[],2,FALSE)</f>
        <v>adenylosuccinate lyase</v>
      </c>
      <c r="C319" s="2">
        <v>1.20269952054272</v>
      </c>
      <c r="D319">
        <f>VLOOKUP(Table145[[#This Row],[model.rxns]],Table2[[model.rxns]:[JFYL07 - avg]],7,FALSE)</f>
        <v>7.3946013723432203E-3</v>
      </c>
      <c r="E319">
        <f>VLOOKUP(Table145[[#This Row],[model.rxns]],Table2[[model.rxns]:[JFYL18 - avg]],11,FALSE)</f>
        <v>8.9159724704001107E-3</v>
      </c>
      <c r="F319">
        <f>VLOOKUP(Table145[[#This Row],[model.rxns]],Table2[[model.rxns]:[JFYL18 - stddev]],12,FALSE)</f>
        <v>1.38416230259099E-3</v>
      </c>
      <c r="G319" t="b">
        <f>ABS(Table145[[#This Row],[JFYL18 flux]])&gt;Table145[[#This Row],[JFYL18 stddev]]</f>
        <v>1</v>
      </c>
      <c r="H319">
        <v>0</v>
      </c>
    </row>
    <row r="320" spans="1:8" x14ac:dyDescent="0.25">
      <c r="A320" s="5">
        <v>153</v>
      </c>
      <c r="B320" t="str">
        <f>VLOOKUP(Table145[[#This Row],[model.rxns]],Table2[],2,FALSE)</f>
        <v>adenylosuccinate synthase</v>
      </c>
      <c r="C320" s="2">
        <v>1.20269952054272</v>
      </c>
      <c r="D320">
        <f>VLOOKUP(Table145[[#This Row],[model.rxns]],Table2[[model.rxns]:[JFYL07 - avg]],7,FALSE)</f>
        <v>7.3946013723432203E-3</v>
      </c>
      <c r="E320">
        <f>VLOOKUP(Table145[[#This Row],[model.rxns]],Table2[[model.rxns]:[JFYL18 - avg]],11,FALSE)</f>
        <v>8.9159724704001107E-3</v>
      </c>
      <c r="F320">
        <f>VLOOKUP(Table145[[#This Row],[model.rxns]],Table2[[model.rxns]:[JFYL18 - stddev]],12,FALSE)</f>
        <v>1.38416230259099E-3</v>
      </c>
      <c r="G320" t="b">
        <f>ABS(Table145[[#This Row],[JFYL18 flux]])&gt;Table145[[#This Row],[JFYL18 stddev]]</f>
        <v>1</v>
      </c>
      <c r="H320">
        <v>0</v>
      </c>
    </row>
    <row r="321" spans="1:8" x14ac:dyDescent="0.25">
      <c r="A321" s="5">
        <v>970</v>
      </c>
      <c r="B321" t="str">
        <f>VLOOKUP(Table145[[#This Row],[model.rxns]],Table2[],2,FALSE)</f>
        <v>ribonucleoside-triphosphate reductase (ATP)</v>
      </c>
      <c r="C321" s="2">
        <v>1.20269952054272</v>
      </c>
      <c r="D321">
        <f>VLOOKUP(Table145[[#This Row],[model.rxns]],Table2[[model.rxns]:[JFYL07 - avg]],7,FALSE)</f>
        <v>5.6404787398137396E-4</v>
      </c>
      <c r="E321">
        <f>VLOOKUP(Table145[[#This Row],[model.rxns]],Table2[[model.rxns]:[JFYL18 - avg]],11,FALSE)</f>
        <v>6.7995969900754298E-4</v>
      </c>
      <c r="F321">
        <f>VLOOKUP(Table145[[#This Row],[model.rxns]],Table2[[model.rxns]:[JFYL18 - stddev]],12,FALSE)</f>
        <v>1.02075353570998E-4</v>
      </c>
      <c r="G321" t="b">
        <f>ABS(Table145[[#This Row],[JFYL18 flux]])&gt;Table145[[#This Row],[JFYL18 stddev]]</f>
        <v>1</v>
      </c>
      <c r="H321">
        <v>0</v>
      </c>
    </row>
    <row r="322" spans="1:8" hidden="1" x14ac:dyDescent="0.25">
      <c r="A322" s="5">
        <v>3540</v>
      </c>
      <c r="B322" t="str">
        <f>VLOOKUP(Table145[[#This Row],[model.rxns]],Table2[],2,FALSE)</f>
        <v>CMP transport, cytoplasm-ER membrane</v>
      </c>
      <c r="C322" s="2">
        <v>1.20269952054271</v>
      </c>
      <c r="D322">
        <f>VLOOKUP(Table145[[#This Row],[model.rxns]],Table2[[model.rxns]:[JFYL07 - avg]],7,FALSE)</f>
        <v>-2.6997640780548802E-3</v>
      </c>
      <c r="E322">
        <f>VLOOKUP(Table145[[#This Row],[model.rxns]],Table2[[model.rxns]:[JFYL18 - avg]],11,FALSE)</f>
        <v>-3.2538657027617601E-3</v>
      </c>
      <c r="F322">
        <f>VLOOKUP(Table145[[#This Row],[model.rxns]],Table2[[model.rxns]:[JFYL18 - stddev]],12,FALSE)</f>
        <v>1.3237264385631501E-4</v>
      </c>
      <c r="G322" t="b">
        <f>ABS(Table145[[#This Row],[JFYL18 flux]])&gt;Table145[[#This Row],[JFYL18 stddev]]</f>
        <v>1</v>
      </c>
      <c r="H322">
        <v>0</v>
      </c>
    </row>
    <row r="323" spans="1:8" x14ac:dyDescent="0.25">
      <c r="A323" s="5">
        <v>1026</v>
      </c>
      <c r="B323" t="str">
        <f>VLOOKUP(Table145[[#This Row],[model.rxns]],Table2[],2,FALSE)</f>
        <v>sulfate adenylyltransferase (ADP)</v>
      </c>
      <c r="C323" s="2">
        <v>1.20269952054271</v>
      </c>
      <c r="D323">
        <f>VLOOKUP(Table145[[#This Row],[model.rxns]],Table2[[model.rxns]:[JFYL07 - avg]],7,FALSE)</f>
        <v>2.9105860180650201E-3</v>
      </c>
      <c r="E323">
        <f>VLOOKUP(Table145[[#This Row],[model.rxns]],Table2[[model.rxns]:[JFYL18 - avg]],11,FALSE)</f>
        <v>3.5077631121704202E-3</v>
      </c>
      <c r="F323">
        <f>VLOOKUP(Table145[[#This Row],[model.rxns]],Table2[[model.rxns]:[JFYL18 - stddev]],12,FALSE)</f>
        <v>2.9345805415564099E-4</v>
      </c>
      <c r="G323" t="b">
        <f>ABS(Table145[[#This Row],[JFYL18 flux]])&gt;Table145[[#This Row],[JFYL18 stddev]]</f>
        <v>1</v>
      </c>
      <c r="H323">
        <v>0</v>
      </c>
    </row>
    <row r="324" spans="1:8" x14ac:dyDescent="0.25">
      <c r="A324" s="5">
        <v>18</v>
      </c>
      <c r="B324" t="str">
        <f>VLOOKUP(Table145[[#This Row],[model.rxns]],Table2[],2,FALSE)</f>
        <v>2-aminoadipate transaminase</v>
      </c>
      <c r="C324" s="2">
        <v>1.2026967304538401</v>
      </c>
      <c r="D324">
        <f>VLOOKUP(Table145[[#This Row],[model.rxns]],Table2[[model.rxns]:[JFYL07 - avg]],7,FALSE)</f>
        <v>1.6845465752978898E-2</v>
      </c>
      <c r="E324">
        <f>VLOOKUP(Table145[[#This Row],[model.rxns]],Table2[[model.rxns]:[JFYL18 - avg]],11,FALSE)</f>
        <v>2.0301273337319101E-2</v>
      </c>
      <c r="F324">
        <f>VLOOKUP(Table145[[#This Row],[model.rxns]],Table2[[model.rxns]:[JFYL18 - stddev]],12,FALSE)</f>
        <v>2.1729052709753099E-4</v>
      </c>
      <c r="G324" t="b">
        <f>ABS(Table145[[#This Row],[JFYL18 flux]])&gt;Table145[[#This Row],[JFYL18 stddev]]</f>
        <v>1</v>
      </c>
      <c r="H324">
        <v>0</v>
      </c>
    </row>
    <row r="325" spans="1:8" x14ac:dyDescent="0.25">
      <c r="A325" s="5">
        <v>678</v>
      </c>
      <c r="B325" t="str">
        <f>VLOOKUP(Table145[[#This Row],[model.rxns]],Table2[],2,FALSE)</f>
        <v>L-aminoadipate-semialdehyde dehydrogenase (NADPH)</v>
      </c>
      <c r="C325" s="2">
        <v>1.20256908796526</v>
      </c>
      <c r="D325">
        <f>VLOOKUP(Table145[[#This Row],[model.rxns]],Table2[[model.rxns]:[JFYL07 - avg]],7,FALSE)</f>
        <v>1.6845465752978898E-2</v>
      </c>
      <c r="E325">
        <f>VLOOKUP(Table145[[#This Row],[model.rxns]],Table2[[model.rxns]:[JFYL18 - avg]],11,FALSE)</f>
        <v>2.0301273337319101E-2</v>
      </c>
      <c r="F325">
        <f>VLOOKUP(Table145[[#This Row],[model.rxns]],Table2[[model.rxns]:[JFYL18 - stddev]],12,FALSE)</f>
        <v>2.1729052709753099E-4</v>
      </c>
      <c r="G325" t="b">
        <f>ABS(Table145[[#This Row],[JFYL18 flux]])&gt;Table145[[#This Row],[JFYL18 stddev]]</f>
        <v>1</v>
      </c>
      <c r="H325">
        <v>0</v>
      </c>
    </row>
    <row r="326" spans="1:8" x14ac:dyDescent="0.25">
      <c r="A326" s="5">
        <v>988</v>
      </c>
      <c r="B326" t="str">
        <f>VLOOKUP(Table145[[#This Row],[model.rxns]],Table2[],2,FALSE)</f>
        <v>saccharopine dehydrogenase (NAD, L-lysine forming)</v>
      </c>
      <c r="C326" s="2">
        <v>1.20236131538046</v>
      </c>
      <c r="D326">
        <f>VLOOKUP(Table145[[#This Row],[model.rxns]],Table2[[model.rxns]:[JFYL07 - avg]],7,FALSE)</f>
        <v>1.6845465752978898E-2</v>
      </c>
      <c r="E326">
        <f>VLOOKUP(Table145[[#This Row],[model.rxns]],Table2[[model.rxns]:[JFYL18 - avg]],11,FALSE)</f>
        <v>2.0301273337319101E-2</v>
      </c>
      <c r="F326">
        <f>VLOOKUP(Table145[[#This Row],[model.rxns]],Table2[[model.rxns]:[JFYL18 - stddev]],12,FALSE)</f>
        <v>2.1729052709753099E-4</v>
      </c>
      <c r="G326" t="b">
        <f>ABS(Table145[[#This Row],[JFYL18 flux]])&gt;Table145[[#This Row],[JFYL18 stddev]]</f>
        <v>1</v>
      </c>
      <c r="H326">
        <v>0</v>
      </c>
    </row>
    <row r="327" spans="1:8" x14ac:dyDescent="0.25">
      <c r="A327" s="5">
        <v>989</v>
      </c>
      <c r="B327" t="str">
        <f>VLOOKUP(Table145[[#This Row],[model.rxns]],Table2[],2,FALSE)</f>
        <v>saccharopine dehydrogenase (NADP, L-glutamate forming)</v>
      </c>
      <c r="C327" s="2">
        <v>1.20236131538046</v>
      </c>
      <c r="D327">
        <f>VLOOKUP(Table145[[#This Row],[model.rxns]],Table2[[model.rxns]:[JFYL07 - avg]],7,FALSE)</f>
        <v>1.6845465752978898E-2</v>
      </c>
      <c r="E327">
        <f>VLOOKUP(Table145[[#This Row],[model.rxns]],Table2[[model.rxns]:[JFYL18 - avg]],11,FALSE)</f>
        <v>2.0301273337319101E-2</v>
      </c>
      <c r="F327">
        <f>VLOOKUP(Table145[[#This Row],[model.rxns]],Table2[[model.rxns]:[JFYL18 - stddev]],12,FALSE)</f>
        <v>2.1729052709753099E-4</v>
      </c>
      <c r="G327" t="b">
        <f>ABS(Table145[[#This Row],[JFYL18 flux]])&gt;Table145[[#This Row],[JFYL18 stddev]]</f>
        <v>1</v>
      </c>
      <c r="H327">
        <v>0</v>
      </c>
    </row>
    <row r="328" spans="1:8" hidden="1" x14ac:dyDescent="0.25">
      <c r="A328" s="5">
        <v>1099</v>
      </c>
      <c r="B328" t="str">
        <f>VLOOKUP(Table145[[#This Row],[model.rxns]],Table2[],2,FALSE)</f>
        <v>2-oxoadipate and 2-oxoglutarate transport</v>
      </c>
      <c r="C328" s="2">
        <v>1.20236131538046</v>
      </c>
      <c r="D328">
        <f>VLOOKUP(Table145[[#This Row],[model.rxns]],Table2[[model.rxns]:[JFYL07 - avg]],7,FALSE)</f>
        <v>1.6845465752978898E-2</v>
      </c>
      <c r="E328">
        <f>VLOOKUP(Table145[[#This Row],[model.rxns]],Table2[[model.rxns]:[JFYL18 - avg]],11,FALSE)</f>
        <v>2.0301273337319101E-2</v>
      </c>
      <c r="F328">
        <f>VLOOKUP(Table145[[#This Row],[model.rxns]],Table2[[model.rxns]:[JFYL18 - stddev]],12,FALSE)</f>
        <v>2.1729052709753099E-4</v>
      </c>
      <c r="G328" t="b">
        <f>ABS(Table145[[#This Row],[JFYL18 flux]])&gt;Table145[[#This Row],[JFYL18 stddev]]</f>
        <v>1</v>
      </c>
      <c r="H328">
        <v>0</v>
      </c>
    </row>
    <row r="329" spans="1:8" x14ac:dyDescent="0.25">
      <c r="A329" s="5">
        <v>514</v>
      </c>
      <c r="B329" t="str">
        <f>VLOOKUP(Table145[[#This Row],[model.rxns]],Table2[],2,FALSE)</f>
        <v>GMP synthase</v>
      </c>
      <c r="C329" s="2">
        <v>1.20236131538046</v>
      </c>
      <c r="D329">
        <f>VLOOKUP(Table145[[#This Row],[model.rxns]],Table2[[model.rxns]:[JFYL07 - avg]],7,FALSE)</f>
        <v>3.7028515662834798E-3</v>
      </c>
      <c r="E329">
        <f>VLOOKUP(Table145[[#This Row],[model.rxns]],Table2[[model.rxns]:[JFYL18 - avg]],11,FALSE)</f>
        <v>4.4622391590399598E-3</v>
      </c>
      <c r="F329">
        <f>VLOOKUP(Table145[[#This Row],[model.rxns]],Table2[[model.rxns]:[JFYL18 - stddev]],12,FALSE)</f>
        <v>3.1949801703051403E-4</v>
      </c>
      <c r="G329" t="b">
        <f>ABS(Table145[[#This Row],[JFYL18 flux]])&gt;Table145[[#This Row],[JFYL18 stddev]]</f>
        <v>1</v>
      </c>
      <c r="H329">
        <v>0</v>
      </c>
    </row>
    <row r="330" spans="1:8" x14ac:dyDescent="0.25">
      <c r="A330" s="5">
        <v>27</v>
      </c>
      <c r="B330" t="str">
        <f>VLOOKUP(Table145[[#This Row],[model.rxns]],Table2[],2,FALSE)</f>
        <v>homoaconitase</v>
      </c>
      <c r="C330" s="2">
        <v>1.20236131538046</v>
      </c>
      <c r="D330">
        <f>VLOOKUP(Table145[[#This Row],[model.rxns]],Table2[[model.rxns]:[JFYL07 - avg]],7,FALSE)</f>
        <v>1.6850858715561402E-2</v>
      </c>
      <c r="E330">
        <f>VLOOKUP(Table145[[#This Row],[model.rxns]],Table2[[model.rxns]:[JFYL18 - avg]],11,FALSE)</f>
        <v>2.0306119157396E-2</v>
      </c>
      <c r="F330">
        <f>VLOOKUP(Table145[[#This Row],[model.rxns]],Table2[[model.rxns]:[JFYL18 - stddev]],12,FALSE)</f>
        <v>2.2493873802066001E-4</v>
      </c>
      <c r="G330" t="b">
        <f>ABS(Table145[[#This Row],[JFYL18 flux]])&gt;Table145[[#This Row],[JFYL18 stddev]]</f>
        <v>1</v>
      </c>
      <c r="H330">
        <v>0</v>
      </c>
    </row>
    <row r="331" spans="1:8" x14ac:dyDescent="0.25">
      <c r="A331" s="5">
        <v>542</v>
      </c>
      <c r="B331" t="str">
        <f>VLOOKUP(Table145[[#This Row],[model.rxns]],Table2[],2,FALSE)</f>
        <v>homoacontinate hydratase</v>
      </c>
      <c r="C331" s="2">
        <v>1.20221272004902</v>
      </c>
      <c r="D331">
        <f>VLOOKUP(Table145[[#This Row],[model.rxns]],Table2[[model.rxns]:[JFYL07 - avg]],7,FALSE)</f>
        <v>1.6850858715561402E-2</v>
      </c>
      <c r="E331">
        <f>VLOOKUP(Table145[[#This Row],[model.rxns]],Table2[[model.rxns]:[JFYL18 - avg]],11,FALSE)</f>
        <v>2.0306119157396E-2</v>
      </c>
      <c r="F331">
        <f>VLOOKUP(Table145[[#This Row],[model.rxns]],Table2[[model.rxns]:[JFYL18 - stddev]],12,FALSE)</f>
        <v>2.2493873802066001E-4</v>
      </c>
      <c r="G331" t="b">
        <f>ABS(Table145[[#This Row],[JFYL18 flux]])&gt;Table145[[#This Row],[JFYL18 stddev]]</f>
        <v>1</v>
      </c>
      <c r="H331">
        <v>0</v>
      </c>
    </row>
    <row r="332" spans="1:8" x14ac:dyDescent="0.25">
      <c r="A332" s="5">
        <v>545</v>
      </c>
      <c r="B332" t="str">
        <f>VLOOKUP(Table145[[#This Row],[model.rxns]],Table2[],2,FALSE)</f>
        <v>homoisocitrate dehydrogenase</v>
      </c>
      <c r="C332" s="2">
        <v>1.20221272004902</v>
      </c>
      <c r="D332">
        <f>VLOOKUP(Table145[[#This Row],[model.rxns]],Table2[[model.rxns]:[JFYL07 - avg]],7,FALSE)</f>
        <v>1.6850858715561402E-2</v>
      </c>
      <c r="E332">
        <f>VLOOKUP(Table145[[#This Row],[model.rxns]],Table2[[model.rxns]:[JFYL18 - avg]],11,FALSE)</f>
        <v>2.0306119157396E-2</v>
      </c>
      <c r="F332">
        <f>VLOOKUP(Table145[[#This Row],[model.rxns]],Table2[[model.rxns]:[JFYL18 - stddev]],12,FALSE)</f>
        <v>2.2493873802066001E-4</v>
      </c>
      <c r="G332" t="b">
        <f>ABS(Table145[[#This Row],[JFYL18 flux]])&gt;Table145[[#This Row],[JFYL18 stddev]]</f>
        <v>1</v>
      </c>
      <c r="H332">
        <v>0</v>
      </c>
    </row>
    <row r="333" spans="1:8" x14ac:dyDescent="0.25">
      <c r="A333" s="5">
        <v>1838</v>
      </c>
      <c r="B333" t="str">
        <f>VLOOKUP(Table145[[#This Row],[model.rxns]],Table2[],2,FALSE)</f>
        <v>homocitrate synthase</v>
      </c>
      <c r="C333" s="2">
        <v>1.20221272004902</v>
      </c>
      <c r="D333">
        <f>VLOOKUP(Table145[[#This Row],[model.rxns]],Table2[[model.rxns]:[JFYL07 - avg]],7,FALSE)</f>
        <v>1.6850858715561402E-2</v>
      </c>
      <c r="E333">
        <f>VLOOKUP(Table145[[#This Row],[model.rxns]],Table2[[model.rxns]:[JFYL18 - avg]],11,FALSE)</f>
        <v>2.0306119157396E-2</v>
      </c>
      <c r="F333">
        <f>VLOOKUP(Table145[[#This Row],[model.rxns]],Table2[[model.rxns]:[JFYL18 - stddev]],12,FALSE)</f>
        <v>2.2493873802066001E-4</v>
      </c>
      <c r="G333" t="b">
        <f>ABS(Table145[[#This Row],[JFYL18 flux]])&gt;Table145[[#This Row],[JFYL18 stddev]]</f>
        <v>1</v>
      </c>
      <c r="H333">
        <v>0</v>
      </c>
    </row>
    <row r="334" spans="1:8" x14ac:dyDescent="0.25">
      <c r="A334" s="5">
        <v>800</v>
      </c>
      <c r="B334" t="str">
        <f>VLOOKUP(Table145[[#This Row],[model.rxns]],Table2[],2,FALSE)</f>
        <v>nucleoside diphosphate kinase</v>
      </c>
      <c r="C334" s="2">
        <v>1.20221272004902</v>
      </c>
      <c r="D334">
        <f>VLOOKUP(Table145[[#This Row],[model.rxns]],Table2[[model.rxns]:[JFYL07 - avg]],7,FALSE)</f>
        <v>2.2242606879592099E-2</v>
      </c>
      <c r="E334">
        <f>VLOOKUP(Table145[[#This Row],[model.rxns]],Table2[[model.rxns]:[JFYL18 - avg]],11,FALSE)</f>
        <v>2.6801699583906099E-2</v>
      </c>
      <c r="F334">
        <f>VLOOKUP(Table145[[#This Row],[model.rxns]],Table2[[model.rxns]:[JFYL18 - stddev]],12,FALSE)</f>
        <v>7.0463556100991802E-3</v>
      </c>
      <c r="G334" t="b">
        <f>ABS(Table145[[#This Row],[JFYL18 flux]])&gt;Table145[[#This Row],[JFYL18 stddev]]</f>
        <v>1</v>
      </c>
      <c r="H334">
        <v>4.1154218260450199E-235</v>
      </c>
    </row>
    <row r="335" spans="1:8" x14ac:dyDescent="0.25">
      <c r="A335" s="5">
        <v>250</v>
      </c>
      <c r="B335" t="str">
        <f>VLOOKUP(Table145[[#This Row],[model.rxns]],Table2[],2,FALSE)</f>
        <v>carbamoyl-phosphate synthase (glutamine-hydrolysing)</v>
      </c>
      <c r="C335" s="2">
        <v>1.201876696524</v>
      </c>
      <c r="D335">
        <f>VLOOKUP(Table145[[#This Row],[model.rxns]],Table2[[model.rxns]:[JFYL07 - avg]],7,FALSE)</f>
        <v>1.612081161573E-2</v>
      </c>
      <c r="E335">
        <f>VLOOKUP(Table145[[#This Row],[model.rxns]],Table2[[model.rxns]:[JFYL18 - avg]],11,FALSE)</f>
        <v>1.9424276111937099E-2</v>
      </c>
      <c r="F335">
        <f>VLOOKUP(Table145[[#This Row],[model.rxns]],Table2[[model.rxns]:[JFYL18 - stddev]],12,FALSE)</f>
        <v>2.7981545686941702E-4</v>
      </c>
      <c r="G335" t="b">
        <f>ABS(Table145[[#This Row],[JFYL18 flux]])&gt;Table145[[#This Row],[JFYL18 stddev]]</f>
        <v>1</v>
      </c>
      <c r="H335">
        <v>0</v>
      </c>
    </row>
    <row r="336" spans="1:8" x14ac:dyDescent="0.25">
      <c r="A336" s="5">
        <v>877</v>
      </c>
      <c r="B336" t="str">
        <f>VLOOKUP(Table145[[#This Row],[model.rxns]],Table2[],2,FALSE)</f>
        <v>phosphatidylserine decarboxylase</v>
      </c>
      <c r="C336" s="2">
        <v>1.2010933023842401</v>
      </c>
      <c r="D336">
        <f>VLOOKUP(Table145[[#This Row],[model.rxns]],Table2[[model.rxns]:[JFYL07 - avg]],7,FALSE)</f>
        <v>2.1838920536556899E-3</v>
      </c>
      <c r="E336">
        <f>VLOOKUP(Table145[[#This Row],[model.rxns]],Table2[[model.rxns]:[JFYL18 - avg]],11,FALSE)</f>
        <v>2.6304438291016399E-3</v>
      </c>
      <c r="F336">
        <f>VLOOKUP(Table145[[#This Row],[model.rxns]],Table2[[model.rxns]:[JFYL18 - stddev]],12,FALSE)</f>
        <v>1.6452066898303201E-4</v>
      </c>
      <c r="G336" t="b">
        <f>ABS(Table145[[#This Row],[JFYL18 flux]])&gt;Table145[[#This Row],[JFYL18 stddev]]</f>
        <v>1</v>
      </c>
      <c r="H336">
        <v>0</v>
      </c>
    </row>
    <row r="337" spans="1:8" hidden="1" x14ac:dyDescent="0.25">
      <c r="A337" s="5">
        <v>3669</v>
      </c>
      <c r="B337" t="str">
        <f>VLOOKUP(Table145[[#This Row],[model.rxns]],Table2[],2,FALSE)</f>
        <v>carbon dioxide transport, cytoplasm-mitochondrial membrane</v>
      </c>
      <c r="C337" s="2">
        <v>1.2010591622253901</v>
      </c>
      <c r="D337">
        <f>VLOOKUP(Table145[[#This Row],[model.rxns]],Table2[[model.rxns]:[JFYL07 - avg]],7,FALSE)</f>
        <v>-2.1838920536556899E-3</v>
      </c>
      <c r="E337">
        <f>VLOOKUP(Table145[[#This Row],[model.rxns]],Table2[[model.rxns]:[JFYL18 - avg]],11,FALSE)</f>
        <v>-2.6304438291016399E-3</v>
      </c>
      <c r="F337">
        <f>VLOOKUP(Table145[[#This Row],[model.rxns]],Table2[[model.rxns]:[JFYL18 - stddev]],12,FALSE)</f>
        <v>1.6452066898303201E-4</v>
      </c>
      <c r="G337" t="b">
        <f>ABS(Table145[[#This Row],[JFYL18 flux]])&gt;Table145[[#This Row],[JFYL18 stddev]]</f>
        <v>1</v>
      </c>
      <c r="H337">
        <v>0</v>
      </c>
    </row>
    <row r="338" spans="1:8" hidden="1" x14ac:dyDescent="0.25">
      <c r="A338" s="5" t="s">
        <v>1705</v>
      </c>
      <c r="B338" t="str">
        <f>VLOOKUP(Table145[[#This Row],[model.rxns]],Table2[],2,FALSE)</f>
        <v>phosphatidyl-L-serine transport, ER membrane-mitochondrial membrane</v>
      </c>
      <c r="C338" s="2">
        <v>1.20097957846296</v>
      </c>
      <c r="D338">
        <f>VLOOKUP(Table145[[#This Row],[model.rxns]],Table2[[model.rxns]:[JFYL07 - avg]],7,FALSE)</f>
        <v>2.1838920536556899E-3</v>
      </c>
      <c r="E338">
        <f>VLOOKUP(Table145[[#This Row],[model.rxns]],Table2[[model.rxns]:[JFYL18 - avg]],11,FALSE)</f>
        <v>2.6304438291016399E-3</v>
      </c>
      <c r="F338">
        <f>VLOOKUP(Table145[[#This Row],[model.rxns]],Table2[[model.rxns]:[JFYL18 - stddev]],12,FALSE)</f>
        <v>1.6452066898303201E-4</v>
      </c>
      <c r="G338" t="b">
        <f>ABS(Table145[[#This Row],[JFYL18 flux]])&gt;Table145[[#This Row],[JFYL18 stddev]]</f>
        <v>1</v>
      </c>
      <c r="H338">
        <v>0</v>
      </c>
    </row>
    <row r="339" spans="1:8" hidden="1" x14ac:dyDescent="0.25">
      <c r="A339" s="5" t="s">
        <v>1706</v>
      </c>
      <c r="B339" t="str">
        <f>VLOOKUP(Table145[[#This Row],[model.rxns]],Table2[],2,FALSE)</f>
        <v>phosphatidylethanolamine transport, mitochondrial membrane-ER membrane</v>
      </c>
      <c r="C339" s="2">
        <v>1.20097957846296</v>
      </c>
      <c r="D339">
        <f>VLOOKUP(Table145[[#This Row],[model.rxns]],Table2[[model.rxns]:[JFYL07 - avg]],7,FALSE)</f>
        <v>2.1838920536556899E-3</v>
      </c>
      <c r="E339">
        <f>VLOOKUP(Table145[[#This Row],[model.rxns]],Table2[[model.rxns]:[JFYL18 - avg]],11,FALSE)</f>
        <v>2.6304438291016399E-3</v>
      </c>
      <c r="F339">
        <f>VLOOKUP(Table145[[#This Row],[model.rxns]],Table2[[model.rxns]:[JFYL18 - stddev]],12,FALSE)</f>
        <v>1.6452066898303201E-4</v>
      </c>
      <c r="G339" t="b">
        <f>ABS(Table145[[#This Row],[JFYL18 flux]])&gt;Table145[[#This Row],[JFYL18 stddev]]</f>
        <v>1</v>
      </c>
      <c r="H339">
        <v>0</v>
      </c>
    </row>
    <row r="340" spans="1:8" x14ac:dyDescent="0.25">
      <c r="A340" s="5">
        <v>1038</v>
      </c>
      <c r="B340" t="str">
        <f>VLOOKUP(Table145[[#This Row],[model.rxns]],Table2[],2,FALSE)</f>
        <v>thioredoxin reductase (NADPH)</v>
      </c>
      <c r="C340" s="2">
        <v>1.20097957846296</v>
      </c>
      <c r="D340">
        <f>VLOOKUP(Table145[[#This Row],[model.rxns]],Table2[[model.rxns]:[JFYL07 - avg]],7,FALSE)</f>
        <v>5.4559384601156596E-3</v>
      </c>
      <c r="E340">
        <f>VLOOKUP(Table145[[#This Row],[model.rxns]],Table2[[model.rxns]:[JFYL18 - avg]],11,FALSE)</f>
        <v>6.5711686510369601E-3</v>
      </c>
      <c r="F340">
        <f>VLOOKUP(Table145[[#This Row],[model.rxns]],Table2[[model.rxns]:[JFYL18 - stddev]],12,FALSE)</f>
        <v>1.66885797111516E-3</v>
      </c>
      <c r="G340" t="b">
        <f>ABS(Table145[[#This Row],[JFYL18 flux]])&gt;Table145[[#This Row],[JFYL18 stddev]]</f>
        <v>1</v>
      </c>
      <c r="H340">
        <v>4.37632667344206E-261</v>
      </c>
    </row>
    <row r="341" spans="1:8" x14ac:dyDescent="0.25">
      <c r="A341" s="5">
        <v>207</v>
      </c>
      <c r="B341" t="str">
        <f>VLOOKUP(Table145[[#This Row],[model.rxns]],Table2[],2,FALSE)</f>
        <v>argininosuccinate lyase</v>
      </c>
      <c r="C341" s="2">
        <v>1.20080427019212</v>
      </c>
      <c r="D341">
        <f>VLOOKUP(Table145[[#This Row],[model.rxns]],Table2[[model.rxns]:[JFYL07 - avg]],7,FALSE)</f>
        <v>7.7152782485300601E-3</v>
      </c>
      <c r="E341">
        <f>VLOOKUP(Table145[[#This Row],[model.rxns]],Table2[[model.rxns]:[JFYL18 - avg]],11,FALSE)</f>
        <v>9.2875875677632998E-3</v>
      </c>
      <c r="F341">
        <f>VLOOKUP(Table145[[#This Row],[model.rxns]],Table2[[model.rxns]:[JFYL18 - stddev]],12,FALSE)</f>
        <v>2.22775204157022E-4</v>
      </c>
      <c r="G341" t="b">
        <f>ABS(Table145[[#This Row],[JFYL18 flux]])&gt;Table145[[#This Row],[JFYL18 stddev]]</f>
        <v>1</v>
      </c>
      <c r="H341">
        <v>0</v>
      </c>
    </row>
    <row r="342" spans="1:8" x14ac:dyDescent="0.25">
      <c r="A342" s="5">
        <v>208</v>
      </c>
      <c r="B342" t="str">
        <f>VLOOKUP(Table145[[#This Row],[model.rxns]],Table2[],2,FALSE)</f>
        <v>argininosuccinate synthase</v>
      </c>
      <c r="C342" s="2">
        <v>1.1989770554386601</v>
      </c>
      <c r="D342">
        <f>VLOOKUP(Table145[[#This Row],[model.rxns]],Table2[[model.rxns]:[JFYL07 - avg]],7,FALSE)</f>
        <v>7.7152782485300601E-3</v>
      </c>
      <c r="E342">
        <f>VLOOKUP(Table145[[#This Row],[model.rxns]],Table2[[model.rxns]:[JFYL18 - avg]],11,FALSE)</f>
        <v>9.2875875677632998E-3</v>
      </c>
      <c r="F342">
        <f>VLOOKUP(Table145[[#This Row],[model.rxns]],Table2[[model.rxns]:[JFYL18 - stddev]],12,FALSE)</f>
        <v>2.22775204157022E-4</v>
      </c>
      <c r="G342" t="b">
        <f>ABS(Table145[[#This Row],[JFYL18 flux]])&gt;Table145[[#This Row],[JFYL18 stddev]]</f>
        <v>1</v>
      </c>
      <c r="H342">
        <v>0</v>
      </c>
    </row>
    <row r="343" spans="1:8" x14ac:dyDescent="0.25">
      <c r="A343" s="5">
        <v>816</v>
      </c>
      <c r="B343" t="str">
        <f>VLOOKUP(Table145[[#This Row],[model.rxns]],Table2[],2,FALSE)</f>
        <v>ornithine carbamoyltransferase</v>
      </c>
      <c r="C343" s="2">
        <v>1.19877241051051</v>
      </c>
      <c r="D343">
        <f>VLOOKUP(Table145[[#This Row],[model.rxns]],Table2[[model.rxns]:[JFYL07 - avg]],7,FALSE)</f>
        <v>7.7152782485300601E-3</v>
      </c>
      <c r="E343">
        <f>VLOOKUP(Table145[[#This Row],[model.rxns]],Table2[[model.rxns]:[JFYL18 - avg]],11,FALSE)</f>
        <v>9.2875875677632998E-3</v>
      </c>
      <c r="F343">
        <f>VLOOKUP(Table145[[#This Row],[model.rxns]],Table2[[model.rxns]:[JFYL18 - stddev]],12,FALSE)</f>
        <v>2.22775204157022E-4</v>
      </c>
      <c r="G343" t="b">
        <f>ABS(Table145[[#This Row],[JFYL18 flux]])&gt;Table145[[#This Row],[JFYL18 stddev]]</f>
        <v>1</v>
      </c>
      <c r="H343">
        <v>0</v>
      </c>
    </row>
    <row r="344" spans="1:8" x14ac:dyDescent="0.25">
      <c r="A344" s="5">
        <v>307</v>
      </c>
      <c r="B344" t="str">
        <f>VLOOKUP(Table145[[#This Row],[model.rxns]],Table2[],2,FALSE)</f>
        <v>CTP synthase (NH3)</v>
      </c>
      <c r="C344" s="2">
        <v>1.1970391267806999</v>
      </c>
      <c r="D344">
        <f>VLOOKUP(Table145[[#This Row],[model.rxns]],Table2[[model.rxns]:[JFYL07 - avg]],7,FALSE)</f>
        <v>4.1871616287289803E-3</v>
      </c>
      <c r="E344">
        <f>VLOOKUP(Table145[[#This Row],[model.rxns]],Table2[[model.rxns]:[JFYL18 - avg]],11,FALSE)</f>
        <v>5.0379279712206796E-3</v>
      </c>
      <c r="F344">
        <f>VLOOKUP(Table145[[#This Row],[model.rxns]],Table2[[model.rxns]:[JFYL18 - stddev]],12,FALSE)</f>
        <v>1.5449966658544899E-3</v>
      </c>
      <c r="G344" t="b">
        <f>ABS(Table145[[#This Row],[JFYL18 flux]])&gt;Table145[[#This Row],[JFYL18 stddev]]</f>
        <v>1</v>
      </c>
      <c r="H344">
        <v>3.8760265156735001E-196</v>
      </c>
    </row>
    <row r="345" spans="1:8" x14ac:dyDescent="0.25">
      <c r="A345" s="5">
        <v>154</v>
      </c>
      <c r="B345" t="str">
        <f>VLOOKUP(Table145[[#This Row],[model.rxns]],Table2[],2,FALSE)</f>
        <v>adenylyl-sulfate kinase</v>
      </c>
      <c r="C345" s="2">
        <v>1.19695626563877</v>
      </c>
      <c r="D345">
        <f>VLOOKUP(Table145[[#This Row],[model.rxns]],Table2[[model.rxns]:[JFYL07 - avg]],7,FALSE)</f>
        <v>2.94190166363057E-3</v>
      </c>
      <c r="E345">
        <f>VLOOKUP(Table145[[#This Row],[model.rxns]],Table2[[model.rxns]:[JFYL18 - avg]],11,FALSE)</f>
        <v>3.5387024865964701E-3</v>
      </c>
      <c r="F345">
        <f>VLOOKUP(Table145[[#This Row],[model.rxns]],Table2[[model.rxns]:[JFYL18 - stddev]],12,FALSE)</f>
        <v>1.96972938537752E-4</v>
      </c>
      <c r="G345" t="b">
        <f>ABS(Table145[[#This Row],[JFYL18 flux]])&gt;Table145[[#This Row],[JFYL18 stddev]]</f>
        <v>1</v>
      </c>
      <c r="H345">
        <v>0</v>
      </c>
    </row>
    <row r="346" spans="1:8" x14ac:dyDescent="0.25">
      <c r="A346" s="5">
        <v>813</v>
      </c>
      <c r="B346" t="str">
        <f>VLOOKUP(Table145[[#This Row],[model.rxns]],Table2[],2,FALSE)</f>
        <v>O-acetylhomoserine (thiol)-lyase</v>
      </c>
      <c r="C346" s="2">
        <v>1.19611474195051</v>
      </c>
      <c r="D346">
        <f>VLOOKUP(Table145[[#This Row],[model.rxns]],Table2[[model.rxns]:[JFYL07 - avg]],7,FALSE)</f>
        <v>2.9169499291311599E-3</v>
      </c>
      <c r="E346">
        <f>VLOOKUP(Table145[[#This Row],[model.rxns]],Table2[[model.rxns]:[JFYL18 - avg]],11,FALSE)</f>
        <v>3.5080599063927998E-3</v>
      </c>
      <c r="F346">
        <f>VLOOKUP(Table145[[#This Row],[model.rxns]],Table2[[model.rxns]:[JFYL18 - stddev]],12,FALSE)</f>
        <v>2.5430893943295099E-4</v>
      </c>
      <c r="G346" t="b">
        <f>ABS(Table145[[#This Row],[JFYL18 flux]])&gt;Table145[[#This Row],[JFYL18 stddev]]</f>
        <v>1</v>
      </c>
      <c r="H346">
        <v>0</v>
      </c>
    </row>
    <row r="347" spans="1:8" x14ac:dyDescent="0.25">
      <c r="A347" s="5">
        <v>736</v>
      </c>
      <c r="B347" t="str">
        <f>VLOOKUP(Table145[[#This Row],[model.rxns]],Table2[],2,FALSE)</f>
        <v>mevalonate kinase (ctp)</v>
      </c>
      <c r="C347" s="2">
        <v>1.1956595003757</v>
      </c>
      <c r="D347">
        <f>VLOOKUP(Table145[[#This Row],[model.rxns]],Table2[[model.rxns]:[JFYL07 - avg]],7,FALSE)</f>
        <v>1.1417522289991201E-2</v>
      </c>
      <c r="E347">
        <f>VLOOKUP(Table145[[#This Row],[model.rxns]],Table2[[model.rxns]:[JFYL18 - avg]],11,FALSE)</f>
        <v>1.3719602151078701E-2</v>
      </c>
      <c r="F347">
        <f>VLOOKUP(Table145[[#This Row],[model.rxns]],Table2[[model.rxns]:[JFYL18 - stddev]],12,FALSE)</f>
        <v>2.0752109755717901E-3</v>
      </c>
      <c r="G347" t="b">
        <f>ABS(Table145[[#This Row],[JFYL18 flux]])&gt;Table145[[#This Row],[JFYL18 stddev]]</f>
        <v>1</v>
      </c>
      <c r="H347">
        <v>0</v>
      </c>
    </row>
    <row r="348" spans="1:8" hidden="1" x14ac:dyDescent="0.25">
      <c r="A348" s="5">
        <v>3520</v>
      </c>
      <c r="B348" t="str">
        <f>VLOOKUP(Table145[[#This Row],[model.rxns]],Table2[],2,FALSE)</f>
        <v>oleoyl-CoA transport, cytoplasm-ER membrane</v>
      </c>
      <c r="C348" s="2">
        <v>1.1944750076272099</v>
      </c>
      <c r="D348">
        <f>VLOOKUP(Table145[[#This Row],[model.rxns]],Table2[[model.rxns]:[JFYL07 - avg]],7,FALSE)</f>
        <v>-1.17012404772807E-3</v>
      </c>
      <c r="E348">
        <f>VLOOKUP(Table145[[#This Row],[model.rxns]],Table2[[model.rxns]:[JFYL18 - avg]],11,FALSE)</f>
        <v>-1.4044611783202499E-3</v>
      </c>
      <c r="F348">
        <f>VLOOKUP(Table145[[#This Row],[model.rxns]],Table2[[model.rxns]:[JFYL18 - stddev]],12,FALSE)</f>
        <v>3.39792229151154E-3</v>
      </c>
      <c r="G348" t="b">
        <f>ABS(Table145[[#This Row],[JFYL18 flux]])&gt;Table145[[#This Row],[JFYL18 stddev]]</f>
        <v>0</v>
      </c>
      <c r="H348">
        <v>4.4154985440290401E-5</v>
      </c>
    </row>
    <row r="349" spans="1:8" hidden="1" x14ac:dyDescent="0.25">
      <c r="A349" s="5">
        <v>1585</v>
      </c>
      <c r="B349" t="str">
        <f>VLOOKUP(Table145[[#This Row],[model.rxns]],Table2[],2,FALSE)</f>
        <v>2-oxobutanoate transporter</v>
      </c>
      <c r="C349" s="2">
        <v>1.1937557518427999</v>
      </c>
      <c r="D349">
        <f>VLOOKUP(Table145[[#This Row],[model.rxns]],Table2[[model.rxns]:[JFYL07 - avg]],7,FALSE)</f>
        <v>5.5159556378822604E-3</v>
      </c>
      <c r="E349">
        <f>VLOOKUP(Table145[[#This Row],[model.rxns]],Table2[[model.rxns]:[JFYL18 - avg]],11,FALSE)</f>
        <v>6.6097062889513896E-3</v>
      </c>
      <c r="F349">
        <f>VLOOKUP(Table145[[#This Row],[model.rxns]],Table2[[model.rxns]:[JFYL18 - stddev]],12,FALSE)</f>
        <v>6.8810135167780904E-4</v>
      </c>
      <c r="G349" t="b">
        <f>ABS(Table145[[#This Row],[JFYL18 flux]])&gt;Table145[[#This Row],[JFYL18 stddev]]</f>
        <v>1</v>
      </c>
      <c r="H349">
        <v>0</v>
      </c>
    </row>
    <row r="350" spans="1:8" x14ac:dyDescent="0.25">
      <c r="A350" s="5">
        <v>1704</v>
      </c>
      <c r="B350" t="str">
        <f>VLOOKUP(Table145[[#This Row],[model.rxns]],Table2[],2,FALSE)</f>
        <v>cytidylate kinase (dCMP)</v>
      </c>
      <c r="C350" s="2">
        <v>1.1928520543188501</v>
      </c>
      <c r="D350">
        <f>VLOOKUP(Table145[[#This Row],[model.rxns]],Table2[[model.rxns]:[JFYL07 - avg]],7,FALSE)</f>
        <v>-6.1535801330169101E-4</v>
      </c>
      <c r="E350">
        <f>VLOOKUP(Table145[[#This Row],[model.rxns]],Table2[[model.rxns]:[JFYL18 - avg]],11,FALSE)</f>
        <v>-7.3728766188561998E-4</v>
      </c>
      <c r="F350">
        <f>VLOOKUP(Table145[[#This Row],[model.rxns]],Table2[[model.rxns]:[JFYL18 - stddev]],12,FALSE)</f>
        <v>2.5398994841520502E-4</v>
      </c>
      <c r="G350" t="b">
        <f>ABS(Table145[[#This Row],[JFYL18 flux]])&gt;Table145[[#This Row],[JFYL18 stddev]]</f>
        <v>1</v>
      </c>
      <c r="H350">
        <v>8.7201573573386794E-143</v>
      </c>
    </row>
    <row r="351" spans="1:8" x14ac:dyDescent="0.25">
      <c r="A351" s="5">
        <v>692</v>
      </c>
      <c r="B351" t="str">
        <f>VLOOKUP(Table145[[#This Row],[model.rxns]],Table2[],2,FALSE)</f>
        <v>L-threonine deaminase</v>
      </c>
      <c r="C351" s="2">
        <v>1.18695377509959</v>
      </c>
      <c r="D351">
        <f>VLOOKUP(Table145[[#This Row],[model.rxns]],Table2[[model.rxns]:[JFYL07 - avg]],7,FALSE)</f>
        <v>5.2302898491402598E-3</v>
      </c>
      <c r="E351">
        <f>VLOOKUP(Table145[[#This Row],[model.rxns]],Table2[[model.rxns]:[JFYL18 - avg]],11,FALSE)</f>
        <v>6.2598027555296398E-3</v>
      </c>
      <c r="F351">
        <f>VLOOKUP(Table145[[#This Row],[model.rxns]],Table2[[model.rxns]:[JFYL18 - stddev]],12,FALSE)</f>
        <v>1.0031604240094999E-3</v>
      </c>
      <c r="G351" t="b">
        <f>ABS(Table145[[#This Row],[JFYL18 flux]])&gt;Table145[[#This Row],[JFYL18 stddev]]</f>
        <v>1</v>
      </c>
      <c r="H351">
        <v>0</v>
      </c>
    </row>
    <row r="352" spans="1:8" hidden="1" x14ac:dyDescent="0.25">
      <c r="A352" s="5" t="s">
        <v>1788</v>
      </c>
      <c r="B352" t="str">
        <f>VLOOKUP(Table145[[#This Row],[model.rxns]],Table2[],2,FALSE)</f>
        <v>linoleoyl-CoA transport, cytoplasm-ER membrane</v>
      </c>
      <c r="C352" s="2">
        <v>1.18577948350128</v>
      </c>
      <c r="D352">
        <f>VLOOKUP(Table145[[#This Row],[model.rxns]],Table2[[model.rxns]:[JFYL07 - avg]],7,FALSE)</f>
        <v>-3.3840491026448601E-3</v>
      </c>
      <c r="E352">
        <f>VLOOKUP(Table145[[#This Row],[model.rxns]],Table2[[model.rxns]:[JFYL18 - avg]],11,FALSE)</f>
        <v>-4.0455175638001396E-3</v>
      </c>
      <c r="F352">
        <f>VLOOKUP(Table145[[#This Row],[model.rxns]],Table2[[model.rxns]:[JFYL18 - stddev]],12,FALSE)</f>
        <v>7.68015878592948E-4</v>
      </c>
      <c r="G352" t="b">
        <f>ABS(Table145[[#This Row],[JFYL18 flux]])&gt;Table145[[#This Row],[JFYL18 stddev]]</f>
        <v>1</v>
      </c>
      <c r="H352">
        <v>0</v>
      </c>
    </row>
    <row r="353" spans="1:8" x14ac:dyDescent="0.25">
      <c r="A353" s="5">
        <v>2094</v>
      </c>
      <c r="B353" t="str">
        <f>VLOOKUP(Table145[[#This Row],[model.rxns]],Table2[],2,FALSE)</f>
        <v>water diffusion</v>
      </c>
      <c r="C353" s="2">
        <v>1.18547605011429</v>
      </c>
      <c r="D353">
        <f>VLOOKUP(Table145[[#This Row],[model.rxns]],Table2[[model.rxns]:[JFYL07 - avg]],7,FALSE)</f>
        <v>-1.92661830866037E-3</v>
      </c>
      <c r="E353">
        <f>VLOOKUP(Table145[[#This Row],[model.rxns]],Table2[[model.rxns]:[JFYL18 - avg]],11,FALSE)</f>
        <v>-2.3027391590630698E-3</v>
      </c>
      <c r="F353">
        <f>VLOOKUP(Table145[[#This Row],[model.rxns]],Table2[[model.rxns]:[JFYL18 - stddev]],12,FALSE)</f>
        <v>4.8095795221515499E-4</v>
      </c>
      <c r="G353" t="b">
        <f>ABS(Table145[[#This Row],[JFYL18 flux]])&gt;Table145[[#This Row],[JFYL18 stddev]]</f>
        <v>1</v>
      </c>
      <c r="H353">
        <v>0</v>
      </c>
    </row>
    <row r="354" spans="1:8" x14ac:dyDescent="0.25">
      <c r="A354" s="5">
        <v>976</v>
      </c>
      <c r="B354" t="str">
        <f>VLOOKUP(Table145[[#This Row],[model.rxns]],Table2[],2,FALSE)</f>
        <v>ribonucleotide reductase</v>
      </c>
      <c r="C354" s="2">
        <v>1.18547605011429</v>
      </c>
      <c r="D354">
        <f>VLOOKUP(Table145[[#This Row],[model.rxns]],Table2[[model.rxns]:[JFYL07 - avg]],7,FALSE)</f>
        <v>6.2574297489641803E-4</v>
      </c>
      <c r="E354">
        <f>VLOOKUP(Table145[[#This Row],[model.rxns]],Table2[[model.rxns]:[JFYL18 - avg]],11,FALSE)</f>
        <v>7.4763240984473901E-4</v>
      </c>
      <c r="F354">
        <f>VLOOKUP(Table145[[#This Row],[model.rxns]],Table2[[model.rxns]:[JFYL18 - stddev]],12,FALSE)</f>
        <v>1.8646774732563099E-4</v>
      </c>
      <c r="G354" t="b">
        <f>ABS(Table145[[#This Row],[JFYL18 flux]])&gt;Table145[[#This Row],[JFYL18 stddev]]</f>
        <v>1</v>
      </c>
      <c r="H354">
        <v>6.9742090640047799E-283</v>
      </c>
    </row>
    <row r="355" spans="1:8" hidden="1" x14ac:dyDescent="0.25">
      <c r="A355" s="5" t="s">
        <v>1789</v>
      </c>
      <c r="B355" t="str">
        <f>VLOOKUP(Table145[[#This Row],[model.rxns]],Table2[],2,FALSE)</f>
        <v>linoleoyl-CoA transport, cytoplasm-lipid particle</v>
      </c>
      <c r="C355" s="2">
        <v>1.18547605011429</v>
      </c>
      <c r="D355">
        <f>VLOOKUP(Table145[[#This Row],[model.rxns]],Table2[[model.rxns]:[JFYL07 - avg]],7,FALSE)</f>
        <v>3.3771807290711399E-3</v>
      </c>
      <c r="E355">
        <f>VLOOKUP(Table145[[#This Row],[model.rxns]],Table2[[model.rxns]:[JFYL18 - avg]],11,FALSE)</f>
        <v>4.0313366611145303E-3</v>
      </c>
      <c r="F355">
        <f>VLOOKUP(Table145[[#This Row],[model.rxns]],Table2[[model.rxns]:[JFYL18 - stddev]],12,FALSE)</f>
        <v>8.0360279397483601E-4</v>
      </c>
      <c r="G355" t="b">
        <f>ABS(Table145[[#This Row],[JFYL18 flux]])&gt;Table145[[#This Row],[JFYL18 stddev]]</f>
        <v>1</v>
      </c>
      <c r="H355">
        <v>0</v>
      </c>
    </row>
    <row r="356" spans="1:8" x14ac:dyDescent="0.25">
      <c r="A356" s="5">
        <v>973</v>
      </c>
      <c r="B356" t="str">
        <f>VLOOKUP(Table145[[#This Row],[model.rxns]],Table2[],2,FALSE)</f>
        <v>ribonucleoside-triphosphate reductase (UTP)</v>
      </c>
      <c r="C356" s="2">
        <v>1.18538547905562</v>
      </c>
      <c r="D356">
        <f>VLOOKUP(Table145[[#This Row],[model.rxns]],Table2[[model.rxns]:[JFYL07 - avg]],7,FALSE)</f>
        <v>6.0750154333342001E-4</v>
      </c>
      <c r="E356">
        <f>VLOOKUP(Table145[[#This Row],[model.rxns]],Table2[[model.rxns]:[JFYL18 - avg]],11,FALSE)</f>
        <v>7.2109962606917003E-4</v>
      </c>
      <c r="F356">
        <f>VLOOKUP(Table145[[#This Row],[model.rxns]],Table2[[model.rxns]:[JFYL18 - stddev]],12,FALSE)</f>
        <v>2.24708143379422E-4</v>
      </c>
      <c r="G356" t="b">
        <f>ABS(Table145[[#This Row],[JFYL18 flux]])&gt;Table145[[#This Row],[JFYL18 stddev]]</f>
        <v>1</v>
      </c>
      <c r="H356">
        <v>1.88030530593491E-191</v>
      </c>
    </row>
    <row r="357" spans="1:8" x14ac:dyDescent="0.25">
      <c r="A357" s="5" t="s">
        <v>1889</v>
      </c>
      <c r="B357" t="str">
        <f>VLOOKUP(Table145[[#This Row],[model.rxns]],Table2[],2,FALSE)</f>
        <v>carbohydrate pseudoreaction</v>
      </c>
      <c r="C357" s="2">
        <v>1.18147366238851</v>
      </c>
      <c r="D357">
        <f>VLOOKUP(Table145[[#This Row],[model.rxns]],Table2[[model.rxns]:[JFYL07 - avg]],7,FALSE)</f>
        <v>3.5551718317659103E-2</v>
      </c>
      <c r="E357">
        <f>VLOOKUP(Table145[[#This Row],[model.rxns]],Table2[[model.rxns]:[JFYL18 - avg]],11,FALSE)</f>
        <v>4.2106608835119297E-2</v>
      </c>
      <c r="F357">
        <f>VLOOKUP(Table145[[#This Row],[model.rxns]],Table2[[model.rxns]:[JFYL18 - stddev]],12,FALSE)</f>
        <v>4.15749265966079E-4</v>
      </c>
      <c r="G357" t="b">
        <f>ABS(Table145[[#This Row],[JFYL18 flux]])&gt;Table145[[#This Row],[JFYL18 stddev]]</f>
        <v>1</v>
      </c>
      <c r="H357">
        <v>0</v>
      </c>
    </row>
    <row r="358" spans="1:8" hidden="1" x14ac:dyDescent="0.25">
      <c r="A358" s="5">
        <v>195</v>
      </c>
      <c r="B358" t="str">
        <f>VLOOKUP(Table145[[#This Row],[model.rxns]],Table2[],2,FALSE)</f>
        <v>alpha,alpha-trehalose-phosphate synthase (UDP-forming)</v>
      </c>
      <c r="C358" s="2">
        <v>1.18117974543907</v>
      </c>
      <c r="D358">
        <f>VLOOKUP(Table145[[#This Row],[model.rxns]],Table2[[model.rxns]:[JFYL07 - avg]],7,FALSE)</f>
        <v>4.6697891332727801E-4</v>
      </c>
      <c r="E358">
        <f>VLOOKUP(Table145[[#This Row],[model.rxns]],Table2[[model.rxns]:[JFYL18 - avg]],11,FALSE)</f>
        <v>5.5132500403966798E-4</v>
      </c>
      <c r="F358">
        <f>VLOOKUP(Table145[[#This Row],[model.rxns]],Table2[[model.rxns]:[JFYL18 - stddev]],12,FALSE)</f>
        <v>7.0597415701707301E-4</v>
      </c>
      <c r="G358" t="b">
        <f>ABS(Table145[[#This Row],[JFYL18 flux]])&gt;Table145[[#This Row],[JFYL18 stddev]]</f>
        <v>0</v>
      </c>
      <c r="H358">
        <v>1.419824795261E-9</v>
      </c>
    </row>
    <row r="359" spans="1:8" hidden="1" x14ac:dyDescent="0.25">
      <c r="A359" s="5">
        <v>1051</v>
      </c>
      <c r="B359" t="str">
        <f>VLOOKUP(Table145[[#This Row],[model.rxns]],Table2[],2,FALSE)</f>
        <v>trehalose-phosphatase</v>
      </c>
      <c r="C359" s="2">
        <v>1.17910683057233</v>
      </c>
      <c r="D359">
        <f>VLOOKUP(Table145[[#This Row],[model.rxns]],Table2[[model.rxns]:[JFYL07 - avg]],7,FALSE)</f>
        <v>4.6697891332727801E-4</v>
      </c>
      <c r="E359">
        <f>VLOOKUP(Table145[[#This Row],[model.rxns]],Table2[[model.rxns]:[JFYL18 - avg]],11,FALSE)</f>
        <v>5.5132500403966798E-4</v>
      </c>
      <c r="F359">
        <f>VLOOKUP(Table145[[#This Row],[model.rxns]],Table2[[model.rxns]:[JFYL18 - stddev]],12,FALSE)</f>
        <v>7.0597415701707301E-4</v>
      </c>
      <c r="G359" t="b">
        <f>ABS(Table145[[#This Row],[JFYL18 flux]])&gt;Table145[[#This Row],[JFYL18 stddev]]</f>
        <v>0</v>
      </c>
      <c r="H359">
        <v>1.419824795261E-9</v>
      </c>
    </row>
    <row r="360" spans="1:8" x14ac:dyDescent="0.25">
      <c r="A360" s="5">
        <v>2140</v>
      </c>
      <c r="B360" t="str">
        <f>VLOOKUP(Table145[[#This Row],[model.rxns]],Table2[],2,FALSE)</f>
        <v>fatty-acyl-CoA synthase (n-C16:0CoA)</v>
      </c>
      <c r="C360" s="2">
        <v>1.17819350538209</v>
      </c>
      <c r="D360">
        <f>VLOOKUP(Table145[[#This Row],[model.rxns]],Table2[[model.rxns]:[JFYL07 - avg]],7,FALSE)</f>
        <v>1.76011436026731E-3</v>
      </c>
      <c r="E360">
        <f>VLOOKUP(Table145[[#This Row],[model.rxns]],Table2[[model.rxns]:[JFYL18 - avg]],11,FALSE)</f>
        <v>2.0713310717397201E-3</v>
      </c>
      <c r="F360">
        <f>VLOOKUP(Table145[[#This Row],[model.rxns]],Table2[[model.rxns]:[JFYL18 - stddev]],12,FALSE)</f>
        <v>1.02048834566612E-3</v>
      </c>
      <c r="G360" t="b">
        <f>ABS(Table145[[#This Row],[JFYL18 flux]])&gt;Table145[[#This Row],[JFYL18 stddev]]</f>
        <v>1</v>
      </c>
      <c r="H360">
        <v>6.2468808396122903E-74</v>
      </c>
    </row>
    <row r="361" spans="1:8" x14ac:dyDescent="0.25">
      <c r="A361" s="5">
        <v>1072</v>
      </c>
      <c r="B361" t="str">
        <f>VLOOKUP(Table145[[#This Row],[model.rxns]],Table2[],2,FALSE)</f>
        <v>UMP kinase</v>
      </c>
      <c r="C361" s="2">
        <v>1.1755923853785</v>
      </c>
      <c r="D361">
        <f>VLOOKUP(Table145[[#This Row],[model.rxns]],Table2[[model.rxns]:[JFYL07 - avg]],7,FALSE)</f>
        <v>5.2048885456029998E-3</v>
      </c>
      <c r="E361">
        <f>VLOOKUP(Table145[[#This Row],[model.rxns]],Table2[[model.rxns]:[JFYL18 - avg]],11,FALSE)</f>
        <v>6.1227008279724996E-3</v>
      </c>
      <c r="F361">
        <f>VLOOKUP(Table145[[#This Row],[model.rxns]],Table2[[model.rxns]:[JFYL18 - stddev]],12,FALSE)</f>
        <v>6.0097987729369204E-3</v>
      </c>
      <c r="G361" t="b">
        <f>ABS(Table145[[#This Row],[JFYL18 flux]])&gt;Table145[[#This Row],[JFYL18 stddev]]</f>
        <v>1</v>
      </c>
      <c r="H361">
        <v>4.04703157839792E-13</v>
      </c>
    </row>
    <row r="362" spans="1:8" x14ac:dyDescent="0.25">
      <c r="A362" s="5">
        <v>496</v>
      </c>
      <c r="B362" t="str">
        <f>VLOOKUP(Table145[[#This Row],[model.rxns]],Table2[],2,FALSE)</f>
        <v>glycerol-3-phosphate/dihydroxyacetone phosphate acyltransferase</v>
      </c>
      <c r="C362" s="2">
        <v>1.1755923853785</v>
      </c>
      <c r="D362">
        <f>VLOOKUP(Table145[[#This Row],[model.rxns]],Table2[[model.rxns]:[JFYL07 - avg]],7,FALSE)</f>
        <v>3.2569841397465898E-3</v>
      </c>
      <c r="E362">
        <f>VLOOKUP(Table145[[#This Row],[model.rxns]],Table2[[model.rxns]:[JFYL18 - avg]],11,FALSE)</f>
        <v>3.8249455034572899E-3</v>
      </c>
      <c r="F362">
        <f>VLOOKUP(Table145[[#This Row],[model.rxns]],Table2[[model.rxns]:[JFYL18 - stddev]],12,FALSE)</f>
        <v>7.2362340232516597E-4</v>
      </c>
      <c r="G362" t="b">
        <f>ABS(Table145[[#This Row],[JFYL18 flux]])&gt;Table145[[#This Row],[JFYL18 stddev]]</f>
        <v>1</v>
      </c>
      <c r="H362">
        <v>0</v>
      </c>
    </row>
    <row r="363" spans="1:8" hidden="1" x14ac:dyDescent="0.25">
      <c r="A363" s="5">
        <v>3581</v>
      </c>
      <c r="B363" t="str">
        <f>VLOOKUP(Table145[[#This Row],[model.rxns]],Table2[],2,FALSE)</f>
        <v>glycerol 3-phosphate transport, cytoplasm-lipid particle</v>
      </c>
      <c r="C363" s="2">
        <v>1.1755923853785</v>
      </c>
      <c r="D363">
        <f>VLOOKUP(Table145[[#This Row],[model.rxns]],Table2[[model.rxns]:[JFYL07 - avg]],7,FALSE)</f>
        <v>3.2569841397465898E-3</v>
      </c>
      <c r="E363">
        <f>VLOOKUP(Table145[[#This Row],[model.rxns]],Table2[[model.rxns]:[JFYL18 - avg]],11,FALSE)</f>
        <v>3.8249455034572899E-3</v>
      </c>
      <c r="F363">
        <f>VLOOKUP(Table145[[#This Row],[model.rxns]],Table2[[model.rxns]:[JFYL18 - stddev]],12,FALSE)</f>
        <v>7.2362340232516597E-4</v>
      </c>
      <c r="G363" t="b">
        <f>ABS(Table145[[#This Row],[JFYL18 flux]])&gt;Table145[[#This Row],[JFYL18 stddev]]</f>
        <v>1</v>
      </c>
      <c r="H363">
        <v>0</v>
      </c>
    </row>
    <row r="364" spans="1:8" x14ac:dyDescent="0.25">
      <c r="A364" s="5" t="s">
        <v>1759</v>
      </c>
      <c r="B364" t="str">
        <f>VLOOKUP(Table145[[#This Row],[model.rxns]],Table2[],2,FALSE)</f>
        <v>1-acyl-sn-gylcerol-3-phosphate acyltransferase</v>
      </c>
      <c r="C364" s="2">
        <v>1.1755923853785</v>
      </c>
      <c r="D364">
        <f>VLOOKUP(Table145[[#This Row],[model.rxns]],Table2[[model.rxns]:[JFYL07 - avg]],7,FALSE)</f>
        <v>3.2569841397465898E-3</v>
      </c>
      <c r="E364">
        <f>VLOOKUP(Table145[[#This Row],[model.rxns]],Table2[[model.rxns]:[JFYL18 - avg]],11,FALSE)</f>
        <v>3.8249455034572899E-3</v>
      </c>
      <c r="F364">
        <f>VLOOKUP(Table145[[#This Row],[model.rxns]],Table2[[model.rxns]:[JFYL18 - stddev]],12,FALSE)</f>
        <v>7.2362340232516597E-4</v>
      </c>
      <c r="G364" t="b">
        <f>ABS(Table145[[#This Row],[JFYL18 flux]])&gt;Table145[[#This Row],[JFYL18 stddev]]</f>
        <v>1</v>
      </c>
      <c r="H364">
        <v>0</v>
      </c>
    </row>
    <row r="365" spans="1:8" x14ac:dyDescent="0.25">
      <c r="A365" s="5">
        <v>488</v>
      </c>
      <c r="B365" t="str">
        <f>VLOOKUP(Table145[[#This Row],[model.rxns]],Table2[],2,FALSE)</f>
        <v>glycerol kinase</v>
      </c>
      <c r="C365" s="2">
        <v>1.1755923853785</v>
      </c>
      <c r="D365">
        <f>VLOOKUP(Table145[[#This Row],[model.rxns]],Table2[[model.rxns]:[JFYL07 - avg]],7,FALSE)</f>
        <v>1.4202319025287001E-4</v>
      </c>
      <c r="E365">
        <f>VLOOKUP(Table145[[#This Row],[model.rxns]],Table2[[model.rxns]:[JFYL18 - avg]],11,FALSE)</f>
        <v>1.66744209749557E-4</v>
      </c>
      <c r="F365">
        <f>VLOOKUP(Table145[[#This Row],[model.rxns]],Table2[[model.rxns]:[JFYL18 - stddev]],12,FALSE)</f>
        <v>5.0095353086289801E-5</v>
      </c>
      <c r="G365" t="b">
        <f>ABS(Table145[[#This Row],[JFYL18 flux]])&gt;Table145[[#This Row],[JFYL18 stddev]]</f>
        <v>1</v>
      </c>
      <c r="H365">
        <v>4.6048838690641098E-161</v>
      </c>
    </row>
    <row r="366" spans="1:8" hidden="1" x14ac:dyDescent="0.25">
      <c r="A366" s="5">
        <v>3597</v>
      </c>
      <c r="B366" t="str">
        <f>VLOOKUP(Table145[[#This Row],[model.rxns]],Table2[],2,FALSE)</f>
        <v>glycerol transport, lipid particle-cytoplasm</v>
      </c>
      <c r="C366" s="2">
        <v>1.1748350800971299</v>
      </c>
      <c r="D366">
        <f>VLOOKUP(Table145[[#This Row],[model.rxns]],Table2[[model.rxns]:[JFYL07 - avg]],7,FALSE)</f>
        <v>1.4202319025287001E-4</v>
      </c>
      <c r="E366">
        <f>VLOOKUP(Table145[[#This Row],[model.rxns]],Table2[[model.rxns]:[JFYL18 - avg]],11,FALSE)</f>
        <v>1.66744209749557E-4</v>
      </c>
      <c r="F366">
        <f>VLOOKUP(Table145[[#This Row],[model.rxns]],Table2[[model.rxns]:[JFYL18 - stddev]],12,FALSE)</f>
        <v>5.0095353086289801E-5</v>
      </c>
      <c r="G366" t="b">
        <f>ABS(Table145[[#This Row],[JFYL18 flux]])&gt;Table145[[#This Row],[JFYL18 stddev]]</f>
        <v>1</v>
      </c>
      <c r="H366">
        <v>4.6048838690641098E-161</v>
      </c>
    </row>
    <row r="367" spans="1:8" x14ac:dyDescent="0.25">
      <c r="A367" s="5" t="s">
        <v>1676</v>
      </c>
      <c r="B367" t="str">
        <f>VLOOKUP(Table145[[#This Row],[model.rxns]],Table2[],2,FALSE)</f>
        <v>DAG lipase, lipid particle</v>
      </c>
      <c r="C367" s="2">
        <v>1.1746094174277</v>
      </c>
      <c r="D367">
        <f>VLOOKUP(Table145[[#This Row],[model.rxns]],Table2[[model.rxns]:[JFYL07 - avg]],7,FALSE)</f>
        <v>1.4202319025287001E-4</v>
      </c>
      <c r="E367">
        <f>VLOOKUP(Table145[[#This Row],[model.rxns]],Table2[[model.rxns]:[JFYL18 - avg]],11,FALSE)</f>
        <v>1.66744209749557E-4</v>
      </c>
      <c r="F367">
        <f>VLOOKUP(Table145[[#This Row],[model.rxns]],Table2[[model.rxns]:[JFYL18 - stddev]],12,FALSE)</f>
        <v>5.0095353086289801E-5</v>
      </c>
      <c r="G367" t="b">
        <f>ABS(Table145[[#This Row],[JFYL18 flux]])&gt;Table145[[#This Row],[JFYL18 stddev]]</f>
        <v>1</v>
      </c>
      <c r="H367">
        <v>4.6048838690641098E-161</v>
      </c>
    </row>
    <row r="368" spans="1:8" x14ac:dyDescent="0.25">
      <c r="A368" s="5" t="s">
        <v>1678</v>
      </c>
      <c r="B368" t="str">
        <f>VLOOKUP(Table145[[#This Row],[model.rxns]],Table2[],2,FALSE)</f>
        <v>MAG lipase</v>
      </c>
      <c r="C368" s="2">
        <v>1.17244687994033</v>
      </c>
      <c r="D368">
        <f>VLOOKUP(Table145[[#This Row],[model.rxns]],Table2[[model.rxns]:[JFYL07 - avg]],7,FALSE)</f>
        <v>1.4202319025287001E-4</v>
      </c>
      <c r="E368">
        <f>VLOOKUP(Table145[[#This Row],[model.rxns]],Table2[[model.rxns]:[JFYL18 - avg]],11,FALSE)</f>
        <v>1.66744209749557E-4</v>
      </c>
      <c r="F368">
        <f>VLOOKUP(Table145[[#This Row],[model.rxns]],Table2[[model.rxns]:[JFYL18 - stddev]],12,FALSE)</f>
        <v>5.0095353086289801E-5</v>
      </c>
      <c r="G368" t="b">
        <f>ABS(Table145[[#This Row],[JFYL18 flux]])&gt;Table145[[#This Row],[JFYL18 stddev]]</f>
        <v>1</v>
      </c>
      <c r="H368">
        <v>4.6048838690641098E-161</v>
      </c>
    </row>
    <row r="369" spans="1:8" hidden="1" x14ac:dyDescent="0.25">
      <c r="A369" s="5" t="s">
        <v>1691</v>
      </c>
      <c r="B369" t="str">
        <f>VLOOKUP(Table145[[#This Row],[model.rxns]],Table2[],2,FALSE)</f>
        <v>diglyceride transport, cytoplasm-lipid particle</v>
      </c>
      <c r="C369" s="2">
        <v>1.1646916941275101</v>
      </c>
      <c r="D369">
        <f>VLOOKUP(Table145[[#This Row],[model.rxns]],Table2[[model.rxns]:[JFYL07 - avg]],7,FALSE)</f>
        <v>1.4202319025287001E-4</v>
      </c>
      <c r="E369">
        <f>VLOOKUP(Table145[[#This Row],[model.rxns]],Table2[[model.rxns]:[JFYL18 - avg]],11,FALSE)</f>
        <v>1.66744209749557E-4</v>
      </c>
      <c r="F369">
        <f>VLOOKUP(Table145[[#This Row],[model.rxns]],Table2[[model.rxns]:[JFYL18 - stddev]],12,FALSE)</f>
        <v>5.0095353086289801E-5</v>
      </c>
      <c r="G369" t="b">
        <f>ABS(Table145[[#This Row],[JFYL18 flux]])&gt;Table145[[#This Row],[JFYL18 stddev]]</f>
        <v>1</v>
      </c>
      <c r="H369">
        <v>4.6048838690641098E-161</v>
      </c>
    </row>
    <row r="370" spans="1:8" x14ac:dyDescent="0.25">
      <c r="A370" s="5" t="s">
        <v>1764</v>
      </c>
      <c r="B370" t="str">
        <f>VLOOKUP(Table145[[#This Row],[model.rxns]],Table2[],2,FALSE)</f>
        <v>Acyl-CoAs pool</v>
      </c>
      <c r="C370" s="2">
        <v>1.16171411810429</v>
      </c>
      <c r="D370">
        <f>VLOOKUP(Table145[[#This Row],[model.rxns]],Table2[[model.rxns]:[JFYL07 - avg]],7,FALSE)</f>
        <v>6.7173281766113799E-3</v>
      </c>
      <c r="E370">
        <f>VLOOKUP(Table145[[#This Row],[model.rxns]],Table2[[model.rxns]:[JFYL18 - avg]],11,FALSE)</f>
        <v>7.8848426115486793E-3</v>
      </c>
      <c r="F370">
        <f>VLOOKUP(Table145[[#This Row],[model.rxns]],Table2[[model.rxns]:[JFYL18 - stddev]],12,FALSE)</f>
        <v>2.6304476159040701E-3</v>
      </c>
      <c r="G370" t="b">
        <f>ABS(Table145[[#This Row],[JFYL18 flux]])&gt;Table145[[#This Row],[JFYL18 stddev]]</f>
        <v>1</v>
      </c>
      <c r="H370">
        <v>1.5813633794769799E-138</v>
      </c>
    </row>
    <row r="371" spans="1:8" hidden="1" x14ac:dyDescent="0.25">
      <c r="A371" s="5" t="s">
        <v>1703</v>
      </c>
      <c r="B371" t="str">
        <f>VLOOKUP(Table145[[#This Row],[model.rxns]],Table2[],2,FALSE)</f>
        <v>phosphatidate transport, lipid particle-ER membrane</v>
      </c>
      <c r="C371" s="2">
        <v>1.1615613224203301</v>
      </c>
      <c r="D371">
        <f>VLOOKUP(Table145[[#This Row],[model.rxns]],Table2[[model.rxns]:[JFYL07 - avg]],7,FALSE)</f>
        <v>2.95122325609159E-3</v>
      </c>
      <c r="E371">
        <f>VLOOKUP(Table145[[#This Row],[model.rxns]],Table2[[model.rxns]:[JFYL18 - avg]],11,FALSE)</f>
        <v>3.4562118499068301E-3</v>
      </c>
      <c r="F371">
        <f>VLOOKUP(Table145[[#This Row],[model.rxns]],Table2[[model.rxns]:[JFYL18 - stddev]],12,FALSE)</f>
        <v>7.2327727033357598E-4</v>
      </c>
      <c r="G371" t="b">
        <f>ABS(Table145[[#This Row],[JFYL18 flux]])&gt;Table145[[#This Row],[JFYL18 stddev]]</f>
        <v>1</v>
      </c>
      <c r="H371">
        <v>0</v>
      </c>
    </row>
    <row r="372" spans="1:8" x14ac:dyDescent="0.25">
      <c r="A372" s="5">
        <v>1825</v>
      </c>
      <c r="B372" t="str">
        <f>VLOOKUP(Table145[[#This Row],[model.rxns]],Table2[],2,FALSE)</f>
        <v>H+ diffusion</v>
      </c>
      <c r="C372" s="2">
        <v>1.16132349762273</v>
      </c>
      <c r="D372">
        <f>VLOOKUP(Table145[[#This Row],[model.rxns]],Table2[[model.rxns]:[JFYL07 - avg]],7,FALSE)</f>
        <v>-1.10575216461439E-2</v>
      </c>
      <c r="E372">
        <f>VLOOKUP(Table145[[#This Row],[model.rxns]],Table2[[model.rxns]:[JFYL18 - avg]],11,FALSE)</f>
        <v>-1.29431560834688E-2</v>
      </c>
      <c r="F372">
        <f>VLOOKUP(Table145[[#This Row],[model.rxns]],Table2[[model.rxns]:[JFYL18 - stddev]],12,FALSE)</f>
        <v>1.84719857809253E-3</v>
      </c>
      <c r="G372" t="b">
        <f>ABS(Table145[[#This Row],[JFYL18 flux]])&gt;Table145[[#This Row],[JFYL18 stddev]]</f>
        <v>1</v>
      </c>
      <c r="H372">
        <v>3.5619695909767798E-124</v>
      </c>
    </row>
    <row r="373" spans="1:8" x14ac:dyDescent="0.25">
      <c r="A373" s="5">
        <v>2125</v>
      </c>
      <c r="B373" t="str">
        <f>VLOOKUP(Table145[[#This Row],[model.rxns]],Table2[],2,FALSE)</f>
        <v>coenzyme A: cytoplasm to LP</v>
      </c>
      <c r="C373" s="2">
        <v>1.1550305848999101</v>
      </c>
      <c r="D373">
        <f>VLOOKUP(Table145[[#This Row],[model.rxns]],Table2[[model.rxns]:[JFYL07 - avg]],7,FALSE)</f>
        <v>-5.9879851102961502E-3</v>
      </c>
      <c r="E373">
        <f>VLOOKUP(Table145[[#This Row],[model.rxns]],Table2[[model.rxns]:[JFYL18 - avg]],11,FALSE)</f>
        <v>-6.9915330517827797E-3</v>
      </c>
      <c r="F373">
        <f>VLOOKUP(Table145[[#This Row],[model.rxns]],Table2[[model.rxns]:[JFYL18 - stddev]],12,FALSE)</f>
        <v>4.8816487047902597E-3</v>
      </c>
      <c r="G373" t="b">
        <f>ABS(Table145[[#This Row],[JFYL18 flux]])&gt;Table145[[#This Row],[JFYL18 stddev]]</f>
        <v>1</v>
      </c>
      <c r="H373">
        <v>2.38229844225202E-23</v>
      </c>
    </row>
    <row r="374" spans="1:8" x14ac:dyDescent="0.25">
      <c r="A374" s="5">
        <v>1824</v>
      </c>
      <c r="B374" t="str">
        <f>VLOOKUP(Table145[[#This Row],[model.rxns]],Table2[],2,FALSE)</f>
        <v>H+ diffusion</v>
      </c>
      <c r="C374" s="2">
        <v>1.1533549154707301</v>
      </c>
      <c r="D374">
        <f>VLOOKUP(Table145[[#This Row],[model.rxns]],Table2[[model.rxns]:[JFYL07 - avg]],7,FALSE)</f>
        <v>2.76537146295632</v>
      </c>
      <c r="E374">
        <f>VLOOKUP(Table145[[#This Row],[model.rxns]],Table2[[model.rxns]:[JFYL18 - avg]],11,FALSE)</f>
        <v>3.21157290699208</v>
      </c>
      <c r="F374">
        <f>VLOOKUP(Table145[[#This Row],[model.rxns]],Table2[[model.rxns]:[JFYL18 - stddev]],12,FALSE)</f>
        <v>0.16970948018058099</v>
      </c>
      <c r="G374" t="b">
        <f>ABS(Table145[[#This Row],[JFYL18 flux]])&gt;Table145[[#This Row],[JFYL18 stddev]]</f>
        <v>1</v>
      </c>
      <c r="H374">
        <v>0</v>
      </c>
    </row>
    <row r="375" spans="1:8" x14ac:dyDescent="0.25">
      <c r="A375" s="5">
        <v>569</v>
      </c>
      <c r="B375" t="str">
        <f>VLOOKUP(Table145[[#This Row],[model.rxns]],Table2[],2,FALSE)</f>
        <v>inorganic diphosphatase</v>
      </c>
      <c r="C375" s="2">
        <v>1.1468148247483101</v>
      </c>
      <c r="D375">
        <f>VLOOKUP(Table145[[#This Row],[model.rxns]],Table2[[model.rxns]:[JFYL07 - avg]],7,FALSE)</f>
        <v>0.19033446195064799</v>
      </c>
      <c r="E375">
        <f>VLOOKUP(Table145[[#This Row],[model.rxns]],Table2[[model.rxns]:[JFYL18 - avg]],11,FALSE)</f>
        <v>0.22012713325189201</v>
      </c>
      <c r="F375">
        <f>VLOOKUP(Table145[[#This Row],[model.rxns]],Table2[[model.rxns]:[JFYL18 - stddev]],12,FALSE)</f>
        <v>3.4599478674975599E-2</v>
      </c>
      <c r="G375" t="b">
        <f>ABS(Table145[[#This Row],[JFYL18 flux]])&gt;Table145[[#This Row],[JFYL18 stddev]]</f>
        <v>1</v>
      </c>
      <c r="H375">
        <v>0</v>
      </c>
    </row>
    <row r="376" spans="1:8" hidden="1" x14ac:dyDescent="0.25">
      <c r="A376" s="5">
        <v>2032</v>
      </c>
      <c r="B376" t="str">
        <f>VLOOKUP(Table145[[#This Row],[model.rxns]],Table2[],2,FALSE)</f>
        <v>pyrophosphate transport</v>
      </c>
      <c r="C376" s="2">
        <v>1.09547089437999</v>
      </c>
      <c r="D376">
        <f>VLOOKUP(Table145[[#This Row],[model.rxns]],Table2[[model.rxns]:[JFYL07 - avg]],7,FALSE)</f>
        <v>0.18989101150669099</v>
      </c>
      <c r="E376">
        <f>VLOOKUP(Table145[[#This Row],[model.rxns]],Table2[[model.rxns]:[JFYL18 - avg]],11,FALSE)</f>
        <v>0.219486525724684</v>
      </c>
      <c r="F376">
        <f>VLOOKUP(Table145[[#This Row],[model.rxns]],Table2[[model.rxns]:[JFYL18 - stddev]],12,FALSE)</f>
        <v>3.4316753671598803E-2</v>
      </c>
      <c r="G376" t="b">
        <f>ABS(Table145[[#This Row],[JFYL18 flux]])&gt;Table145[[#This Row],[JFYL18 stddev]]</f>
        <v>1</v>
      </c>
      <c r="H376">
        <v>0</v>
      </c>
    </row>
    <row r="377" spans="1:8" hidden="1" x14ac:dyDescent="0.25">
      <c r="A377" s="5">
        <v>3957</v>
      </c>
      <c r="B377" t="str">
        <f>VLOOKUP(Table145[[#This Row],[model.rxns]],Table2[],2,FALSE)</f>
        <v>H+ transport, mitochondrion-mitochondrial membrane</v>
      </c>
      <c r="C377" s="2">
        <v>1.0826937881268399</v>
      </c>
      <c r="D377">
        <f>VLOOKUP(Table145[[#This Row],[model.rxns]],Table2[[model.rxns]:[JFYL07 - avg]],7,FALSE)</f>
        <v>1.8919299268127499E-3</v>
      </c>
      <c r="E377">
        <f>VLOOKUP(Table145[[#This Row],[model.rxns]],Table2[[model.rxns]:[JFYL18 - avg]],11,FALSE)</f>
        <v>2.1725242755024801E-3</v>
      </c>
      <c r="F377">
        <f>VLOOKUP(Table145[[#This Row],[model.rxns]],Table2[[model.rxns]:[JFYL18 - stddev]],12,FALSE)</f>
        <v>4.1565215542427201E-3</v>
      </c>
      <c r="G377" t="b">
        <f>ABS(Table145[[#This Row],[JFYL18 flux]])&gt;Table145[[#This Row],[JFYL18 stddev]]</f>
        <v>0</v>
      </c>
      <c r="H377">
        <v>1.8032589368398099E-4</v>
      </c>
    </row>
    <row r="378" spans="1:8" x14ac:dyDescent="0.25">
      <c r="A378" s="5">
        <v>851</v>
      </c>
      <c r="B378" t="str">
        <f>VLOOKUP(Table145[[#This Row],[model.rxns]],Table2[],2,FALSE)</f>
        <v>phenylalanine transaminase</v>
      </c>
      <c r="C378" s="2">
        <v>1.0764198286112101</v>
      </c>
      <c r="D378">
        <f>VLOOKUP(Table145[[#This Row],[model.rxns]],Table2[[model.rxns]:[JFYL07 - avg]],7,FALSE)</f>
        <v>-5.4363485901111799E-2</v>
      </c>
      <c r="E378">
        <f>VLOOKUP(Table145[[#This Row],[model.rxns]],Table2[[model.rxns]:[JFYL18 - avg]],11,FALSE)</f>
        <v>-6.1848282859613399E-2</v>
      </c>
      <c r="F378">
        <f>VLOOKUP(Table145[[#This Row],[model.rxns]],Table2[[model.rxns]:[JFYL18 - stddev]],12,FALSE)</f>
        <v>2.78351098847122E-2</v>
      </c>
      <c r="G378" t="b">
        <f>ABS(Table145[[#This Row],[JFYL18 flux]])&gt;Table145[[#This Row],[JFYL18 stddev]]</f>
        <v>1</v>
      </c>
      <c r="H378">
        <v>2.1886347660840399E-55</v>
      </c>
    </row>
    <row r="379" spans="1:8" x14ac:dyDescent="0.25">
      <c r="A379" s="5">
        <v>2117</v>
      </c>
      <c r="B379" t="str">
        <f>VLOOKUP(Table145[[#This Row],[model.rxns]],Table2[],2,FALSE)</f>
        <v>phenylalanine transaminase</v>
      </c>
      <c r="C379" s="2">
        <v>1.07580069289075</v>
      </c>
      <c r="D379">
        <f>VLOOKUP(Table145[[#This Row],[model.rxns]],Table2[[model.rxns]:[JFYL07 - avg]],7,FALSE)</f>
        <v>4.9310754464010703E-2</v>
      </c>
      <c r="E379">
        <f>VLOOKUP(Table145[[#This Row],[model.rxns]],Table2[[model.rxns]:[JFYL18 - avg]],11,FALSE)</f>
        <v>5.5754919995203503E-2</v>
      </c>
      <c r="F379">
        <f>VLOOKUP(Table145[[#This Row],[model.rxns]],Table2[[model.rxns]:[JFYL18 - stddev]],12,FALSE)</f>
        <v>2.7846097240434801E-2</v>
      </c>
      <c r="G379" t="b">
        <f>ABS(Table145[[#This Row],[JFYL18 flux]])&gt;Table145[[#This Row],[JFYL18 stddev]]</f>
        <v>1</v>
      </c>
      <c r="H379">
        <v>1.6491193223788899E-41</v>
      </c>
    </row>
    <row r="380" spans="1:8" hidden="1" x14ac:dyDescent="0.25">
      <c r="A380" s="5">
        <v>1110</v>
      </c>
      <c r="B380" t="str">
        <f>VLOOKUP(Table145[[#This Row],[model.rxns]],Table2[],2,FALSE)</f>
        <v>ADP/ATP transporter</v>
      </c>
      <c r="C380" s="2">
        <v>1.0747936076062501</v>
      </c>
      <c r="D380">
        <f>VLOOKUP(Table145[[#This Row],[model.rxns]],Table2[[model.rxns]:[JFYL07 - avg]],7,FALSE)</f>
        <v>6.5571267075213298</v>
      </c>
      <c r="E380">
        <f>VLOOKUP(Table145[[#This Row],[model.rxns]],Table2[[model.rxns]:[JFYL18 - avg]],11,FALSE)</f>
        <v>7.2666091518241398</v>
      </c>
      <c r="F380">
        <f>VLOOKUP(Table145[[#This Row],[model.rxns]],Table2[[model.rxns]:[JFYL18 - stddev]],12,FALSE)</f>
        <v>6.3079171914388499E-2</v>
      </c>
      <c r="G380" t="b">
        <f>ABS(Table145[[#This Row],[JFYL18 flux]])&gt;Table145[[#This Row],[JFYL18 stddev]]</f>
        <v>1</v>
      </c>
      <c r="H380">
        <v>0</v>
      </c>
    </row>
    <row r="381" spans="1:8" x14ac:dyDescent="0.25">
      <c r="A381" s="5">
        <v>451</v>
      </c>
      <c r="B381" t="str">
        <f>VLOOKUP(Table145[[#This Row],[model.rxns]],Table2[],2,FALSE)</f>
        <v>fumarase</v>
      </c>
      <c r="C381" s="2">
        <v>1.07409535899826</v>
      </c>
      <c r="D381">
        <f>VLOOKUP(Table145[[#This Row],[model.rxns]],Table2[[model.rxns]:[JFYL07 - avg]],7,FALSE)</f>
        <v>0.389979218453743</v>
      </c>
      <c r="E381">
        <f>VLOOKUP(Table145[[#This Row],[model.rxns]],Table2[[model.rxns]:[JFYL18 - avg]],11,FALSE)</f>
        <v>0.430034147151101</v>
      </c>
      <c r="F381">
        <f>VLOOKUP(Table145[[#This Row],[model.rxns]],Table2[[model.rxns]:[JFYL18 - stddev]],12,FALSE)</f>
        <v>8.5999034658058096E-3</v>
      </c>
      <c r="G381" t="b">
        <f>ABS(Table145[[#This Row],[JFYL18 flux]])&gt;Table145[[#This Row],[JFYL18 stddev]]</f>
        <v>1</v>
      </c>
      <c r="H381">
        <v>0</v>
      </c>
    </row>
    <row r="382" spans="1:8" x14ac:dyDescent="0.25">
      <c r="A382" s="5">
        <v>2096</v>
      </c>
      <c r="B382" t="str">
        <f>VLOOKUP(Table145[[#This Row],[model.rxns]],Table2[],2,FALSE)</f>
        <v>water diffusion</v>
      </c>
      <c r="C382" s="2">
        <v>1.0707844502536199</v>
      </c>
      <c r="D382">
        <f>VLOOKUP(Table145[[#This Row],[model.rxns]],Table2[[model.rxns]:[JFYL07 - avg]],7,FALSE)</f>
        <v>-9.1577517227886194</v>
      </c>
      <c r="E382">
        <f>VLOOKUP(Table145[[#This Row],[model.rxns]],Table2[[model.rxns]:[JFYL18 - avg]],11,FALSE)</f>
        <v>-10.079041682261201</v>
      </c>
      <c r="F382">
        <f>VLOOKUP(Table145[[#This Row],[model.rxns]],Table2[[model.rxns]:[JFYL18 - stddev]],12,FALSE)</f>
        <v>0.104680475513661</v>
      </c>
      <c r="G382" t="b">
        <f>ABS(Table145[[#This Row],[JFYL18 flux]])&gt;Table145[[#This Row],[JFYL18 stddev]]</f>
        <v>1</v>
      </c>
      <c r="H382">
        <v>0</v>
      </c>
    </row>
    <row r="383" spans="1:8" x14ac:dyDescent="0.25">
      <c r="A383" s="5" t="s">
        <v>1760</v>
      </c>
      <c r="B383" t="str">
        <f>VLOOKUP(Table145[[#This Row],[model.rxns]],Table2[],2,FALSE)</f>
        <v>lipid pseudoreaction</v>
      </c>
      <c r="C383" s="2">
        <v>1.05859932038347</v>
      </c>
      <c r="D383">
        <f>VLOOKUP(Table145[[#This Row],[model.rxns]],Table2[[model.rxns]:[JFYL07 - avg]],7,FALSE)</f>
        <v>0.140128198895761</v>
      </c>
      <c r="E383">
        <f>VLOOKUP(Table145[[#This Row],[model.rxns]],Table2[[model.rxns]:[JFYL18 - avg]],11,FALSE)</f>
        <v>0.153921774500764</v>
      </c>
      <c r="F383">
        <f>VLOOKUP(Table145[[#This Row],[model.rxns]],Table2[[model.rxns]:[JFYL18 - stddev]],12,FALSE)</f>
        <v>1.5197819661866101E-3</v>
      </c>
      <c r="G383" t="b">
        <f>ABS(Table145[[#This Row],[JFYL18 flux]])&gt;Table145[[#This Row],[JFYL18 stddev]]</f>
        <v>1</v>
      </c>
      <c r="H383">
        <v>0</v>
      </c>
    </row>
    <row r="384" spans="1:8" x14ac:dyDescent="0.25">
      <c r="A384" s="5" t="s">
        <v>1799</v>
      </c>
      <c r="B384" t="str">
        <f>VLOOKUP(Table145[[#This Row],[model.rxns]],Table2[],2,FALSE)</f>
        <v>NADH dehydrogenase (complex I)</v>
      </c>
      <c r="C384" s="2">
        <v>1.05859932038347</v>
      </c>
      <c r="D384">
        <f>VLOOKUP(Table145[[#This Row],[model.rxns]],Table2[[model.rxns]:[JFYL07 - avg]],7,FALSE)</f>
        <v>3.8897332409475198</v>
      </c>
      <c r="E384">
        <f>VLOOKUP(Table145[[#This Row],[model.rxns]],Table2[[model.rxns]:[JFYL18 - avg]],11,FALSE)</f>
        <v>4.26215820816053</v>
      </c>
      <c r="F384">
        <f>VLOOKUP(Table145[[#This Row],[model.rxns]],Table2[[model.rxns]:[JFYL18 - stddev]],12,FALSE)</f>
        <v>3.87253966023339E-2</v>
      </c>
      <c r="G384" t="b">
        <f>ABS(Table145[[#This Row],[JFYL18 flux]])&gt;Table145[[#This Row],[JFYL18 stddev]]</f>
        <v>1</v>
      </c>
      <c r="H384">
        <v>0</v>
      </c>
    </row>
    <row r="385" spans="1:8" x14ac:dyDescent="0.25">
      <c r="A385" s="5">
        <v>226</v>
      </c>
      <c r="B385" t="str">
        <f>VLOOKUP(Table145[[#This Row],[model.rxns]],Table2[],2,FALSE)</f>
        <v>ATP synthase</v>
      </c>
      <c r="C385" s="2">
        <v>1.0548987902415099</v>
      </c>
      <c r="D385">
        <f>VLOOKUP(Table145[[#This Row],[model.rxns]],Table2[[model.rxns]:[JFYL07 - avg]],7,FALSE)</f>
        <v>6.2664075643967703</v>
      </c>
      <c r="E385">
        <f>VLOOKUP(Table145[[#This Row],[model.rxns]],Table2[[model.rxns]:[JFYL18 - avg]],11,FALSE)</f>
        <v>6.8486176551974101</v>
      </c>
      <c r="F385">
        <f>VLOOKUP(Table145[[#This Row],[model.rxns]],Table2[[model.rxns]:[JFYL18 - stddev]],12,FALSE)</f>
        <v>6.1200193170404003E-2</v>
      </c>
      <c r="G385" t="b">
        <f>ABS(Table145[[#This Row],[JFYL18 flux]])&gt;Table145[[#This Row],[JFYL18 stddev]]</f>
        <v>1</v>
      </c>
      <c r="H385">
        <v>0</v>
      </c>
    </row>
    <row r="386" spans="1:8" hidden="1" x14ac:dyDescent="0.25">
      <c r="A386" s="5">
        <v>3536</v>
      </c>
      <c r="B386" t="str">
        <f>VLOOKUP(Table145[[#This Row],[model.rxns]],Table2[],2,FALSE)</f>
        <v>diphosphate transport, cytoplasm-ER membrane</v>
      </c>
      <c r="C386" s="2">
        <v>1.0470025394628499</v>
      </c>
      <c r="D386">
        <f>VLOOKUP(Table145[[#This Row],[model.rxns]],Table2[[model.rxns]:[JFYL07 - avg]],7,FALSE)</f>
        <v>-3.3597534719971801E-3</v>
      </c>
      <c r="E386">
        <f>VLOOKUP(Table145[[#This Row],[model.rxns]],Table2[[model.rxns]:[JFYL18 - avg]],11,FALSE)</f>
        <v>-3.6677193936648601E-3</v>
      </c>
      <c r="F386">
        <f>VLOOKUP(Table145[[#This Row],[model.rxns]],Table2[[model.rxns]:[JFYL18 - stddev]],12,FALSE)</f>
        <v>3.0106907908463202E-3</v>
      </c>
      <c r="G386" t="b">
        <f>ABS(Table145[[#This Row],[JFYL18 flux]])&gt;Table145[[#This Row],[JFYL18 stddev]]</f>
        <v>1</v>
      </c>
      <c r="H386">
        <v>7.1396966634264405E-5</v>
      </c>
    </row>
    <row r="387" spans="1:8" hidden="1" x14ac:dyDescent="0.25">
      <c r="A387" s="5">
        <v>1245</v>
      </c>
      <c r="B387" t="str">
        <f>VLOOKUP(Table145[[#This Row],[model.rxns]],Table2[],2,FALSE)</f>
        <v>phosphate transport</v>
      </c>
      <c r="C387" s="2">
        <v>1.03486854728463</v>
      </c>
      <c r="D387">
        <f>VLOOKUP(Table145[[#This Row],[model.rxns]],Table2[[model.rxns]:[JFYL07 - avg]],7,FALSE)</f>
        <v>6.2770919976286903</v>
      </c>
      <c r="E387">
        <f>VLOOKUP(Table145[[#This Row],[model.rxns]],Table2[[model.rxns]:[JFYL18 - avg]],11,FALSE)</f>
        <v>6.8266725801055301</v>
      </c>
      <c r="F387">
        <f>VLOOKUP(Table145[[#This Row],[model.rxns]],Table2[[model.rxns]:[JFYL18 - stddev]],12,FALSE)</f>
        <v>8.8622738109499999E-2</v>
      </c>
      <c r="G387" t="b">
        <f>ABS(Table145[[#This Row],[JFYL18 flux]])&gt;Table145[[#This Row],[JFYL18 stddev]]</f>
        <v>1</v>
      </c>
      <c r="H387">
        <v>0</v>
      </c>
    </row>
    <row r="388" spans="1:8" x14ac:dyDescent="0.25">
      <c r="A388" s="5">
        <v>148</v>
      </c>
      <c r="B388" t="str">
        <f>VLOOKUP(Table145[[#This Row],[model.rxns]],Table2[],2,FALSE)</f>
        <v>adenylate kinase</v>
      </c>
      <c r="C388" s="2">
        <v>1.03486854728463</v>
      </c>
      <c r="D388">
        <f>VLOOKUP(Table145[[#This Row],[model.rxns]],Table2[[model.rxns]:[JFYL07 - avg]],7,FALSE)</f>
        <v>5.4901755320099097E-2</v>
      </c>
      <c r="E388">
        <f>VLOOKUP(Table145[[#This Row],[model.rxns]],Table2[[model.rxns]:[JFYL18 - avg]],11,FALSE)</f>
        <v>5.9131865287146E-2</v>
      </c>
      <c r="F388">
        <f>VLOOKUP(Table145[[#This Row],[model.rxns]],Table2[[model.rxns]:[JFYL18 - stddev]],12,FALSE)</f>
        <v>1.0363394103884101E-2</v>
      </c>
      <c r="G388" t="b">
        <f>ABS(Table145[[#This Row],[JFYL18 flux]])&gt;Table145[[#This Row],[JFYL18 stddev]]</f>
        <v>1</v>
      </c>
      <c r="H388">
        <v>1.3492400210290499E-93</v>
      </c>
    </row>
    <row r="389" spans="1:8" x14ac:dyDescent="0.25">
      <c r="A389" s="5">
        <v>1021</v>
      </c>
      <c r="B389" t="str">
        <f>VLOOKUP(Table145[[#This Row],[model.rxns]],Table2[],2,FALSE)</f>
        <v>succinate dehydrogenase (ubiquinone-6)</v>
      </c>
      <c r="C389" s="2">
        <v>1.0345912611342001</v>
      </c>
      <c r="D389">
        <f>VLOOKUP(Table145[[#This Row],[model.rxns]],Table2[[model.rxns]:[JFYL07 - avg]],7,FALSE)</f>
        <v>0.40974495656704002</v>
      </c>
      <c r="E389">
        <f>VLOOKUP(Table145[[#This Row],[model.rxns]],Table2[[model.rxns]:[JFYL18 - avg]],11,FALSE)</f>
        <v>0.44096872596890002</v>
      </c>
      <c r="F389">
        <f>VLOOKUP(Table145[[#This Row],[model.rxns]],Table2[[model.rxns]:[JFYL18 - stddev]],12,FALSE)</f>
        <v>4.9526727548056398E-3</v>
      </c>
      <c r="G389" t="b">
        <f>ABS(Table145[[#This Row],[JFYL18 flux]])&gt;Table145[[#This Row],[JFYL18 stddev]]</f>
        <v>1</v>
      </c>
      <c r="H389">
        <v>0</v>
      </c>
    </row>
    <row r="390" spans="1:8" x14ac:dyDescent="0.25">
      <c r="A390" s="5" t="s">
        <v>1762</v>
      </c>
      <c r="B390" t="str">
        <f>VLOOKUP(Table145[[#This Row],[model.rxns]],Table2[],2,FALSE)</f>
        <v>Non-growth associated maintenance (NGAM)</v>
      </c>
      <c r="C390" s="2">
        <v>1.0345912611342001</v>
      </c>
      <c r="D390">
        <f>VLOOKUP(Table145[[#This Row],[model.rxns]],Table2[[model.rxns]:[JFYL07 - avg]],7,FALSE)</f>
        <v>5.3055487704992901</v>
      </c>
      <c r="E390">
        <f>VLOOKUP(Table145[[#This Row],[model.rxns]],Table2[[model.rxns]:[JFYL18 - avg]],11,FALSE)</f>
        <v>5.6629919111292599</v>
      </c>
      <c r="F390">
        <f>VLOOKUP(Table145[[#This Row],[model.rxns]],Table2[[model.rxns]:[JFYL18 - stddev]],12,FALSE)</f>
        <v>2.83359645315471E-2</v>
      </c>
      <c r="G390" t="b">
        <f>ABS(Table145[[#This Row],[JFYL18 flux]])&gt;Table145[[#This Row],[JFYL18 stddev]]</f>
        <v>1</v>
      </c>
      <c r="H390">
        <v>0</v>
      </c>
    </row>
    <row r="391" spans="1:8" hidden="1" x14ac:dyDescent="0.25">
      <c r="A391" s="5">
        <v>1672</v>
      </c>
      <c r="B391" t="str">
        <f>VLOOKUP(Table145[[#This Row],[model.rxns]],Table2[],2,FALSE)</f>
        <v>carbon dioxide exchange</v>
      </c>
      <c r="C391" s="2">
        <v>1.0345912611342001</v>
      </c>
      <c r="D391">
        <f>VLOOKUP(Table145[[#This Row],[model.rxns]],Table2[[model.rxns]:[JFYL07 - avg]],7,FALSE)</f>
        <v>2.0991439219869199</v>
      </c>
      <c r="E391">
        <f>VLOOKUP(Table145[[#This Row],[model.rxns]],Table2[[model.rxns]:[JFYL18 - avg]],11,FALSE)</f>
        <v>2.2334684826498301</v>
      </c>
      <c r="F391">
        <f>VLOOKUP(Table145[[#This Row],[model.rxns]],Table2[[model.rxns]:[JFYL18 - stddev]],12,FALSE)</f>
        <v>3.7724288135231702E-2</v>
      </c>
      <c r="G391" t="b">
        <f>ABS(Table145[[#This Row],[JFYL18 flux]])&gt;Table145[[#This Row],[JFYL18 stddev]]</f>
        <v>1</v>
      </c>
      <c r="H391">
        <v>0</v>
      </c>
    </row>
    <row r="392" spans="1:8" hidden="1" x14ac:dyDescent="0.25">
      <c r="A392" s="5">
        <v>1697</v>
      </c>
      <c r="B392" t="str">
        <f>VLOOKUP(Table145[[#This Row],[model.rxns]],Table2[],2,FALSE)</f>
        <v>CO2 transport</v>
      </c>
      <c r="C392" s="2">
        <v>1.02825392585347</v>
      </c>
      <c r="D392">
        <f>VLOOKUP(Table145[[#This Row],[model.rxns]],Table2[[model.rxns]:[JFYL07 - avg]],7,FALSE)</f>
        <v>2.0991439219869199</v>
      </c>
      <c r="E392">
        <f>VLOOKUP(Table145[[#This Row],[model.rxns]],Table2[[model.rxns]:[JFYL18 - avg]],11,FALSE)</f>
        <v>2.2334684826498301</v>
      </c>
      <c r="F392">
        <f>VLOOKUP(Table145[[#This Row],[model.rxns]],Table2[[model.rxns]:[JFYL18 - stddev]],12,FALSE)</f>
        <v>3.7724288135231702E-2</v>
      </c>
      <c r="G392" t="b">
        <f>ABS(Table145[[#This Row],[JFYL18 flux]])&gt;Table145[[#This Row],[JFYL18 stddev]]</f>
        <v>1</v>
      </c>
      <c r="H392">
        <v>0</v>
      </c>
    </row>
    <row r="393" spans="1:8" x14ac:dyDescent="0.25">
      <c r="A393" s="5">
        <v>438</v>
      </c>
      <c r="B393" t="str">
        <f>VLOOKUP(Table145[[#This Row],[model.rxns]],Table2[],2,FALSE)</f>
        <v>ferrocytochrome-c:oxygen oxidoreductase</v>
      </c>
      <c r="C393" s="2">
        <v>1.0161360395727901</v>
      </c>
      <c r="D393">
        <f>VLOOKUP(Table145[[#This Row],[model.rxns]],Table2[[model.rxns]:[JFYL07 - avg]],7,FALSE)</f>
        <v>2.22672844943162</v>
      </c>
      <c r="E393">
        <f>VLOOKUP(Table145[[#This Row],[model.rxns]],Table2[[model.rxns]:[JFYL18 - avg]],11,FALSE)</f>
        <v>2.3634098944926301</v>
      </c>
      <c r="F393">
        <f>VLOOKUP(Table145[[#This Row],[model.rxns]],Table2[[model.rxns]:[JFYL18 - stddev]],12,FALSE)</f>
        <v>2.5055416762193899E-2</v>
      </c>
      <c r="G393" t="b">
        <f>ABS(Table145[[#This Row],[JFYL18 flux]])&gt;Table145[[#This Row],[JFYL18 stddev]]</f>
        <v>1</v>
      </c>
      <c r="H393">
        <v>0</v>
      </c>
    </row>
    <row r="394" spans="1:8" x14ac:dyDescent="0.25">
      <c r="A394" s="5">
        <v>439</v>
      </c>
      <c r="B394" t="str">
        <f>VLOOKUP(Table145[[#This Row],[model.rxns]],Table2[],2,FALSE)</f>
        <v>ferrocytochrome-c:oxygen oxidoreductase</v>
      </c>
      <c r="C394" s="2">
        <v>1.0161360395727901</v>
      </c>
      <c r="D394">
        <f>VLOOKUP(Table145[[#This Row],[model.rxns]],Table2[[model.rxns]:[JFYL07 - avg]],7,FALSE)</f>
        <v>4.4534568988632399</v>
      </c>
      <c r="E394">
        <f>VLOOKUP(Table145[[#This Row],[model.rxns]],Table2[[model.rxns]:[JFYL18 - avg]],11,FALSE)</f>
        <v>4.7268197889852503</v>
      </c>
      <c r="F394">
        <f>VLOOKUP(Table145[[#This Row],[model.rxns]],Table2[[model.rxns]:[JFYL18 - stddev]],12,FALSE)</f>
        <v>5.01108335243877E-2</v>
      </c>
      <c r="G394" t="b">
        <f>ABS(Table145[[#This Row],[JFYL18 flux]])&gt;Table145[[#This Row],[JFYL18 stddev]]</f>
        <v>1</v>
      </c>
      <c r="H394">
        <v>0</v>
      </c>
    </row>
    <row r="395" spans="1:8" hidden="1" x14ac:dyDescent="0.25">
      <c r="A395" s="5">
        <v>1978</v>
      </c>
      <c r="B395" t="str">
        <f>VLOOKUP(Table145[[#This Row],[model.rxns]],Table2[],2,FALSE)</f>
        <v>O2 transport</v>
      </c>
      <c r="C395" s="2">
        <v>0.97224639912493405</v>
      </c>
      <c r="D395">
        <f>VLOOKUP(Table145[[#This Row],[model.rxns]],Table2[[model.rxns]:[JFYL07 - avg]],7,FALSE)</f>
        <v>2.22672844943162</v>
      </c>
      <c r="E395">
        <f>VLOOKUP(Table145[[#This Row],[model.rxns]],Table2[[model.rxns]:[JFYL18 - avg]],11,FALSE)</f>
        <v>2.3634098944926301</v>
      </c>
      <c r="F395">
        <f>VLOOKUP(Table145[[#This Row],[model.rxns]],Table2[[model.rxns]:[JFYL18 - stddev]],12,FALSE)</f>
        <v>2.5055416762193899E-2</v>
      </c>
      <c r="G395" t="b">
        <f>ABS(Table145[[#This Row],[JFYL18 flux]])&gt;Table145[[#This Row],[JFYL18 stddev]]</f>
        <v>1</v>
      </c>
      <c r="H395">
        <v>0</v>
      </c>
    </row>
    <row r="396" spans="1:8" hidden="1" x14ac:dyDescent="0.25">
      <c r="A396" s="5">
        <v>1979</v>
      </c>
      <c r="B396" t="str">
        <f>VLOOKUP(Table145[[#This Row],[model.rxns]],Table2[],2,FALSE)</f>
        <v>O2 transport</v>
      </c>
      <c r="C396" s="2">
        <v>0.96459357948747304</v>
      </c>
      <c r="D396">
        <f>VLOOKUP(Table145[[#This Row],[model.rxns]],Table2[[model.rxns]:[JFYL07 - avg]],7,FALSE)</f>
        <v>2.2654757929084202</v>
      </c>
      <c r="E396">
        <f>VLOOKUP(Table145[[#This Row],[model.rxns]],Table2[[model.rxns]:[JFYL18 - avg]],11,FALSE)</f>
        <v>2.4041591928238102</v>
      </c>
      <c r="F396">
        <f>VLOOKUP(Table145[[#This Row],[model.rxns]],Table2[[model.rxns]:[JFYL18 - stddev]],12,FALSE)</f>
        <v>2.5816625617047301E-2</v>
      </c>
      <c r="G396" t="b">
        <f>ABS(Table145[[#This Row],[JFYL18 flux]])&gt;Table145[[#This Row],[JFYL18 stddev]]</f>
        <v>1</v>
      </c>
      <c r="H396">
        <v>0</v>
      </c>
    </row>
    <row r="397" spans="1:8" hidden="1" x14ac:dyDescent="0.25">
      <c r="A397" s="5">
        <v>1992</v>
      </c>
      <c r="B397" t="str">
        <f>VLOOKUP(Table145[[#This Row],[model.rxns]],Table2[],2,FALSE)</f>
        <v>oxygen exchange</v>
      </c>
      <c r="C397" s="2">
        <v>0.95400604373452702</v>
      </c>
      <c r="D397">
        <f>VLOOKUP(Table145[[#This Row],[model.rxns]],Table2[[model.rxns]:[JFYL07 - avg]],7,FALSE)</f>
        <v>-2.2654757929084202</v>
      </c>
      <c r="E397">
        <f>VLOOKUP(Table145[[#This Row],[model.rxns]],Table2[[model.rxns]:[JFYL18 - avg]],11,FALSE)</f>
        <v>-2.4041591928238102</v>
      </c>
      <c r="F397">
        <f>VLOOKUP(Table145[[#This Row],[model.rxns]],Table2[[model.rxns]:[JFYL18 - stddev]],12,FALSE)</f>
        <v>2.5816625617047301E-2</v>
      </c>
      <c r="G397" t="b">
        <f>ABS(Table145[[#This Row],[JFYL18 flux]])&gt;Table145[[#This Row],[JFYL18 stddev]]</f>
        <v>1</v>
      </c>
      <c r="H397">
        <v>0</v>
      </c>
    </row>
    <row r="398" spans="1:8" x14ac:dyDescent="0.25">
      <c r="A398" s="5">
        <v>1277</v>
      </c>
      <c r="B398" t="str">
        <f>VLOOKUP(Table145[[#This Row],[model.rxns]],Table2[],2,FALSE)</f>
        <v>water diffusion</v>
      </c>
      <c r="C398" s="2">
        <v>0.94492388154960705</v>
      </c>
      <c r="D398">
        <f>VLOOKUP(Table145[[#This Row],[model.rxns]],Table2[[model.rxns]:[JFYL07 - avg]],7,FALSE)</f>
        <v>-8.8734731874528592</v>
      </c>
      <c r="E398">
        <f>VLOOKUP(Table145[[#This Row],[model.rxns]],Table2[[model.rxns]:[JFYL18 - avg]],11,FALSE)</f>
        <v>-9.2371776556008403</v>
      </c>
      <c r="F398">
        <f>VLOOKUP(Table145[[#This Row],[model.rxns]],Table2[[model.rxns]:[JFYL18 - stddev]],12,FALSE)</f>
        <v>4.4910878628936099E-2</v>
      </c>
      <c r="G398" t="b">
        <f>ABS(Table145[[#This Row],[JFYL18 flux]])&gt;Table145[[#This Row],[JFYL18 stddev]]</f>
        <v>1</v>
      </c>
      <c r="H398">
        <v>0</v>
      </c>
    </row>
    <row r="399" spans="1:8" hidden="1" x14ac:dyDescent="0.25">
      <c r="A399" s="5">
        <v>2100</v>
      </c>
      <c r="B399" t="str">
        <f>VLOOKUP(Table145[[#This Row],[model.rxns]],Table2[],2,FALSE)</f>
        <v>water exchange</v>
      </c>
      <c r="C399" s="2">
        <v>0.924777888961967</v>
      </c>
      <c r="D399">
        <f>VLOOKUP(Table145[[#This Row],[model.rxns]],Table2[[model.rxns]:[JFYL07 - avg]],7,FALSE)</f>
        <v>8.8734731874528592</v>
      </c>
      <c r="E399">
        <f>VLOOKUP(Table145[[#This Row],[model.rxns]],Table2[[model.rxns]:[JFYL18 - avg]],11,FALSE)</f>
        <v>9.2371776556008403</v>
      </c>
      <c r="F399">
        <f>VLOOKUP(Table145[[#This Row],[model.rxns]],Table2[[model.rxns]:[JFYL18 - stddev]],12,FALSE)</f>
        <v>4.4910878628936099E-2</v>
      </c>
      <c r="G399" t="b">
        <f>ABS(Table145[[#This Row],[JFYL18 flux]])&gt;Table145[[#This Row],[JFYL18 stddev]]</f>
        <v>1</v>
      </c>
      <c r="H399">
        <v>0</v>
      </c>
    </row>
    <row r="400" spans="1:8" x14ac:dyDescent="0.25">
      <c r="A400" s="5">
        <v>1048</v>
      </c>
      <c r="B400" t="str">
        <f>VLOOKUP(Table145[[#This Row],[model.rxns]],Table2[],2,FALSE)</f>
        <v>transaldolase</v>
      </c>
      <c r="C400" s="2">
        <v>0.92307509413225297</v>
      </c>
      <c r="D400">
        <f>VLOOKUP(Table145[[#This Row],[model.rxns]],Table2[[model.rxns]:[JFYL07 - avg]],7,FALSE)</f>
        <v>0.12802095529663801</v>
      </c>
      <c r="E400">
        <f>VLOOKUP(Table145[[#This Row],[model.rxns]],Table2[[model.rxns]:[JFYL18 - avg]],11,FALSE)</f>
        <v>0.131374485370122</v>
      </c>
      <c r="F400">
        <f>VLOOKUP(Table145[[#This Row],[model.rxns]],Table2[[model.rxns]:[JFYL18 - stddev]],12,FALSE)</f>
        <v>4.3095241422031E-2</v>
      </c>
      <c r="G400" t="b">
        <f>ABS(Table145[[#This Row],[JFYL18 flux]])&gt;Table145[[#This Row],[JFYL18 stddev]]</f>
        <v>1</v>
      </c>
      <c r="H400">
        <v>1.69812987055674E-6</v>
      </c>
    </row>
    <row r="401" spans="1:8" x14ac:dyDescent="0.25">
      <c r="A401" s="5">
        <v>916</v>
      </c>
      <c r="B401" t="str">
        <f>VLOOKUP(Table145[[#This Row],[model.rxns]],Table2[],2,FALSE)</f>
        <v>phosphoribosylpyrophosphate synthetase</v>
      </c>
      <c r="C401" s="2">
        <v>0.91989390898810397</v>
      </c>
      <c r="D401">
        <f>VLOOKUP(Table145[[#This Row],[model.rxns]],Table2[[model.rxns]:[JFYL07 - avg]],7,FALSE)</f>
        <v>2.58111413315073E-2</v>
      </c>
      <c r="E401">
        <f>VLOOKUP(Table145[[#This Row],[model.rxns]],Table2[[model.rxns]:[JFYL18 - avg]],11,FALSE)</f>
        <v>2.4333230944511602E-2</v>
      </c>
      <c r="F401">
        <f>VLOOKUP(Table145[[#This Row],[model.rxns]],Table2[[model.rxns]:[JFYL18 - stddev]],12,FALSE)</f>
        <v>4.0665827116782701E-3</v>
      </c>
      <c r="G401" t="b">
        <f>ABS(Table145[[#This Row],[JFYL18 flux]])&gt;Table145[[#This Row],[JFYL18 stddev]]</f>
        <v>1</v>
      </c>
      <c r="H401">
        <v>9.1591598165083195E-72</v>
      </c>
    </row>
    <row r="402" spans="1:8" x14ac:dyDescent="0.25">
      <c r="A402" s="5">
        <v>486</v>
      </c>
      <c r="B402" t="str">
        <f>VLOOKUP(Table145[[#This Row],[model.rxns]],Table2[],2,FALSE)</f>
        <v>glyceraldehyde-3-phosphate dehydrogenase</v>
      </c>
      <c r="C402" s="2">
        <v>0.91833857855983403</v>
      </c>
      <c r="D402">
        <f>VLOOKUP(Table145[[#This Row],[model.rxns]],Table2[[model.rxns]:[JFYL07 - avg]],7,FALSE)</f>
        <v>1.5588555129833399</v>
      </c>
      <c r="E402">
        <f>VLOOKUP(Table145[[#This Row],[model.rxns]],Table2[[model.rxns]:[JFYL18 - avg]],11,FALSE)</f>
        <v>1.43223760025207</v>
      </c>
      <c r="F402">
        <f>VLOOKUP(Table145[[#This Row],[model.rxns]],Table2[[model.rxns]:[JFYL18 - stddev]],12,FALSE)</f>
        <v>1.02066200086411E-2</v>
      </c>
      <c r="G402" t="b">
        <f>ABS(Table145[[#This Row],[JFYL18 flux]])&gt;Table145[[#This Row],[JFYL18 stddev]]</f>
        <v>1</v>
      </c>
      <c r="H402">
        <v>0</v>
      </c>
    </row>
    <row r="403" spans="1:8" x14ac:dyDescent="0.25">
      <c r="A403" s="5">
        <v>892</v>
      </c>
      <c r="B403" t="str">
        <f>VLOOKUP(Table145[[#This Row],[model.rxns]],Table2[],2,FALSE)</f>
        <v>phosphoglycerate kinase</v>
      </c>
      <c r="C403" s="2">
        <v>0.91833857855983403</v>
      </c>
      <c r="D403">
        <f>VLOOKUP(Table145[[#This Row],[model.rxns]],Table2[[model.rxns]:[JFYL07 - avg]],7,FALSE)</f>
        <v>1.5588555129833399</v>
      </c>
      <c r="E403">
        <f>VLOOKUP(Table145[[#This Row],[model.rxns]],Table2[[model.rxns]:[JFYL18 - avg]],11,FALSE)</f>
        <v>1.43223760025207</v>
      </c>
      <c r="F403">
        <f>VLOOKUP(Table145[[#This Row],[model.rxns]],Table2[[model.rxns]:[JFYL18 - stddev]],12,FALSE)</f>
        <v>1.02066200086411E-2</v>
      </c>
      <c r="G403" t="b">
        <f>ABS(Table145[[#This Row],[JFYL18 flux]])&gt;Table145[[#This Row],[JFYL18 stddev]]</f>
        <v>1</v>
      </c>
      <c r="H403">
        <v>0</v>
      </c>
    </row>
    <row r="404" spans="1:8" hidden="1" x14ac:dyDescent="0.25">
      <c r="A404" s="5">
        <v>1696</v>
      </c>
      <c r="B404" t="str">
        <f>VLOOKUP(Table145[[#This Row],[model.rxns]],Table2[],2,FALSE)</f>
        <v>CO2 transport</v>
      </c>
      <c r="C404" s="2">
        <v>0.91746372981818503</v>
      </c>
      <c r="D404">
        <f>VLOOKUP(Table145[[#This Row],[model.rxns]],Table2[[model.rxns]:[JFYL07 - avg]],7,FALSE)</f>
        <v>-2.16025877592278</v>
      </c>
      <c r="E404">
        <f>VLOOKUP(Table145[[#This Row],[model.rxns]],Table2[[model.rxns]:[JFYL18 - avg]],11,FALSE)</f>
        <v>-1.9626755061496</v>
      </c>
      <c r="F404">
        <f>VLOOKUP(Table145[[#This Row],[model.rxns]],Table2[[model.rxns]:[JFYL18 - stddev]],12,FALSE)</f>
        <v>3.3224129544469003E-2</v>
      </c>
      <c r="G404" t="b">
        <f>ABS(Table145[[#This Row],[JFYL18 flux]])&gt;Table145[[#This Row],[JFYL18 stddev]]</f>
        <v>1</v>
      </c>
      <c r="H404">
        <v>0</v>
      </c>
    </row>
    <row r="405" spans="1:8" x14ac:dyDescent="0.25">
      <c r="A405" s="5">
        <v>366</v>
      </c>
      <c r="B405" t="str">
        <f>VLOOKUP(Table145[[#This Row],[model.rxns]],Table2[],2,FALSE)</f>
        <v>enolase</v>
      </c>
      <c r="C405" s="2">
        <v>0.90659005880349597</v>
      </c>
      <c r="D405">
        <f>VLOOKUP(Table145[[#This Row],[model.rxns]],Table2[[model.rxns]:[JFYL07 - avg]],7,FALSE)</f>
        <v>1.5118442604745701</v>
      </c>
      <c r="E405">
        <f>VLOOKUP(Table145[[#This Row],[model.rxns]],Table2[[model.rxns]:[JFYL18 - avg]],11,FALSE)</f>
        <v>1.37110783035515</v>
      </c>
      <c r="F405">
        <f>VLOOKUP(Table145[[#This Row],[model.rxns]],Table2[[model.rxns]:[JFYL18 - stddev]],12,FALSE)</f>
        <v>2.57622583827549E-2</v>
      </c>
      <c r="G405" t="b">
        <f>ABS(Table145[[#This Row],[JFYL18 flux]])&gt;Table145[[#This Row],[JFYL18 stddev]]</f>
        <v>1</v>
      </c>
      <c r="H405">
        <v>0</v>
      </c>
    </row>
    <row r="406" spans="1:8" x14ac:dyDescent="0.25">
      <c r="A406" s="5">
        <v>893</v>
      </c>
      <c r="B406" t="str">
        <f>VLOOKUP(Table145[[#This Row],[model.rxns]],Table2[],2,FALSE)</f>
        <v>phosphoglycerate mutase</v>
      </c>
      <c r="C406" s="2">
        <v>0.90659005880349597</v>
      </c>
      <c r="D406">
        <f>VLOOKUP(Table145[[#This Row],[model.rxns]],Table2[[model.rxns]:[JFYL07 - avg]],7,FALSE)</f>
        <v>1.5118442604745701</v>
      </c>
      <c r="E406">
        <f>VLOOKUP(Table145[[#This Row],[model.rxns]],Table2[[model.rxns]:[JFYL18 - avg]],11,FALSE)</f>
        <v>1.37110783035515</v>
      </c>
      <c r="F406">
        <f>VLOOKUP(Table145[[#This Row],[model.rxns]],Table2[[model.rxns]:[JFYL18 - stddev]],12,FALSE)</f>
        <v>2.57622583827549E-2</v>
      </c>
      <c r="G406" t="b">
        <f>ABS(Table145[[#This Row],[JFYL18 flux]])&gt;Table145[[#This Row],[JFYL18 stddev]]</f>
        <v>1</v>
      </c>
      <c r="H406">
        <v>0</v>
      </c>
    </row>
    <row r="407" spans="1:8" x14ac:dyDescent="0.25">
      <c r="A407" s="5">
        <v>962</v>
      </c>
      <c r="B407" t="str">
        <f>VLOOKUP(Table145[[#This Row],[model.rxns]],Table2[],2,FALSE)</f>
        <v>pyruvate kinase</v>
      </c>
      <c r="C407" s="2">
        <v>0.90348655576776005</v>
      </c>
      <c r="D407">
        <f>VLOOKUP(Table145[[#This Row],[model.rxns]],Table2[[model.rxns]:[JFYL07 - avg]],7,FALSE)</f>
        <v>1.49665974433788</v>
      </c>
      <c r="E407">
        <f>VLOOKUP(Table145[[#This Row],[model.rxns]],Table2[[model.rxns]:[JFYL18 - avg]],11,FALSE)</f>
        <v>1.3525780977703501</v>
      </c>
      <c r="F407">
        <f>VLOOKUP(Table145[[#This Row],[model.rxns]],Table2[[model.rxns]:[JFYL18 - stddev]],12,FALSE)</f>
        <v>2.5775049561392802E-2</v>
      </c>
      <c r="G407" t="b">
        <f>ABS(Table145[[#This Row],[JFYL18 flux]])&gt;Table145[[#This Row],[JFYL18 stddev]]</f>
        <v>1</v>
      </c>
      <c r="H407">
        <v>0</v>
      </c>
    </row>
    <row r="408" spans="1:8" x14ac:dyDescent="0.25">
      <c r="A408" s="5">
        <v>961</v>
      </c>
      <c r="B408" t="str">
        <f>VLOOKUP(Table145[[#This Row],[model.rxns]],Table2[],2,FALSE)</f>
        <v>pyruvate dehydrogenase</v>
      </c>
      <c r="C408" s="2">
        <v>0.90038496337281404</v>
      </c>
      <c r="D408">
        <f>VLOOKUP(Table145[[#This Row],[model.rxns]],Table2[[model.rxns]:[JFYL07 - avg]],7,FALSE)</f>
        <v>1.0019027465116499</v>
      </c>
      <c r="E408">
        <f>VLOOKUP(Table145[[#This Row],[model.rxns]],Table2[[model.rxns]:[JFYL18 - avg]],11,FALSE)</f>
        <v>0.90366714457863095</v>
      </c>
      <c r="F408">
        <f>VLOOKUP(Table145[[#This Row],[model.rxns]],Table2[[model.rxns]:[JFYL18 - stddev]],12,FALSE)</f>
        <v>2.2071999004292801E-2</v>
      </c>
      <c r="G408" t="b">
        <f>ABS(Table145[[#This Row],[JFYL18 flux]])&gt;Table145[[#This Row],[JFYL18 stddev]]</f>
        <v>1</v>
      </c>
      <c r="H408">
        <v>0</v>
      </c>
    </row>
    <row r="409" spans="1:8" x14ac:dyDescent="0.25">
      <c r="A409" s="5">
        <v>957</v>
      </c>
      <c r="B409" t="str">
        <f>VLOOKUP(Table145[[#This Row],[model.rxns]],Table2[],2,FALSE)</f>
        <v>pyrroline-5-carboxylate reductase</v>
      </c>
      <c r="C409" s="2">
        <v>0.87760095966964002</v>
      </c>
      <c r="D409">
        <f>VLOOKUP(Table145[[#This Row],[model.rxns]],Table2[[model.rxns]:[JFYL07 - avg]],7,FALSE)</f>
        <v>2.54743025082294E-2</v>
      </c>
      <c r="E409">
        <f>VLOOKUP(Table145[[#This Row],[model.rxns]],Table2[[model.rxns]:[JFYL18 - avg]],11,FALSE)</f>
        <v>2.2843764396773499E-2</v>
      </c>
      <c r="F409">
        <f>VLOOKUP(Table145[[#This Row],[model.rxns]],Table2[[model.rxns]:[JFYL18 - stddev]],12,FALSE)</f>
        <v>1.7800725843544401E-2</v>
      </c>
      <c r="G409" t="b">
        <f>ABS(Table145[[#This Row],[JFYL18 flux]])&gt;Table145[[#This Row],[JFYL18 stddev]]</f>
        <v>1</v>
      </c>
      <c r="H409">
        <v>3.3179163260161002E-10</v>
      </c>
    </row>
    <row r="410" spans="1:8" x14ac:dyDescent="0.25">
      <c r="A410" s="5">
        <v>1887</v>
      </c>
      <c r="B410" t="str">
        <f>VLOOKUP(Table145[[#This Row],[model.rxns]],Table2[],2,FALSE)</f>
        <v>L-glutamate 5-semialdehyde dehydratase</v>
      </c>
      <c r="C410" s="2">
        <v>0.86324613778019799</v>
      </c>
      <c r="D410">
        <f>VLOOKUP(Table145[[#This Row],[model.rxns]],Table2[[model.rxns]:[JFYL07 - avg]],7,FALSE)</f>
        <v>2.54743025082294E-2</v>
      </c>
      <c r="E410">
        <f>VLOOKUP(Table145[[#This Row],[model.rxns]],Table2[[model.rxns]:[JFYL18 - avg]],11,FALSE)</f>
        <v>2.2843764396773499E-2</v>
      </c>
      <c r="F410">
        <f>VLOOKUP(Table145[[#This Row],[model.rxns]],Table2[[model.rxns]:[JFYL18 - stddev]],12,FALSE)</f>
        <v>1.7800725843544401E-2</v>
      </c>
      <c r="G410" t="b">
        <f>ABS(Table145[[#This Row],[JFYL18 flux]])&gt;Table145[[#This Row],[JFYL18 stddev]]</f>
        <v>1</v>
      </c>
      <c r="H410">
        <v>3.3179163260161002E-10</v>
      </c>
    </row>
    <row r="411" spans="1:8" x14ac:dyDescent="0.25">
      <c r="A411" s="5">
        <v>1054</v>
      </c>
      <c r="B411" t="str">
        <f>VLOOKUP(Table145[[#This Row],[model.rxns]],Table2[],2,FALSE)</f>
        <v>triose-phosphate isomerase</v>
      </c>
      <c r="C411" s="2">
        <v>0.85412226482763698</v>
      </c>
      <c r="D411">
        <f>VLOOKUP(Table145[[#This Row],[model.rxns]],Table2[[model.rxns]:[JFYL07 - avg]],7,FALSE)</f>
        <v>0.71514235227019196</v>
      </c>
      <c r="E411">
        <f>VLOOKUP(Table145[[#This Row],[model.rxns]],Table2[[model.rxns]:[JFYL18 - avg]],11,FALSE)</f>
        <v>0.61748004749267105</v>
      </c>
      <c r="F411">
        <f>VLOOKUP(Table145[[#This Row],[model.rxns]],Table2[[model.rxns]:[JFYL18 - stddev]],12,FALSE)</f>
        <v>9.1626448647704507E-3</v>
      </c>
      <c r="G411" t="b">
        <f>ABS(Table145[[#This Row],[JFYL18 flux]])&gt;Table145[[#This Row],[JFYL18 stddev]]</f>
        <v>1</v>
      </c>
      <c r="H411">
        <v>0</v>
      </c>
    </row>
    <row r="412" spans="1:8" hidden="1" x14ac:dyDescent="0.25">
      <c r="A412" s="5">
        <v>3577</v>
      </c>
      <c r="B412" t="str">
        <f>VLOOKUP(Table145[[#This Row],[model.rxns]],Table2[],2,FALSE)</f>
        <v>palmitoyl-CoA transport, cytoplasm-lipid particle</v>
      </c>
      <c r="C412" s="2">
        <v>0.85412226482763698</v>
      </c>
      <c r="D412">
        <f>VLOOKUP(Table145[[#This Row],[model.rxns]],Table2[[model.rxns]:[JFYL07 - avg]],7,FALSE)</f>
        <v>1.2990749728935399E-3</v>
      </c>
      <c r="E412">
        <f>VLOOKUP(Table145[[#This Row],[model.rxns]],Table2[[model.rxns]:[JFYL18 - avg]],11,FALSE)</f>
        <v>1.1142974806796499E-3</v>
      </c>
      <c r="F412">
        <f>VLOOKUP(Table145[[#This Row],[model.rxns]],Table2[[model.rxns]:[JFYL18 - stddev]],12,FALSE)</f>
        <v>4.7674091106606598E-4</v>
      </c>
      <c r="G412" t="b">
        <f>ABS(Table145[[#This Row],[JFYL18 flux]])&gt;Table145[[#This Row],[JFYL18 stddev]]</f>
        <v>1</v>
      </c>
      <c r="H412">
        <v>2.2432376695497502E-109</v>
      </c>
    </row>
    <row r="413" spans="1:8" x14ac:dyDescent="0.25">
      <c r="A413" s="5">
        <v>300</v>
      </c>
      <c r="B413" t="str">
        <f>VLOOKUP(Table145[[#This Row],[model.rxns]],Table2[],2,FALSE)</f>
        <v>citrate synthase</v>
      </c>
      <c r="C413" s="2">
        <v>0.84839334719759196</v>
      </c>
      <c r="D413">
        <f>VLOOKUP(Table145[[#This Row],[model.rxns]],Table2[[model.rxns]:[JFYL07 - avg]],7,FALSE)</f>
        <v>0.94585427568761005</v>
      </c>
      <c r="E413">
        <f>VLOOKUP(Table145[[#This Row],[model.rxns]],Table2[[model.rxns]:[JFYL18 - avg]],11,FALSE)</f>
        <v>0.80981682632773899</v>
      </c>
      <c r="F413">
        <f>VLOOKUP(Table145[[#This Row],[model.rxns]],Table2[[model.rxns]:[JFYL18 - stddev]],12,FALSE)</f>
        <v>1.9927740073751699E-2</v>
      </c>
      <c r="G413" t="b">
        <f>ABS(Table145[[#This Row],[JFYL18 flux]])&gt;Table145[[#This Row],[JFYL18 stddev]]</f>
        <v>1</v>
      </c>
      <c r="H413">
        <v>0</v>
      </c>
    </row>
    <row r="414" spans="1:8" x14ac:dyDescent="0.25">
      <c r="A414" s="5">
        <v>280</v>
      </c>
      <c r="B414" t="str">
        <f>VLOOKUP(Table145[[#This Row],[model.rxns]],Table2[],2,FALSE)</f>
        <v>cis-aconitate(3-) to isocitrate</v>
      </c>
      <c r="C414" s="2">
        <v>0.84839334719759196</v>
      </c>
      <c r="D414">
        <f>VLOOKUP(Table145[[#This Row],[model.rxns]],Table2[[model.rxns]:[JFYL07 - avg]],7,FALSE)</f>
        <v>0.78090046937875202</v>
      </c>
      <c r="E414">
        <f>VLOOKUP(Table145[[#This Row],[model.rxns]],Table2[[model.rxns]:[JFYL18 - avg]],11,FALSE)</f>
        <v>0.66494612833559996</v>
      </c>
      <c r="F414">
        <f>VLOOKUP(Table145[[#This Row],[model.rxns]],Table2[[model.rxns]:[JFYL18 - stddev]],12,FALSE)</f>
        <v>1.75516284279966E-2</v>
      </c>
      <c r="G414" t="b">
        <f>ABS(Table145[[#This Row],[JFYL18 flux]])&gt;Table145[[#This Row],[JFYL18 stddev]]</f>
        <v>1</v>
      </c>
      <c r="H414">
        <v>0</v>
      </c>
    </row>
    <row r="415" spans="1:8" x14ac:dyDescent="0.25">
      <c r="A415" s="5">
        <v>302</v>
      </c>
      <c r="B415" t="str">
        <f>VLOOKUP(Table145[[#This Row],[model.rxns]],Table2[],2,FALSE)</f>
        <v>citrate to cis-aconitate(3-)</v>
      </c>
      <c r="C415" s="2">
        <v>0.81704137935259102</v>
      </c>
      <c r="D415">
        <f>VLOOKUP(Table145[[#This Row],[model.rxns]],Table2[[model.rxns]:[JFYL07 - avg]],7,FALSE)</f>
        <v>0.78090046937875202</v>
      </c>
      <c r="E415">
        <f>VLOOKUP(Table145[[#This Row],[model.rxns]],Table2[[model.rxns]:[JFYL18 - avg]],11,FALSE)</f>
        <v>0.66494612833559996</v>
      </c>
      <c r="F415">
        <f>VLOOKUP(Table145[[#This Row],[model.rxns]],Table2[[model.rxns]:[JFYL18 - stddev]],12,FALSE)</f>
        <v>1.75516284279966E-2</v>
      </c>
      <c r="G415" t="b">
        <f>ABS(Table145[[#This Row],[JFYL18 flux]])&gt;Table145[[#This Row],[JFYL18 stddev]]</f>
        <v>1</v>
      </c>
      <c r="H415">
        <v>0</v>
      </c>
    </row>
    <row r="416" spans="1:8" x14ac:dyDescent="0.25">
      <c r="A416" s="5" t="s">
        <v>1804</v>
      </c>
      <c r="B416" t="str">
        <f>VLOOKUP(Table145[[#This Row],[model.rxns]],Table2[],2,FALSE)</f>
        <v>ATP-citrate lyase</v>
      </c>
      <c r="C416" s="2">
        <v>0.81704137935259002</v>
      </c>
      <c r="D416">
        <f>VLOOKUP(Table145[[#This Row],[model.rxns]],Table2[[model.rxns]:[JFYL07 - avg]],7,FALSE)</f>
        <v>0.16153861799798599</v>
      </c>
      <c r="E416">
        <f>VLOOKUP(Table145[[#This Row],[model.rxns]],Table2[[model.rxns]:[JFYL18 - avg]],11,FALSE)</f>
        <v>0.13695148928589301</v>
      </c>
      <c r="F416">
        <f>VLOOKUP(Table145[[#This Row],[model.rxns]],Table2[[model.rxns]:[JFYL18 - stddev]],12,FALSE)</f>
        <v>1.0484300133030399E-2</v>
      </c>
      <c r="G416" t="b">
        <f>ABS(Table145[[#This Row],[JFYL18 flux]])&gt;Table145[[#This Row],[JFYL18 stddev]]</f>
        <v>1</v>
      </c>
      <c r="H416">
        <v>0</v>
      </c>
    </row>
    <row r="417" spans="1:8" x14ac:dyDescent="0.25">
      <c r="A417" s="5">
        <v>452</v>
      </c>
      <c r="B417" t="str">
        <f>VLOOKUP(Table145[[#This Row],[model.rxns]],Table2[],2,FALSE)</f>
        <v>fumarase, cytoplasmic</v>
      </c>
      <c r="C417" s="2">
        <v>0.81704137935259002</v>
      </c>
      <c r="D417">
        <f>VLOOKUP(Table145[[#This Row],[model.rxns]],Table2[[model.rxns]:[JFYL07 - avg]],7,FALSE)</f>
        <v>3.4165009240152602E-2</v>
      </c>
      <c r="E417">
        <f>VLOOKUP(Table145[[#This Row],[model.rxns]],Table2[[model.rxns]:[JFYL18 - avg]],11,FALSE)</f>
        <v>2.8368062071582802E-2</v>
      </c>
      <c r="F417">
        <f>VLOOKUP(Table145[[#This Row],[model.rxns]],Table2[[model.rxns]:[JFYL18 - stddev]],12,FALSE)</f>
        <v>6.7406186999790499E-3</v>
      </c>
      <c r="G417" t="b">
        <f>ABS(Table145[[#This Row],[JFYL18 flux]])&gt;Table145[[#This Row],[JFYL18 stddev]]</f>
        <v>1</v>
      </c>
      <c r="H417">
        <v>9.54916524259969E-26</v>
      </c>
    </row>
    <row r="418" spans="1:8" x14ac:dyDescent="0.25">
      <c r="A418" s="5" t="s">
        <v>1839</v>
      </c>
      <c r="B418" t="str">
        <f>VLOOKUP(Table145[[#This Row],[model.rxns]],Table2[],2,FALSE)</f>
        <v>L-Glutamate 5-semialdehyde:NAD+ oxidoreductase</v>
      </c>
      <c r="C418" s="2">
        <v>0.78331865343517104</v>
      </c>
      <c r="D418">
        <f>VLOOKUP(Table145[[#This Row],[model.rxns]],Table2[[model.rxns]:[JFYL07 - avg]],7,FALSE)</f>
        <v>-2.5431290829477302E-2</v>
      </c>
      <c r="E418">
        <f>VLOOKUP(Table145[[#This Row],[model.rxns]],Table2[[model.rxns]:[JFYL18 - avg]],11,FALSE)</f>
        <v>-2.040810946415E-2</v>
      </c>
      <c r="F418">
        <f>VLOOKUP(Table145[[#This Row],[model.rxns]],Table2[[model.rxns]:[JFYL18 - stddev]],12,FALSE)</f>
        <v>1.7009239478595301E-2</v>
      </c>
      <c r="G418" t="b">
        <f>ABS(Table145[[#This Row],[JFYL18 flux]])&gt;Table145[[#This Row],[JFYL18 stddev]]</f>
        <v>1</v>
      </c>
      <c r="H418">
        <v>6.0183798354073602E-35</v>
      </c>
    </row>
    <row r="419" spans="1:8" hidden="1" x14ac:dyDescent="0.25">
      <c r="A419" s="5">
        <v>1115</v>
      </c>
      <c r="B419" t="str">
        <f>VLOOKUP(Table145[[#This Row],[model.rxns]],Table2[],2,FALSE)</f>
        <v>ammonia transport</v>
      </c>
      <c r="C419" s="2">
        <v>0.78331865343517104</v>
      </c>
      <c r="D419">
        <f>VLOOKUP(Table145[[#This Row],[model.rxns]],Table2[[model.rxns]:[JFYL07 - avg]],7,FALSE)</f>
        <v>0.67825637117501103</v>
      </c>
      <c r="E419">
        <f>VLOOKUP(Table145[[#This Row],[model.rxns]],Table2[[model.rxns]:[JFYL18 - avg]],11,FALSE)</f>
        <v>0.52290075540549097</v>
      </c>
      <c r="F419">
        <f>VLOOKUP(Table145[[#This Row],[model.rxns]],Table2[[model.rxns]:[JFYL18 - stddev]],12,FALSE)</f>
        <v>3.2792559532195398E-2</v>
      </c>
      <c r="G419" t="b">
        <f>ABS(Table145[[#This Row],[JFYL18 flux]])&gt;Table145[[#This Row],[JFYL18 stddev]]</f>
        <v>1</v>
      </c>
      <c r="H419">
        <v>0</v>
      </c>
    </row>
    <row r="420" spans="1:8" hidden="1" x14ac:dyDescent="0.25">
      <c r="A420" s="5">
        <v>1654</v>
      </c>
      <c r="B420" t="str">
        <f>VLOOKUP(Table145[[#This Row],[model.rxns]],Table2[],2,FALSE)</f>
        <v>ammonium exchange</v>
      </c>
      <c r="C420" s="2">
        <v>0.77042384776572304</v>
      </c>
      <c r="D420">
        <f>VLOOKUP(Table145[[#This Row],[model.rxns]],Table2[[model.rxns]:[JFYL07 - avg]],7,FALSE)</f>
        <v>-0.67825637117501103</v>
      </c>
      <c r="E420">
        <f>VLOOKUP(Table145[[#This Row],[model.rxns]],Table2[[model.rxns]:[JFYL18 - avg]],11,FALSE)</f>
        <v>-0.52290075540549097</v>
      </c>
      <c r="F420">
        <f>VLOOKUP(Table145[[#This Row],[model.rxns]],Table2[[model.rxns]:[JFYL18 - stddev]],12,FALSE)</f>
        <v>3.2792559532195398E-2</v>
      </c>
      <c r="G420" t="b">
        <f>ABS(Table145[[#This Row],[JFYL18 flux]])&gt;Table145[[#This Row],[JFYL18 stddev]]</f>
        <v>1</v>
      </c>
      <c r="H420">
        <v>0</v>
      </c>
    </row>
    <row r="421" spans="1:8" x14ac:dyDescent="0.25">
      <c r="A421" s="5">
        <v>886</v>
      </c>
      <c r="B421" t="str">
        <f>VLOOKUP(Table145[[#This Row],[model.rxns]],Table2[],2,FALSE)</f>
        <v>phosphofructokinase</v>
      </c>
      <c r="C421" s="2">
        <v>0.77034310372812198</v>
      </c>
      <c r="D421">
        <f>VLOOKUP(Table145[[#This Row],[model.rxns]],Table2[[model.rxns]:[JFYL07 - avg]],7,FALSE)</f>
        <v>0.71660717692633702</v>
      </c>
      <c r="E421">
        <f>VLOOKUP(Table145[[#This Row],[model.rxns]],Table2[[model.rxns]:[JFYL18 - avg]],11,FALSE)</f>
        <v>0.55042441157771005</v>
      </c>
      <c r="F421">
        <f>VLOOKUP(Table145[[#This Row],[model.rxns]],Table2[[model.rxns]:[JFYL18 - stddev]],12,FALSE)</f>
        <v>4.6450057220843097E-2</v>
      </c>
      <c r="G421" t="b">
        <f>ABS(Table145[[#This Row],[JFYL18 flux]])&gt;Table145[[#This Row],[JFYL18 stddev]]</f>
        <v>1</v>
      </c>
      <c r="H421">
        <v>0</v>
      </c>
    </row>
    <row r="422" spans="1:8" x14ac:dyDescent="0.25">
      <c r="A422" s="5">
        <v>450</v>
      </c>
      <c r="B422" t="str">
        <f>VLOOKUP(Table145[[#This Row],[model.rxns]],Table2[],2,FALSE)</f>
        <v>fructose-bisphosphate aldolase</v>
      </c>
      <c r="C422" s="2">
        <v>0.76313324794359405</v>
      </c>
      <c r="D422">
        <f>VLOOKUP(Table145[[#This Row],[model.rxns]],Table2[[model.rxns]:[JFYL07 - avg]],7,FALSE)</f>
        <v>0.71660326991754897</v>
      </c>
      <c r="E422">
        <f>VLOOKUP(Table145[[#This Row],[model.rxns]],Table2[[model.rxns]:[JFYL18 - avg]],11,FALSE)</f>
        <v>0.55033736125562105</v>
      </c>
      <c r="F422">
        <f>VLOOKUP(Table145[[#This Row],[model.rxns]],Table2[[model.rxns]:[JFYL18 - stddev]],12,FALSE)</f>
        <v>4.63886242449877E-2</v>
      </c>
      <c r="G422" t="b">
        <f>ABS(Table145[[#This Row],[JFYL18 flux]])&gt;Table145[[#This Row],[JFYL18 stddev]]</f>
        <v>1</v>
      </c>
      <c r="H422">
        <v>0</v>
      </c>
    </row>
    <row r="423" spans="1:8" x14ac:dyDescent="0.25">
      <c r="A423" s="5">
        <v>658</v>
      </c>
      <c r="B423" t="str">
        <f>VLOOKUP(Table145[[#This Row],[model.rxns]],Table2[],2,FALSE)</f>
        <v>isocitrate dehydrogenase (NAD+)</v>
      </c>
      <c r="C423" s="2">
        <v>0.75683117846589398</v>
      </c>
      <c r="D423">
        <f>VLOOKUP(Table145[[#This Row],[model.rxns]],Table2[[model.rxns]:[JFYL07 - avg]],7,FALSE)</f>
        <v>0.62837532843260702</v>
      </c>
      <c r="E423">
        <f>VLOOKUP(Table145[[#This Row],[model.rxns]],Table2[[model.rxns]:[JFYL18 - avg]],11,FALSE)</f>
        <v>0.46568806156405901</v>
      </c>
      <c r="F423">
        <f>VLOOKUP(Table145[[#This Row],[model.rxns]],Table2[[model.rxns]:[JFYL18 - stddev]],12,FALSE)</f>
        <v>2.6617931893740498E-3</v>
      </c>
      <c r="G423" t="b">
        <f>ABS(Table145[[#This Row],[JFYL18 flux]])&gt;Table145[[#This Row],[JFYL18 stddev]]</f>
        <v>1</v>
      </c>
      <c r="H423">
        <v>0</v>
      </c>
    </row>
    <row r="424" spans="1:8" hidden="1" x14ac:dyDescent="0.25">
      <c r="A424" s="5">
        <v>3579</v>
      </c>
      <c r="B424" t="str">
        <f>VLOOKUP(Table145[[#This Row],[model.rxns]],Table2[],2,FALSE)</f>
        <v>stearoyl-CoA transport, cytoplasm-lipid particle</v>
      </c>
      <c r="C424" s="2">
        <v>0.74288776475892904</v>
      </c>
      <c r="D424">
        <f>VLOOKUP(Table145[[#This Row],[model.rxns]],Table2[[model.rxns]:[JFYL07 - avg]],7,FALSE)</f>
        <v>2.43776347881005E-4</v>
      </c>
      <c r="E424">
        <f>VLOOKUP(Table145[[#This Row],[model.rxns]],Table2[[model.rxns]:[JFYL18 - avg]],11,FALSE)</f>
        <v>1.7431460431659499E-4</v>
      </c>
      <c r="F424">
        <f>VLOOKUP(Table145[[#This Row],[model.rxns]],Table2[[model.rxns]:[JFYL18 - stddev]],12,FALSE)</f>
        <v>1.74947376621275E-4</v>
      </c>
      <c r="G424" t="b">
        <f>ABS(Table145[[#This Row],[JFYL18 flux]])&gt;Table145[[#This Row],[JFYL18 stddev]]</f>
        <v>0</v>
      </c>
      <c r="H424">
        <v>1.37153729712116E-117</v>
      </c>
    </row>
    <row r="425" spans="1:8" hidden="1" x14ac:dyDescent="0.25">
      <c r="A425" s="5">
        <v>1085</v>
      </c>
      <c r="B425" t="str">
        <f>VLOOKUP(Table145[[#This Row],[model.rxns]],Table2[],2,FALSE)</f>
        <v>V-ATPase, Golgi</v>
      </c>
      <c r="C425" s="2">
        <v>0.72627372204831697</v>
      </c>
      <c r="D425">
        <f>VLOOKUP(Table145[[#This Row],[model.rxns]],Table2[[model.rxns]:[JFYL07 - avg]],7,FALSE)</f>
        <v>7.4740409142962901E-3</v>
      </c>
      <c r="E425">
        <f>VLOOKUP(Table145[[#This Row],[model.rxns]],Table2[[model.rxns]:[JFYL18 - avg]],11,FALSE)</f>
        <v>5.19151380387467E-3</v>
      </c>
      <c r="F425">
        <f>VLOOKUP(Table145[[#This Row],[model.rxns]],Table2[[model.rxns]:[JFYL18 - stddev]],12,FALSE)</f>
        <v>1.7297825025849201E-2</v>
      </c>
      <c r="G425" t="b">
        <f>ABS(Table145[[#This Row],[JFYL18 flux]])&gt;Table145[[#This Row],[JFYL18 stddev]]</f>
        <v>0</v>
      </c>
      <c r="H425">
        <v>6.6193799128913899E-10</v>
      </c>
    </row>
    <row r="426" spans="1:8" hidden="1" x14ac:dyDescent="0.25">
      <c r="A426" s="5">
        <v>1826</v>
      </c>
      <c r="B426" t="str">
        <f>VLOOKUP(Table145[[#This Row],[model.rxns]],Table2[],2,FALSE)</f>
        <v>H+ diffusion</v>
      </c>
      <c r="C426" s="2">
        <v>0.68522163255139801</v>
      </c>
      <c r="D426">
        <f>VLOOKUP(Table145[[#This Row],[model.rxns]],Table2[[model.rxns]:[JFYL07 - avg]],7,FALSE)</f>
        <v>-1.4948081828592599E-2</v>
      </c>
      <c r="E426">
        <f>VLOOKUP(Table145[[#This Row],[model.rxns]],Table2[[model.rxns]:[JFYL18 - avg]],11,FALSE)</f>
        <v>-1.03830276077493E-2</v>
      </c>
      <c r="F426">
        <f>VLOOKUP(Table145[[#This Row],[model.rxns]],Table2[[model.rxns]:[JFYL18 - stddev]],12,FALSE)</f>
        <v>3.4595650051698401E-2</v>
      </c>
      <c r="G426" t="b">
        <f>ABS(Table145[[#This Row],[JFYL18 flux]])&gt;Table145[[#This Row],[JFYL18 stddev]]</f>
        <v>0</v>
      </c>
      <c r="H426">
        <v>6.6193799128913899E-10</v>
      </c>
    </row>
    <row r="427" spans="1:8" x14ac:dyDescent="0.25">
      <c r="A427" s="5">
        <v>958</v>
      </c>
      <c r="B427" t="str">
        <f>VLOOKUP(Table145[[#This Row],[model.rxns]],Table2[],2,FALSE)</f>
        <v>pyruvate carboxylase</v>
      </c>
      <c r="C427" s="2">
        <v>0.66645132491988401</v>
      </c>
      <c r="D427">
        <f>VLOOKUP(Table145[[#This Row],[model.rxns]],Table2[[model.rxns]:[JFYL07 - avg]],7,FALSE)</f>
        <v>0.532384607773559</v>
      </c>
      <c r="E427">
        <f>VLOOKUP(Table145[[#This Row],[model.rxns]],Table2[[model.rxns]:[JFYL18 - avg]],11,FALSE)</f>
        <v>0.36897041568028399</v>
      </c>
      <c r="F427">
        <f>VLOOKUP(Table145[[#This Row],[model.rxns]],Table2[[model.rxns]:[JFYL18 - stddev]],12,FALSE)</f>
        <v>2.50655601023453E-2</v>
      </c>
      <c r="G427" t="b">
        <f>ABS(Table145[[#This Row],[JFYL18 flux]])&gt;Table145[[#This Row],[JFYL18 stddev]]</f>
        <v>1</v>
      </c>
      <c r="H427">
        <v>0</v>
      </c>
    </row>
    <row r="428" spans="1:8" hidden="1" x14ac:dyDescent="0.25">
      <c r="A428" s="5">
        <v>12</v>
      </c>
      <c r="B428" t="str">
        <f>VLOOKUP(Table145[[#This Row],[model.rxns]],Table2[],2,FALSE)</f>
        <v>1-pyrroline-5-carboxylate dehydrogenase</v>
      </c>
      <c r="C428" s="2">
        <v>0.57592919499803796</v>
      </c>
      <c r="D428">
        <f>VLOOKUP(Table145[[#This Row],[model.rxns]],Table2[[model.rxns]:[JFYL07 - avg]],7,FALSE)</f>
        <v>1.2845992488070401E-2</v>
      </c>
      <c r="E428">
        <f>VLOOKUP(Table145[[#This Row],[model.rxns]],Table2[[model.rxns]:[JFYL18 - avg]],11,FALSE)</f>
        <v>7.6146004732637797E-3</v>
      </c>
      <c r="F428">
        <f>VLOOKUP(Table145[[#This Row],[model.rxns]],Table2[[model.rxns]:[JFYL18 - stddev]],12,FALSE)</f>
        <v>1.78019342538119E-2</v>
      </c>
      <c r="G428" t="b">
        <f>ABS(Table145[[#This Row],[JFYL18 flux]])&gt;Table145[[#This Row],[JFYL18 stddev]]</f>
        <v>0</v>
      </c>
      <c r="H428">
        <v>1.14694302469616E-36</v>
      </c>
    </row>
    <row r="429" spans="1:8" hidden="1" x14ac:dyDescent="0.25">
      <c r="A429" s="5">
        <v>940</v>
      </c>
      <c r="B429" t="str">
        <f>VLOOKUP(Table145[[#This Row],[model.rxns]],Table2[],2,FALSE)</f>
        <v>proline oxidase (NAD)</v>
      </c>
      <c r="C429" s="2">
        <v>0.56810740680444405</v>
      </c>
      <c r="D429">
        <f>VLOOKUP(Table145[[#This Row],[model.rxns]],Table2[[model.rxns]:[JFYL07 - avg]],7,FALSE)</f>
        <v>1.2845992488070401E-2</v>
      </c>
      <c r="E429">
        <f>VLOOKUP(Table145[[#This Row],[model.rxns]],Table2[[model.rxns]:[JFYL18 - avg]],11,FALSE)</f>
        <v>7.6146004732637797E-3</v>
      </c>
      <c r="F429">
        <f>VLOOKUP(Table145[[#This Row],[model.rxns]],Table2[[model.rxns]:[JFYL18 - stddev]],12,FALSE)</f>
        <v>1.78019342538119E-2</v>
      </c>
      <c r="G429" t="b">
        <f>ABS(Table145[[#This Row],[JFYL18 flux]])&gt;Table145[[#This Row],[JFYL18 stddev]]</f>
        <v>0</v>
      </c>
      <c r="H429">
        <v>1.14694302469616E-36</v>
      </c>
    </row>
    <row r="430" spans="1:8" hidden="1" x14ac:dyDescent="0.25">
      <c r="A430" s="5">
        <v>1905</v>
      </c>
      <c r="B430" t="str">
        <f>VLOOKUP(Table145[[#This Row],[model.rxns]],Table2[],2,FALSE)</f>
        <v>L-proline transport</v>
      </c>
      <c r="C430" s="2">
        <v>0.48956462073803603</v>
      </c>
      <c r="D430">
        <f>VLOOKUP(Table145[[#This Row],[model.rxns]],Table2[[model.rxns]:[JFYL07 - avg]],7,FALSE)</f>
        <v>1.2845992488070401E-2</v>
      </c>
      <c r="E430">
        <f>VLOOKUP(Table145[[#This Row],[model.rxns]],Table2[[model.rxns]:[JFYL18 - avg]],11,FALSE)</f>
        <v>7.6146004732637797E-3</v>
      </c>
      <c r="F430">
        <f>VLOOKUP(Table145[[#This Row],[model.rxns]],Table2[[model.rxns]:[JFYL18 - stddev]],12,FALSE)</f>
        <v>1.78019342538119E-2</v>
      </c>
      <c r="G430" t="b">
        <f>ABS(Table145[[#This Row],[JFYL18 flux]])&gt;Table145[[#This Row],[JFYL18 stddev]]</f>
        <v>0</v>
      </c>
      <c r="H430">
        <v>1.14694302469616E-36</v>
      </c>
    </row>
    <row r="431" spans="1:8" x14ac:dyDescent="0.25">
      <c r="A431" s="5">
        <v>467</v>
      </c>
      <c r="B431" t="str">
        <f>VLOOKUP(Table145[[#This Row],[model.rxns]],Table2[],2,FALSE)</f>
        <v>glucose-6-phosphate isomerase</v>
      </c>
      <c r="C431" s="2">
        <v>0.48956462073803603</v>
      </c>
      <c r="D431">
        <f>VLOOKUP(Table145[[#This Row],[model.rxns]],Table2[[model.rxns]:[JFYL07 - avg]],7,FALSE)</f>
        <v>0.53680673042030402</v>
      </c>
      <c r="E431">
        <f>VLOOKUP(Table145[[#This Row],[model.rxns]],Table2[[model.rxns]:[JFYL18 - avg]],11,FALSE)</f>
        <v>0.30740000426659603</v>
      </c>
      <c r="F431">
        <f>VLOOKUP(Table145[[#This Row],[model.rxns]],Table2[[model.rxns]:[JFYL18 - stddev]],12,FALSE)</f>
        <v>2.6128188905878799E-2</v>
      </c>
      <c r="G431" t="b">
        <f>ABS(Table145[[#This Row],[JFYL18 flux]])&gt;Table145[[#This Row],[JFYL18 stddev]]</f>
        <v>1</v>
      </c>
      <c r="H431">
        <v>0</v>
      </c>
    </row>
    <row r="432" spans="1:8" hidden="1" x14ac:dyDescent="0.25">
      <c r="A432" s="5">
        <v>1265</v>
      </c>
      <c r="B432" t="str">
        <f>VLOOKUP(Table145[[#This Row],[model.rxns]],Table2[],2,FALSE)</f>
        <v>succinate-fumarate transport</v>
      </c>
      <c r="C432" s="2">
        <v>0.47375920760843698</v>
      </c>
      <c r="D432">
        <f>VLOOKUP(Table145[[#This Row],[model.rxns]],Table2[[model.rxns]:[JFYL07 - avg]],7,FALSE)</f>
        <v>1.97657381132967E-2</v>
      </c>
      <c r="E432">
        <f>VLOOKUP(Table145[[#This Row],[model.rxns]],Table2[[model.rxns]:[JFYL18 - avg]],11,FALSE)</f>
        <v>1.0934578817803299E-2</v>
      </c>
      <c r="F432">
        <f>VLOOKUP(Table145[[#This Row],[model.rxns]],Table2[[model.rxns]:[JFYL18 - stddev]],12,FALSE)</f>
        <v>6.5908638953542801E-3</v>
      </c>
      <c r="G432" t="b">
        <f>ABS(Table145[[#This Row],[JFYL18 flux]])&gt;Table145[[#This Row],[JFYL18 stddev]]</f>
        <v>1</v>
      </c>
      <c r="H432">
        <v>7.3438146068521595E-58</v>
      </c>
    </row>
    <row r="433" spans="1:8" hidden="1" x14ac:dyDescent="0.25">
      <c r="A433" s="5">
        <v>803</v>
      </c>
      <c r="B433" t="str">
        <f>VLOOKUP(Table145[[#This Row],[model.rxns]],Table2[],2,FALSE)</f>
        <v>nucleoside diphosphate kinase</v>
      </c>
      <c r="C433" s="2">
        <v>0.46782178790398998</v>
      </c>
      <c r="D433">
        <f>VLOOKUP(Table145[[#This Row],[model.rxns]],Table2[[model.rxns]:[JFYL07 - avg]],7,FALSE)</f>
        <v>-5.4430376562910601E-4</v>
      </c>
      <c r="E433">
        <f>VLOOKUP(Table145[[#This Row],[model.rxns]],Table2[[model.rxns]:[JFYL18 - avg]],11,FALSE)</f>
        <v>-2.7936144322679202E-4</v>
      </c>
      <c r="F433">
        <f>VLOOKUP(Table145[[#This Row],[model.rxns]],Table2[[model.rxns]:[JFYL18 - stddev]],12,FALSE)</f>
        <v>1.0748402463047601E-3</v>
      </c>
      <c r="G433" t="b">
        <f>ABS(Table145[[#This Row],[JFYL18 flux]])&gt;Table145[[#This Row],[JFYL18 stddev]]</f>
        <v>0</v>
      </c>
      <c r="H433">
        <v>3.7363016715593402E-44</v>
      </c>
    </row>
    <row r="434" spans="1:8" hidden="1" x14ac:dyDescent="0.25">
      <c r="A434" s="5">
        <v>1981</v>
      </c>
      <c r="B434" t="str">
        <f>VLOOKUP(Table145[[#This Row],[model.rxns]],Table2[],2,FALSE)</f>
        <v>octadecanoate (n-C18:0) transport</v>
      </c>
      <c r="C434" s="2">
        <v>0.46169249771832099</v>
      </c>
      <c r="D434">
        <f>VLOOKUP(Table145[[#This Row],[model.rxns]],Table2[[model.rxns]:[JFYL07 - avg]],7,FALSE)</f>
        <v>-3.5091540353500199E-5</v>
      </c>
      <c r="E434">
        <f>VLOOKUP(Table145[[#This Row],[model.rxns]],Table2[[model.rxns]:[JFYL18 - avg]],11,FALSE)</f>
        <v>-1.6023449914839999E-5</v>
      </c>
      <c r="F434">
        <f>VLOOKUP(Table145[[#This Row],[model.rxns]],Table2[[model.rxns]:[JFYL18 - stddev]],12,FALSE)</f>
        <v>2.0030035830304101E-4</v>
      </c>
      <c r="G434" t="b">
        <f>ABS(Table145[[#This Row],[JFYL18 flux]])&gt;Table145[[#This Row],[JFYL18 stddev]]</f>
        <v>0</v>
      </c>
      <c r="H434">
        <v>4.8003371914744803E-6</v>
      </c>
    </row>
    <row r="435" spans="1:8" hidden="1" x14ac:dyDescent="0.25">
      <c r="A435" s="5">
        <v>2055</v>
      </c>
      <c r="B435" t="str">
        <f>VLOOKUP(Table145[[#This Row],[model.rxns]],Table2[],2,FALSE)</f>
        <v>stearate exchange</v>
      </c>
      <c r="C435" s="2">
        <v>0.46049011934881401</v>
      </c>
      <c r="D435">
        <f>VLOOKUP(Table145[[#This Row],[model.rxns]],Table2[[model.rxns]:[JFYL07 - avg]],7,FALSE)</f>
        <v>3.5091540353500199E-5</v>
      </c>
      <c r="E435">
        <f>VLOOKUP(Table145[[#This Row],[model.rxns]],Table2[[model.rxns]:[JFYL18 - avg]],11,FALSE)</f>
        <v>1.6023449914839999E-5</v>
      </c>
      <c r="F435">
        <f>VLOOKUP(Table145[[#This Row],[model.rxns]],Table2[[model.rxns]:[JFYL18 - stddev]],12,FALSE)</f>
        <v>2.0030035830304101E-4</v>
      </c>
      <c r="G435" t="b">
        <f>ABS(Table145[[#This Row],[JFYL18 flux]])&gt;Table145[[#This Row],[JFYL18 stddev]]</f>
        <v>0</v>
      </c>
      <c r="H435">
        <v>4.8003371914744803E-6</v>
      </c>
    </row>
    <row r="436" spans="1:8" hidden="1" x14ac:dyDescent="0.25">
      <c r="A436" s="5">
        <v>1254</v>
      </c>
      <c r="B436" t="str">
        <f>VLOOKUP(Table145[[#This Row],[model.rxns]],Table2[],2,FALSE)</f>
        <v>pyruvate transport</v>
      </c>
      <c r="C436" s="2">
        <v>0.46049011934881401</v>
      </c>
      <c r="D436">
        <f>VLOOKUP(Table145[[#This Row],[model.rxns]],Table2[[model.rxns]:[JFYL07 - avg]],7,FALSE)</f>
        <v>-8.9055811176379802E-3</v>
      </c>
      <c r="E436">
        <f>VLOOKUP(Table145[[#This Row],[model.rxns]],Table2[[model.rxns]:[JFYL18 - avg]],11,FALSE)</f>
        <v>-4.0486040732277797E-3</v>
      </c>
      <c r="F436">
        <f>VLOOKUP(Table145[[#This Row],[model.rxns]],Table2[[model.rxns]:[JFYL18 - stddev]],12,FALSE)</f>
        <v>8.6684716390111104E-5</v>
      </c>
      <c r="G436" t="b">
        <f>ABS(Table145[[#This Row],[JFYL18 flux]])&gt;Table145[[#This Row],[JFYL18 stddev]]</f>
        <v>1</v>
      </c>
      <c r="H436">
        <v>0</v>
      </c>
    </row>
    <row r="437" spans="1:8" hidden="1" x14ac:dyDescent="0.25">
      <c r="A437" s="5">
        <v>2033</v>
      </c>
      <c r="B437" t="str">
        <f>VLOOKUP(Table145[[#This Row],[model.rxns]],Table2[],2,FALSE)</f>
        <v>pyruvate exchange</v>
      </c>
      <c r="C437" s="2">
        <v>0.45267924633163897</v>
      </c>
      <c r="D437">
        <f>VLOOKUP(Table145[[#This Row],[model.rxns]],Table2[[model.rxns]:[JFYL07 - avg]],7,FALSE)</f>
        <v>8.9055811176379802E-3</v>
      </c>
      <c r="E437">
        <f>VLOOKUP(Table145[[#This Row],[model.rxns]],Table2[[model.rxns]:[JFYL18 - avg]],11,FALSE)</f>
        <v>4.0486040732277797E-3</v>
      </c>
      <c r="F437">
        <f>VLOOKUP(Table145[[#This Row],[model.rxns]],Table2[[model.rxns]:[JFYL18 - stddev]],12,FALSE)</f>
        <v>8.6684716390111104E-5</v>
      </c>
      <c r="G437" t="b">
        <f>ABS(Table145[[#This Row],[JFYL18 flux]])&gt;Table145[[#This Row],[JFYL18 stddev]]</f>
        <v>1</v>
      </c>
      <c r="H437">
        <v>0</v>
      </c>
    </row>
    <row r="438" spans="1:8" hidden="1" x14ac:dyDescent="0.25">
      <c r="A438" s="5">
        <v>1698</v>
      </c>
      <c r="B438" t="str">
        <f>VLOOKUP(Table145[[#This Row],[model.rxns]],Table2[],2,FALSE)</f>
        <v>coenzyme A transport</v>
      </c>
      <c r="C438" s="2">
        <v>0.45267924633163897</v>
      </c>
      <c r="D438">
        <f>VLOOKUP(Table145[[#This Row],[model.rxns]],Table2[[model.rxns]:[JFYL07 - avg]],7,FALSE)</f>
        <v>-4.9323050835487902E-4</v>
      </c>
      <c r="E438">
        <f>VLOOKUP(Table145[[#This Row],[model.rxns]],Table2[[model.rxns]:[JFYL18 - avg]],11,FALSE)</f>
        <v>-1.8243006815532001E-4</v>
      </c>
      <c r="F438">
        <f>VLOOKUP(Table145[[#This Row],[model.rxns]],Table2[[model.rxns]:[JFYL18 - stddev]],12,FALSE)</f>
        <v>1.78548429870377E-3</v>
      </c>
      <c r="G438" t="b">
        <f>ABS(Table145[[#This Row],[JFYL18 flux]])&gt;Table145[[#This Row],[JFYL18 stddev]]</f>
        <v>0</v>
      </c>
      <c r="H438">
        <v>1.3959220198761599E-4</v>
      </c>
    </row>
    <row r="439" spans="1:8" x14ac:dyDescent="0.25">
      <c r="A439" s="5">
        <v>959</v>
      </c>
      <c r="B439" t="str">
        <f>VLOOKUP(Table145[[#This Row],[model.rxns]],Table2[],2,FALSE)</f>
        <v>pyruvate decarboxylase</v>
      </c>
      <c r="C439" s="2">
        <v>0.35173408412972701</v>
      </c>
      <c r="D439">
        <f>VLOOKUP(Table145[[#This Row],[model.rxns]],Table2[[model.rxns]:[JFYL07 - avg]],7,FALSE)</f>
        <v>9.5853249317026101E-3</v>
      </c>
      <c r="E439">
        <f>VLOOKUP(Table145[[#This Row],[model.rxns]],Table2[[model.rxns]:[JFYL18 - avg]],11,FALSE)</f>
        <v>3.3584057345624999E-3</v>
      </c>
      <c r="F439">
        <f>VLOOKUP(Table145[[#This Row],[model.rxns]],Table2[[model.rxns]:[JFYL18 - stddev]],12,FALSE)</f>
        <v>1.6371958810192601E-3</v>
      </c>
      <c r="G439" t="b">
        <f>ABS(Table145[[#This Row],[JFYL18 flux]])&gt;Table145[[#This Row],[JFYL18 stddev]]</f>
        <v>1</v>
      </c>
      <c r="H439">
        <v>0</v>
      </c>
    </row>
    <row r="440" spans="1:8" x14ac:dyDescent="0.25">
      <c r="A440" s="5">
        <v>718</v>
      </c>
      <c r="B440" t="str">
        <f>VLOOKUP(Table145[[#This Row],[model.rxns]],Table2[],2,FALSE)</f>
        <v>malic enzyme (NAD)</v>
      </c>
      <c r="C440" s="2">
        <v>0.34760778983697799</v>
      </c>
      <c r="D440">
        <f>VLOOKUP(Table145[[#This Row],[model.rxns]],Table2[[model.rxns]:[JFYL07 - avg]],7,FALSE)</f>
        <v>0.13800688262003499</v>
      </c>
      <c r="E440">
        <f>VLOOKUP(Table145[[#This Row],[model.rxns]],Table2[[model.rxns]:[JFYL18 - avg]],11,FALSE)</f>
        <v>4.7813983881797598E-2</v>
      </c>
      <c r="F440">
        <f>VLOOKUP(Table145[[#This Row],[model.rxns]],Table2[[model.rxns]:[JFYL18 - stddev]],12,FALSE)</f>
        <v>1.70640529634347E-2</v>
      </c>
      <c r="G440" t="b">
        <f>ABS(Table145[[#This Row],[JFYL18 flux]])&gt;Table145[[#This Row],[JFYL18 stddev]]</f>
        <v>1</v>
      </c>
      <c r="H440">
        <v>0</v>
      </c>
    </row>
    <row r="441" spans="1:8" hidden="1" x14ac:dyDescent="0.25">
      <c r="A441" s="5">
        <v>1030</v>
      </c>
      <c r="B441" t="str">
        <f>VLOOKUP(Table145[[#This Row],[model.rxns]],Table2[],2,FALSE)</f>
        <v>tetrahydrofolate aminomethyltransferase</v>
      </c>
      <c r="C441" s="2">
        <v>0.31847238185404902</v>
      </c>
      <c r="D441">
        <f>VLOOKUP(Table145[[#This Row],[model.rxns]],Table2[[model.rxns]:[JFYL07 - avg]],7,FALSE)</f>
        <v>1.2273268518726899E-5</v>
      </c>
      <c r="E441">
        <f>VLOOKUP(Table145[[#This Row],[model.rxns]],Table2[[model.rxns]:[JFYL18 - avg]],11,FALSE)</f>
        <v>4.0052515579333599E-6</v>
      </c>
      <c r="F441">
        <f>VLOOKUP(Table145[[#This Row],[model.rxns]],Table2[[model.rxns]:[JFYL18 - stddev]],12,FALSE)</f>
        <v>6.4960109985430893E-5</v>
      </c>
      <c r="G441" t="b">
        <f>ABS(Table145[[#This Row],[JFYL18 flux]])&gt;Table145[[#This Row],[JFYL18 stddev]]</f>
        <v>0</v>
      </c>
      <c r="H441">
        <v>9.3191271731446598E-4</v>
      </c>
    </row>
    <row r="442" spans="1:8" hidden="1" x14ac:dyDescent="0.25">
      <c r="A442" s="5">
        <v>1623</v>
      </c>
      <c r="B442" t="str">
        <f>VLOOKUP(Table145[[#This Row],[model.rxns]],Table2[],2,FALSE)</f>
        <v>5-formethyltetrahydrofolate cyclo-ligase</v>
      </c>
      <c r="C442" s="2">
        <v>0.31847238185404902</v>
      </c>
      <c r="D442">
        <f>VLOOKUP(Table145[[#This Row],[model.rxns]],Table2[[model.rxns]:[JFYL07 - avg]],7,FALSE)</f>
        <v>1.2273268518726899E-5</v>
      </c>
      <c r="E442">
        <f>VLOOKUP(Table145[[#This Row],[model.rxns]],Table2[[model.rxns]:[JFYL18 - avg]],11,FALSE)</f>
        <v>4.0052515579333599E-6</v>
      </c>
      <c r="F442">
        <f>VLOOKUP(Table145[[#This Row],[model.rxns]],Table2[[model.rxns]:[JFYL18 - stddev]],12,FALSE)</f>
        <v>6.4960109985430893E-5</v>
      </c>
      <c r="G442" t="b">
        <f>ABS(Table145[[#This Row],[JFYL18 flux]])&gt;Table145[[#This Row],[JFYL18 stddev]]</f>
        <v>0</v>
      </c>
      <c r="H442">
        <v>9.3191271731446598E-4</v>
      </c>
    </row>
    <row r="443" spans="1:8" hidden="1" x14ac:dyDescent="0.25">
      <c r="A443" s="5" t="s">
        <v>1841</v>
      </c>
      <c r="B443" t="str">
        <f>VLOOKUP(Table145[[#This Row],[model.rxns]],Table2[],2,FALSE)</f>
        <v>succinyl-CoA:acetoacetate CoA-transferase</v>
      </c>
      <c r="C443" s="2">
        <v>0.31815667295373301</v>
      </c>
      <c r="D443">
        <f>VLOOKUP(Table145[[#This Row],[model.rxns]],Table2[[model.rxns]:[JFYL07 - avg]],7,FALSE)</f>
        <v>1.14105199840575E-4</v>
      </c>
      <c r="E443">
        <f>VLOOKUP(Table145[[#This Row],[model.rxns]],Table2[[model.rxns]:[JFYL18 - avg]],11,FALSE)</f>
        <v>2.6632993597779199E-5</v>
      </c>
      <c r="F443">
        <f>VLOOKUP(Table145[[#This Row],[model.rxns]],Table2[[model.rxns]:[JFYL18 - stddev]],12,FALSE)</f>
        <v>5.7347266074370899E-4</v>
      </c>
      <c r="G443" t="b">
        <f>ABS(Table145[[#This Row],[JFYL18 flux]])&gt;Table145[[#This Row],[JFYL18 stddev]]</f>
        <v>0</v>
      </c>
      <c r="H443">
        <v>1.7096339641305701E-5</v>
      </c>
    </row>
    <row r="444" spans="1:8" hidden="1" x14ac:dyDescent="0.25">
      <c r="A444" s="5" t="s">
        <v>1882</v>
      </c>
      <c r="B444" t="str">
        <f>VLOOKUP(Table145[[#This Row],[model.rxns]],Table2[],2,FALSE)</f>
        <v>hydroxymethylglutaryl-CoA lyase</v>
      </c>
      <c r="C444" s="2">
        <v>0.31815667295373301</v>
      </c>
      <c r="D444">
        <f>VLOOKUP(Table145[[#This Row],[model.rxns]],Table2[[model.rxns]:[JFYL07 - avg]],7,FALSE)</f>
        <v>1.14105199840575E-4</v>
      </c>
      <c r="E444">
        <f>VLOOKUP(Table145[[#This Row],[model.rxns]],Table2[[model.rxns]:[JFYL18 - avg]],11,FALSE)</f>
        <v>2.6632993597779199E-5</v>
      </c>
      <c r="F444">
        <f>VLOOKUP(Table145[[#This Row],[model.rxns]],Table2[[model.rxns]:[JFYL18 - stddev]],12,FALSE)</f>
        <v>5.7347266074370899E-4</v>
      </c>
      <c r="G444" t="b">
        <f>ABS(Table145[[#This Row],[JFYL18 flux]])&gt;Table145[[#This Row],[JFYL18 stddev]]</f>
        <v>0</v>
      </c>
      <c r="H444">
        <v>1.7096339641305701E-5</v>
      </c>
    </row>
    <row r="445" spans="1:8" hidden="1" x14ac:dyDescent="0.25">
      <c r="A445" s="5">
        <v>1080</v>
      </c>
      <c r="B445" t="str">
        <f>VLOOKUP(Table145[[#This Row],[model.rxns]],Table2[],2,FALSE)</f>
        <v>uridylate kinase (dUMP)</v>
      </c>
      <c r="C445" s="2">
        <v>0.29149685487029697</v>
      </c>
      <c r="D445">
        <f>VLOOKUP(Table145[[#This Row],[model.rxns]],Table2[[model.rxns]:[JFYL07 - avg]],7,FALSE)</f>
        <v>-5.6670186090386401E-4</v>
      </c>
      <c r="E445">
        <f>VLOOKUP(Table145[[#This Row],[model.rxns]],Table2[[model.rxns]:[JFYL18 - avg]],11,FALSE)</f>
        <v>-1.01753422287646E-4</v>
      </c>
      <c r="F445">
        <f>VLOOKUP(Table145[[#This Row],[model.rxns]],Table2[[model.rxns]:[JFYL18 - stddev]],12,FALSE)</f>
        <v>7.0275793734571703E-4</v>
      </c>
      <c r="G445" t="b">
        <f>ABS(Table145[[#This Row],[JFYL18 flux]])&gt;Table145[[#This Row],[JFYL18 stddev]]</f>
        <v>0</v>
      </c>
      <c r="H445">
        <v>0</v>
      </c>
    </row>
    <row r="446" spans="1:8" hidden="1" x14ac:dyDescent="0.25">
      <c r="A446" s="5">
        <v>1751</v>
      </c>
      <c r="B446" t="str">
        <f>VLOOKUP(Table145[[#This Row],[model.rxns]],Table2[],2,FALSE)</f>
        <v>dUDP diffusion</v>
      </c>
      <c r="C446" s="2">
        <v>0.25841906878457299</v>
      </c>
      <c r="D446">
        <f>VLOOKUP(Table145[[#This Row],[model.rxns]],Table2[[model.rxns]:[JFYL07 - avg]],7,FALSE)</f>
        <v>5.6670186090386401E-4</v>
      </c>
      <c r="E446">
        <f>VLOOKUP(Table145[[#This Row],[model.rxns]],Table2[[model.rxns]:[JFYL18 - avg]],11,FALSE)</f>
        <v>1.01753422287646E-4</v>
      </c>
      <c r="F446">
        <f>VLOOKUP(Table145[[#This Row],[model.rxns]],Table2[[model.rxns]:[JFYL18 - stddev]],12,FALSE)</f>
        <v>7.0275793734571703E-4</v>
      </c>
      <c r="G446" t="b">
        <f>ABS(Table145[[#This Row],[JFYL18 flux]])&gt;Table145[[#This Row],[JFYL18 stddev]]</f>
        <v>0</v>
      </c>
      <c r="H446">
        <v>0</v>
      </c>
    </row>
    <row r="447" spans="1:8" hidden="1" x14ac:dyDescent="0.25">
      <c r="A447" s="5">
        <v>1752</v>
      </c>
      <c r="B447" t="str">
        <f>VLOOKUP(Table145[[#This Row],[model.rxns]],Table2[],2,FALSE)</f>
        <v>dUMP transport</v>
      </c>
      <c r="C447" s="2">
        <v>0.25841906878457299</v>
      </c>
      <c r="D447">
        <f>VLOOKUP(Table145[[#This Row],[model.rxns]],Table2[[model.rxns]:[JFYL07 - avg]],7,FALSE)</f>
        <v>-5.6670186090386401E-4</v>
      </c>
      <c r="E447">
        <f>VLOOKUP(Table145[[#This Row],[model.rxns]],Table2[[model.rxns]:[JFYL18 - avg]],11,FALSE)</f>
        <v>-1.01753422287646E-4</v>
      </c>
      <c r="F447">
        <f>VLOOKUP(Table145[[#This Row],[model.rxns]],Table2[[model.rxns]:[JFYL18 - stddev]],12,FALSE)</f>
        <v>7.0275793734571703E-4</v>
      </c>
      <c r="G447" t="b">
        <f>ABS(Table145[[#This Row],[JFYL18 flux]])&gt;Table145[[#This Row],[JFYL18 stddev]]</f>
        <v>0</v>
      </c>
      <c r="H447">
        <v>0</v>
      </c>
    </row>
    <row r="448" spans="1:8" hidden="1" x14ac:dyDescent="0.25">
      <c r="A448" s="5">
        <v>2196</v>
      </c>
      <c r="B448" t="str">
        <f>VLOOKUP(Table145[[#This Row],[model.rxns]],Table2[],2,FALSE)</f>
        <v>fatty-acid--CoA ligase (hexadecanoate), ER membrane</v>
      </c>
      <c r="C448" s="2">
        <v>0.23046951011925901</v>
      </c>
      <c r="D448">
        <f>VLOOKUP(Table145[[#This Row],[model.rxns]],Table2[[model.rxns]:[JFYL07 - avg]],7,FALSE)</f>
        <v>1.0123154086051501E-4</v>
      </c>
      <c r="E448">
        <f>VLOOKUP(Table145[[#This Row],[model.rxns]],Table2[[model.rxns]:[JFYL18 - avg]],11,FALSE)</f>
        <v>1.57621006423805E-5</v>
      </c>
      <c r="F448">
        <f>VLOOKUP(Table145[[#This Row],[model.rxns]],Table2[[model.rxns]:[JFYL18 - stddev]],12,FALSE)</f>
        <v>2.4408924496359299E-4</v>
      </c>
      <c r="G448" t="b">
        <f>ABS(Table145[[#This Row],[JFYL18 flux]])&gt;Table145[[#This Row],[JFYL18 stddev]]</f>
        <v>0</v>
      </c>
      <c r="H448">
        <v>2.4624398197314098E-28</v>
      </c>
    </row>
    <row r="449" spans="1:8" hidden="1" x14ac:dyDescent="0.25">
      <c r="A449" s="5" t="s">
        <v>1885</v>
      </c>
      <c r="B449" t="str">
        <f>VLOOKUP(Table145[[#This Row],[model.rxns]],Table2[],2,FALSE)</f>
        <v>FAD:ubiquinone oxidoreductase</v>
      </c>
      <c r="C449" s="2">
        <v>0.23046951011925901</v>
      </c>
      <c r="D449">
        <f>VLOOKUP(Table145[[#This Row],[model.rxns]],Table2[[model.rxns]:[JFYL07 - avg]],7,FALSE)</f>
        <v>0.15396191522567099</v>
      </c>
      <c r="E449">
        <f>VLOOKUP(Table145[[#This Row],[model.rxns]],Table2[[model.rxns]:[JFYL18 - avg]],11,FALSE)</f>
        <v>2.3681793978477101E-2</v>
      </c>
      <c r="F449">
        <f>VLOOKUP(Table145[[#This Row],[model.rxns]],Table2[[model.rxns]:[JFYL18 - stddev]],12,FALSE)</f>
        <v>4.1089021518433903E-2</v>
      </c>
      <c r="G449" t="b">
        <f>ABS(Table145[[#This Row],[JFYL18 flux]])&gt;Table145[[#This Row],[JFYL18 stddev]]</f>
        <v>0</v>
      </c>
      <c r="H449">
        <v>0</v>
      </c>
    </row>
    <row r="450" spans="1:8" hidden="1" x14ac:dyDescent="0.25">
      <c r="A450" s="5">
        <v>3510</v>
      </c>
      <c r="B450" t="str">
        <f>VLOOKUP(Table145[[#This Row],[model.rxns]],Table2[],2,FALSE)</f>
        <v>palmitate transport, cytoplasm-ER membrane</v>
      </c>
      <c r="C450" s="2">
        <v>0.23041258109836399</v>
      </c>
      <c r="D450">
        <f>VLOOKUP(Table145[[#This Row],[model.rxns]],Table2[[model.rxns]:[JFYL07 - avg]],7,FALSE)</f>
        <v>1.00265535654762E-4</v>
      </c>
      <c r="E450">
        <f>VLOOKUP(Table145[[#This Row],[model.rxns]],Table2[[model.rxns]:[JFYL18 - avg]],11,FALSE)</f>
        <v>1.51521950569178E-5</v>
      </c>
      <c r="F450">
        <f>VLOOKUP(Table145[[#This Row],[model.rxns]],Table2[[model.rxns]:[JFYL18 - stddev]],12,FALSE)</f>
        <v>2.4423031044939098E-4</v>
      </c>
      <c r="G450" t="b">
        <f>ABS(Table145[[#This Row],[JFYL18 flux]])&gt;Table145[[#This Row],[JFYL18 stddev]]</f>
        <v>0</v>
      </c>
      <c r="H450">
        <v>4.0202332506513198E-28</v>
      </c>
    </row>
    <row r="451" spans="1:8" x14ac:dyDescent="0.25">
      <c r="A451" s="5" t="s">
        <v>1802</v>
      </c>
      <c r="B451" t="str">
        <f>VLOOKUP(Table145[[#This Row],[model.rxns]],Table2[],2,FALSE)</f>
        <v>glycinamide ribonucleotide transformylase</v>
      </c>
      <c r="C451" s="2">
        <v>0.23041258109836399</v>
      </c>
      <c r="D451">
        <f>VLOOKUP(Table145[[#This Row],[model.rxns]],Table2[[model.rxns]:[JFYL07 - avg]],7,FALSE)</f>
        <v>7.37720642501571E-3</v>
      </c>
      <c r="E451">
        <f>VLOOKUP(Table145[[#This Row],[model.rxns]],Table2[[model.rxns]:[JFYL18 - avg]],11,FALSE)</f>
        <v>1.0067124655807501E-3</v>
      </c>
      <c r="F451">
        <f>VLOOKUP(Table145[[#This Row],[model.rxns]],Table2[[model.rxns]:[JFYL18 - stddev]],12,FALSE)</f>
        <v>6.6524121931058999E-4</v>
      </c>
      <c r="G451" t="b">
        <f>ABS(Table145[[#This Row],[JFYL18 flux]])&gt;Table145[[#This Row],[JFYL18 stddev]]</f>
        <v>1</v>
      </c>
      <c r="H451">
        <v>0</v>
      </c>
    </row>
    <row r="452" spans="1:8" hidden="1" x14ac:dyDescent="0.25">
      <c r="A452" s="5">
        <v>491</v>
      </c>
      <c r="B452" t="str">
        <f>VLOOKUP(Table145[[#This Row],[model.rxns]],Table2[],2,FALSE)</f>
        <v>glycerol-3-phosphate dehydrogenase (NAD)</v>
      </c>
      <c r="C452" s="2">
        <v>0.23041258109836399</v>
      </c>
      <c r="D452">
        <f>VLOOKUP(Table145[[#This Row],[model.rxns]],Table2[[model.rxns]:[JFYL07 - avg]],7,FALSE)</f>
        <v>0.144018934299524</v>
      </c>
      <c r="E452">
        <f>VLOOKUP(Table145[[#This Row],[model.rxns]],Table2[[model.rxns]:[JFYL18 - avg]],11,FALSE)</f>
        <v>1.9599677963163999E-2</v>
      </c>
      <c r="F452">
        <f>VLOOKUP(Table145[[#This Row],[model.rxns]],Table2[[model.rxns]:[JFYL18 - stddev]],12,FALSE)</f>
        <v>3.9800537216644498E-2</v>
      </c>
      <c r="G452" t="b">
        <f>ABS(Table145[[#This Row],[JFYL18 flux]])&gt;Table145[[#This Row],[JFYL18 stddev]]</f>
        <v>0</v>
      </c>
      <c r="H452">
        <v>0</v>
      </c>
    </row>
    <row r="453" spans="1:8" hidden="1" x14ac:dyDescent="0.25">
      <c r="A453" s="5">
        <v>719</v>
      </c>
      <c r="B453" t="str">
        <f>VLOOKUP(Table145[[#This Row],[model.rxns]],Table2[],2,FALSE)</f>
        <v>malic enzyme (NADP)</v>
      </c>
      <c r="C453" s="2">
        <v>0.22460214077535701</v>
      </c>
      <c r="D453">
        <f>VLOOKUP(Table145[[#This Row],[model.rxns]],Table2[[model.rxns]:[JFYL07 - avg]],7,FALSE)</f>
        <v>3.9539044254412002E-4</v>
      </c>
      <c r="E453">
        <f>VLOOKUP(Table145[[#This Row],[model.rxns]],Table2[[model.rxns]:[JFYL18 - avg]],11,FALSE)</f>
        <v>5.2092652713717997E-5</v>
      </c>
      <c r="F453">
        <f>VLOOKUP(Table145[[#This Row],[model.rxns]],Table2[[model.rxns]:[JFYL18 - stddev]],12,FALSE)</f>
        <v>1.03451474804315E-3</v>
      </c>
      <c r="G453" t="b">
        <f>ABS(Table145[[#This Row],[JFYL18 flux]])&gt;Table145[[#This Row],[JFYL18 stddev]]</f>
        <v>0</v>
      </c>
      <c r="H453">
        <v>1.24067924412534E-5</v>
      </c>
    </row>
    <row r="454" spans="1:8" hidden="1" x14ac:dyDescent="0.25">
      <c r="A454" s="5">
        <v>490</v>
      </c>
      <c r="B454" t="str">
        <f>VLOOKUP(Table145[[#This Row],[model.rxns]],Table2[],2,FALSE)</f>
        <v>glycerol-3-phosphate dehydrogenase (fad)</v>
      </c>
      <c r="C454" s="2">
        <v>0.20904121315455301</v>
      </c>
      <c r="D454">
        <f>VLOOKUP(Table145[[#This Row],[model.rxns]],Table2[[model.rxns]:[JFYL07 - avg]],7,FALSE)</f>
        <v>0.14098354247442499</v>
      </c>
      <c r="E454">
        <f>VLOOKUP(Table145[[#This Row],[model.rxns]],Table2[[model.rxns]:[JFYL18 - avg]],11,FALSE)</f>
        <v>1.5861496186782099E-2</v>
      </c>
      <c r="F454">
        <f>VLOOKUP(Table145[[#This Row],[model.rxns]],Table2[[model.rxns]:[JFYL18 - stddev]],12,FALSE)</f>
        <v>3.9939418501542499E-2</v>
      </c>
      <c r="G454" t="b">
        <f>ABS(Table145[[#This Row],[JFYL18 flux]])&gt;Table145[[#This Row],[JFYL18 stddev]]</f>
        <v>0</v>
      </c>
      <c r="H454">
        <v>0</v>
      </c>
    </row>
    <row r="455" spans="1:8" hidden="1" x14ac:dyDescent="0.25">
      <c r="A455" s="5">
        <v>1809</v>
      </c>
      <c r="B455" t="str">
        <f>VLOOKUP(Table145[[#This Row],[model.rxns]],Table2[],2,FALSE)</f>
        <v>glycerol-3-phosphate shuttle</v>
      </c>
      <c r="C455" s="2">
        <v>0.20855418719042099</v>
      </c>
      <c r="D455">
        <f>VLOOKUP(Table145[[#This Row],[model.rxns]],Table2[[model.rxns]:[JFYL07 - avg]],7,FALSE)</f>
        <v>0.140871243796685</v>
      </c>
      <c r="E455">
        <f>VLOOKUP(Table145[[#This Row],[model.rxns]],Table2[[model.rxns]:[JFYL18 - avg]],11,FALSE)</f>
        <v>1.58037072350579E-2</v>
      </c>
      <c r="F455">
        <f>VLOOKUP(Table145[[#This Row],[model.rxns]],Table2[[model.rxns]:[JFYL18 - stddev]],12,FALSE)</f>
        <v>3.9804798197356397E-2</v>
      </c>
      <c r="G455" t="b">
        <f>ABS(Table145[[#This Row],[JFYL18 flux]])&gt;Table145[[#This Row],[JFYL18 stddev]]</f>
        <v>0</v>
      </c>
      <c r="H455">
        <v>0</v>
      </c>
    </row>
    <row r="456" spans="1:8" hidden="1" x14ac:dyDescent="0.25">
      <c r="A456" s="5">
        <v>1746</v>
      </c>
      <c r="B456" t="str">
        <f>VLOOKUP(Table145[[#This Row],[model.rxns]],Table2[],2,FALSE)</f>
        <v>dihydroxyacetone phosphate transport</v>
      </c>
      <c r="C456" s="2">
        <v>0.20315888147705199</v>
      </c>
      <c r="D456">
        <f>VLOOKUP(Table145[[#This Row],[model.rxns]],Table2[[model.rxns]:[JFYL07 - avg]],7,FALSE)</f>
        <v>0.14079549963812901</v>
      </c>
      <c r="E456">
        <f>VLOOKUP(Table145[[#This Row],[model.rxns]],Table2[[model.rxns]:[JFYL18 - avg]],11,FALSE)</f>
        <v>1.5712363248254101E-2</v>
      </c>
      <c r="F456">
        <f>VLOOKUP(Table145[[#This Row],[model.rxns]],Table2[[model.rxns]:[JFYL18 - stddev]],12,FALSE)</f>
        <v>3.9804901160283998E-2</v>
      </c>
      <c r="G456" t="b">
        <f>ABS(Table145[[#This Row],[JFYL18 flux]])&gt;Table145[[#This Row],[JFYL18 stddev]]</f>
        <v>0</v>
      </c>
      <c r="H456">
        <v>0</v>
      </c>
    </row>
    <row r="457" spans="1:8" hidden="1" x14ac:dyDescent="0.25">
      <c r="A457" s="5">
        <v>1218</v>
      </c>
      <c r="B457" t="str">
        <f>VLOOKUP(Table145[[#This Row],[model.rxns]],Table2[],2,FALSE)</f>
        <v>L-threonine transport</v>
      </c>
      <c r="C457" s="2">
        <v>0.187632213054854</v>
      </c>
      <c r="D457">
        <f>VLOOKUP(Table145[[#This Row],[model.rxns]],Table2[[model.rxns]:[JFYL07 - avg]],7,FALSE)</f>
        <v>-1.4325005282432999E-4</v>
      </c>
      <c r="E457">
        <f>VLOOKUP(Table145[[#This Row],[model.rxns]],Table2[[model.rxns]:[JFYL18 - avg]],11,FALSE)</f>
        <v>-1.4961499309388301E-5</v>
      </c>
      <c r="F457">
        <f>VLOOKUP(Table145[[#This Row],[model.rxns]],Table2[[model.rxns]:[JFYL18 - stddev]],12,FALSE)</f>
        <v>1.6734025396016101E-4</v>
      </c>
      <c r="G457" t="b">
        <f>ABS(Table145[[#This Row],[JFYL18 flux]])&gt;Table145[[#This Row],[JFYL18 stddev]]</f>
        <v>0</v>
      </c>
      <c r="H457">
        <v>7.2177407765412503E-41</v>
      </c>
    </row>
    <row r="458" spans="1:8" hidden="1" x14ac:dyDescent="0.25">
      <c r="A458" s="5">
        <v>1911</v>
      </c>
      <c r="B458" t="str">
        <f>VLOOKUP(Table145[[#This Row],[model.rxns]],Table2[],2,FALSE)</f>
        <v>L-threonine exchange</v>
      </c>
      <c r="C458" s="2">
        <v>0.187632213054854</v>
      </c>
      <c r="D458">
        <f>VLOOKUP(Table145[[#This Row],[model.rxns]],Table2[[model.rxns]:[JFYL07 - avg]],7,FALSE)</f>
        <v>1.4325005282432999E-4</v>
      </c>
      <c r="E458">
        <f>VLOOKUP(Table145[[#This Row],[model.rxns]],Table2[[model.rxns]:[JFYL18 - avg]],11,FALSE)</f>
        <v>1.4961499309388301E-5</v>
      </c>
      <c r="F458">
        <f>VLOOKUP(Table145[[#This Row],[model.rxns]],Table2[[model.rxns]:[JFYL18 - stddev]],12,FALSE)</f>
        <v>1.6734025396016101E-4</v>
      </c>
      <c r="G458" t="b">
        <f>ABS(Table145[[#This Row],[JFYL18 flux]])&gt;Table145[[#This Row],[JFYL18 stddev]]</f>
        <v>0</v>
      </c>
      <c r="H458">
        <v>7.2177407765412503E-41</v>
      </c>
    </row>
    <row r="459" spans="1:8" hidden="1" x14ac:dyDescent="0.25">
      <c r="A459" s="5">
        <v>1644</v>
      </c>
      <c r="B459" t="str">
        <f>VLOOKUP(Table145[[#This Row],[model.rxns]],Table2[],2,FALSE)</f>
        <v>ADP transport</v>
      </c>
      <c r="C459" s="2">
        <v>0.13375770864998299</v>
      </c>
      <c r="D459">
        <f>VLOOKUP(Table145[[#This Row],[model.rxns]],Table2[[model.rxns]:[JFYL07 - avg]],7,FALSE)</f>
        <v>5.3542846514733798E-4</v>
      </c>
      <c r="E459">
        <f>VLOOKUP(Table145[[#This Row],[model.rxns]],Table2[[model.rxns]:[JFYL18 - avg]],11,FALSE)</f>
        <v>5.3763851796160197E-5</v>
      </c>
      <c r="F459">
        <f>VLOOKUP(Table145[[#This Row],[model.rxns]],Table2[[model.rxns]:[JFYL18 - stddev]],12,FALSE)</f>
        <v>8.71623867139578E-4</v>
      </c>
      <c r="G459" t="b">
        <f>ABS(Table145[[#This Row],[JFYL18 flux]])&gt;Table145[[#This Row],[JFYL18 stddev]]</f>
        <v>0</v>
      </c>
      <c r="H459">
        <v>5.5012738699598898E-223</v>
      </c>
    </row>
    <row r="460" spans="1:8" hidden="1" x14ac:dyDescent="0.25">
      <c r="A460" s="5">
        <v>1660</v>
      </c>
      <c r="B460" t="str">
        <f>VLOOKUP(Table145[[#This Row],[model.rxns]],Table2[],2,FALSE)</f>
        <v>ATP diffusion</v>
      </c>
      <c r="C460" s="2">
        <v>0.131635853919184</v>
      </c>
      <c r="D460">
        <f>VLOOKUP(Table145[[#This Row],[model.rxns]],Table2[[model.rxns]:[JFYL07 - avg]],7,FALSE)</f>
        <v>-5.3542846514733798E-4</v>
      </c>
      <c r="E460">
        <f>VLOOKUP(Table145[[#This Row],[model.rxns]],Table2[[model.rxns]:[JFYL18 - avg]],11,FALSE)</f>
        <v>-5.3763851796160197E-5</v>
      </c>
      <c r="F460">
        <f>VLOOKUP(Table145[[#This Row],[model.rxns]],Table2[[model.rxns]:[JFYL18 - stddev]],12,FALSE)</f>
        <v>8.71623867139578E-4</v>
      </c>
      <c r="G460" t="b">
        <f>ABS(Table145[[#This Row],[JFYL18 flux]])&gt;Table145[[#This Row],[JFYL18 stddev]]</f>
        <v>0</v>
      </c>
      <c r="H460">
        <v>5.5012738699598898E-223</v>
      </c>
    </row>
    <row r="461" spans="1:8" hidden="1" x14ac:dyDescent="0.25">
      <c r="A461" s="5">
        <v>1226</v>
      </c>
      <c r="B461" t="str">
        <f>VLOOKUP(Table145[[#This Row],[model.rxns]],Table2[],2,FALSE)</f>
        <v>malate transport</v>
      </c>
      <c r="C461" s="2">
        <v>0.131635853919184</v>
      </c>
      <c r="D461">
        <f>VLOOKUP(Table145[[#This Row],[model.rxns]],Table2[[model.rxns]:[JFYL07 - avg]],7,FALSE)</f>
        <v>9.7639698326868907E-3</v>
      </c>
      <c r="E461">
        <f>VLOOKUP(Table145[[#This Row],[model.rxns]],Table2[[model.rxns]:[JFYL18 - avg]],11,FALSE)</f>
        <v>8.3236345839607102E-4</v>
      </c>
      <c r="F461">
        <f>VLOOKUP(Table145[[#This Row],[model.rxns]],Table2[[model.rxns]:[JFYL18 - stddev]],12,FALSE)</f>
        <v>1.09709222613723E-2</v>
      </c>
      <c r="G461" t="b">
        <f>ABS(Table145[[#This Row],[JFYL18 flux]])&gt;Table145[[#This Row],[JFYL18 stddev]]</f>
        <v>0</v>
      </c>
      <c r="H461">
        <v>4.1998168957684901E-89</v>
      </c>
    </row>
    <row r="462" spans="1:8" hidden="1" x14ac:dyDescent="0.25">
      <c r="A462" s="5">
        <v>103</v>
      </c>
      <c r="B462" t="str">
        <f>VLOOKUP(Table145[[#This Row],[model.rxns]],Table2[],2,FALSE)</f>
        <v>acetyl-CoA C-acetyltransferase</v>
      </c>
      <c r="C462" s="2">
        <v>0.109022690818627</v>
      </c>
      <c r="D462">
        <f>VLOOKUP(Table145[[#This Row],[model.rxns]],Table2[[model.rxns]:[JFYL07 - avg]],7,FALSE)</f>
        <v>2.5203043726767398E-3</v>
      </c>
      <c r="E462">
        <f>VLOOKUP(Table145[[#This Row],[model.rxns]],Table2[[model.rxns]:[JFYL18 - avg]],11,FALSE)</f>
        <v>1.8802134580993301E-4</v>
      </c>
      <c r="F462">
        <f>VLOOKUP(Table145[[#This Row],[model.rxns]],Table2[[model.rxns]:[JFYL18 - stddev]],12,FALSE)</f>
        <v>1.87418579397428E-3</v>
      </c>
      <c r="G462" t="b">
        <f>ABS(Table145[[#This Row],[JFYL18 flux]])&gt;Table145[[#This Row],[JFYL18 stddev]]</f>
        <v>0</v>
      </c>
      <c r="H462">
        <v>0</v>
      </c>
    </row>
    <row r="463" spans="1:8" hidden="1" x14ac:dyDescent="0.25">
      <c r="A463" s="5">
        <v>559</v>
      </c>
      <c r="B463" t="str">
        <f>VLOOKUP(Table145[[#This Row],[model.rxns]],Table2[],2,FALSE)</f>
        <v>hydroxymethylglutaryl CoA synthase</v>
      </c>
      <c r="C463" s="2">
        <v>0.103246257036141</v>
      </c>
      <c r="D463">
        <f>VLOOKUP(Table145[[#This Row],[model.rxns]],Table2[[model.rxns]:[JFYL07 - avg]],7,FALSE)</f>
        <v>2.5203043726767398E-3</v>
      </c>
      <c r="E463">
        <f>VLOOKUP(Table145[[#This Row],[model.rxns]],Table2[[model.rxns]:[JFYL18 - avg]],11,FALSE)</f>
        <v>1.8802134580993301E-4</v>
      </c>
      <c r="F463">
        <f>VLOOKUP(Table145[[#This Row],[model.rxns]],Table2[[model.rxns]:[JFYL18 - stddev]],12,FALSE)</f>
        <v>1.87418579397428E-3</v>
      </c>
      <c r="G463" t="b">
        <f>ABS(Table145[[#This Row],[JFYL18 flux]])&gt;Table145[[#This Row],[JFYL18 stddev]]</f>
        <v>0</v>
      </c>
      <c r="H463">
        <v>0</v>
      </c>
    </row>
    <row r="464" spans="1:8" hidden="1" x14ac:dyDescent="0.25">
      <c r="A464" s="5">
        <v>2217</v>
      </c>
      <c r="B464" t="str">
        <f>VLOOKUP(Table145[[#This Row],[model.rxns]],Table2[],2,FALSE)</f>
        <v>fatty-acid--CoA ligase (lignoceric acid), lipid particle</v>
      </c>
      <c r="C464" s="2">
        <v>0.103246257036141</v>
      </c>
      <c r="D464">
        <f>VLOOKUP(Table145[[#This Row],[model.rxns]],Table2[[model.rxns]:[JFYL07 - avg]],7,FALSE)</f>
        <v>2.4624616120717899E-4</v>
      </c>
      <c r="E464">
        <f>VLOOKUP(Table145[[#This Row],[model.rxns]],Table2[[model.rxns]:[JFYL18 - avg]],11,FALSE)</f>
        <v>1.5966511590465801E-5</v>
      </c>
      <c r="F464">
        <f>VLOOKUP(Table145[[#This Row],[model.rxns]],Table2[[model.rxns]:[JFYL18 - stddev]],12,FALSE)</f>
        <v>4.9725498017261401E-4</v>
      </c>
      <c r="G464" t="b">
        <f>ABS(Table145[[#This Row],[JFYL18 flux]])&gt;Table145[[#This Row],[JFYL18 stddev]]</f>
        <v>0</v>
      </c>
      <c r="H464">
        <v>1.56491659900773E-5</v>
      </c>
    </row>
    <row r="465" spans="1:8" hidden="1" x14ac:dyDescent="0.25">
      <c r="A465" s="5">
        <v>3599</v>
      </c>
      <c r="B465" t="str">
        <f>VLOOKUP(Table145[[#This Row],[model.rxns]],Table2[],2,FALSE)</f>
        <v>tetracosanoyl-CoA transport, lipid particle-cytoplasm</v>
      </c>
      <c r="C465" s="2">
        <v>7.3306578851506099E-2</v>
      </c>
      <c r="D465">
        <f>VLOOKUP(Table145[[#This Row],[model.rxns]],Table2[[model.rxns]:[JFYL07 - avg]],7,FALSE)</f>
        <v>2.4624616120717899E-4</v>
      </c>
      <c r="E465">
        <f>VLOOKUP(Table145[[#This Row],[model.rxns]],Table2[[model.rxns]:[JFYL18 - avg]],11,FALSE)</f>
        <v>1.5966511590465801E-5</v>
      </c>
      <c r="F465">
        <f>VLOOKUP(Table145[[#This Row],[model.rxns]],Table2[[model.rxns]:[JFYL18 - stddev]],12,FALSE)</f>
        <v>4.9725498017261401E-4</v>
      </c>
      <c r="G465" t="b">
        <f>ABS(Table145[[#This Row],[JFYL18 flux]])&gt;Table145[[#This Row],[JFYL18 stddev]]</f>
        <v>0</v>
      </c>
      <c r="H465">
        <v>1.56491659900773E-5</v>
      </c>
    </row>
    <row r="466" spans="1:8" hidden="1" x14ac:dyDescent="0.25">
      <c r="A466" s="5">
        <v>3683</v>
      </c>
      <c r="B466" t="str">
        <f>VLOOKUP(Table145[[#This Row],[model.rxns]],Table2[],2,FALSE)</f>
        <v>lignoceric acid transport, ER membrane-lipid particle</v>
      </c>
      <c r="C466" s="2">
        <v>7.3306578851506099E-2</v>
      </c>
      <c r="D466">
        <f>VLOOKUP(Table145[[#This Row],[model.rxns]],Table2[[model.rxns]:[JFYL07 - avg]],7,FALSE)</f>
        <v>2.4624616120717899E-4</v>
      </c>
      <c r="E466">
        <f>VLOOKUP(Table145[[#This Row],[model.rxns]],Table2[[model.rxns]:[JFYL18 - avg]],11,FALSE)</f>
        <v>1.5966511590465801E-5</v>
      </c>
      <c r="F466">
        <f>VLOOKUP(Table145[[#This Row],[model.rxns]],Table2[[model.rxns]:[JFYL18 - stddev]],12,FALSE)</f>
        <v>4.9725498017261401E-4</v>
      </c>
      <c r="G466" t="b">
        <f>ABS(Table145[[#This Row],[JFYL18 flux]])&gt;Table145[[#This Row],[JFYL18 stddev]]</f>
        <v>0</v>
      </c>
      <c r="H466">
        <v>1.56491659900773E-5</v>
      </c>
    </row>
    <row r="467" spans="1:8" hidden="1" x14ac:dyDescent="0.25">
      <c r="A467" s="5">
        <v>1194</v>
      </c>
      <c r="B467" t="str">
        <f>VLOOKUP(Table145[[#This Row],[model.rxns]],Table2[],2,FALSE)</f>
        <v>L-glutamate transport</v>
      </c>
      <c r="C467" s="2">
        <v>6.9807343359078899E-2</v>
      </c>
      <c r="D467">
        <f>VLOOKUP(Table145[[#This Row],[model.rxns]],Table2[[model.rxns]:[JFYL07 - avg]],7,FALSE)</f>
        <v>0.830956727418107</v>
      </c>
      <c r="E467">
        <f>VLOOKUP(Table145[[#This Row],[model.rxns]],Table2[[model.rxns]:[JFYL18 - avg]],11,FALSE)</f>
        <v>5.30916277186931E-2</v>
      </c>
      <c r="F467">
        <f>VLOOKUP(Table145[[#This Row],[model.rxns]],Table2[[model.rxns]:[JFYL18 - stddev]],12,FALSE)</f>
        <v>0.28420359598311301</v>
      </c>
      <c r="G467" t="b">
        <f>ABS(Table145[[#This Row],[JFYL18 flux]])&gt;Table145[[#This Row],[JFYL18 stddev]]</f>
        <v>0</v>
      </c>
      <c r="H467">
        <v>0</v>
      </c>
    </row>
    <row r="468" spans="1:8" hidden="1" x14ac:dyDescent="0.25">
      <c r="A468" s="5">
        <v>74</v>
      </c>
      <c r="B468" t="str">
        <f>VLOOKUP(Table145[[#This Row],[model.rxns]],Table2[],2,FALSE)</f>
        <v>4PP-IP5 pyrophosphorylation to 4,5-PP2-IP4</v>
      </c>
      <c r="C468" s="2">
        <v>6.2824273555686802E-2</v>
      </c>
      <c r="D468">
        <f>VLOOKUP(Table145[[#This Row],[model.rxns]],Table2[[model.rxns]:[JFYL07 - avg]],7,FALSE)</f>
        <v>3.4612146991889601E-5</v>
      </c>
      <c r="E468">
        <f>VLOOKUP(Table145[[#This Row],[model.rxns]],Table2[[model.rxns]:[JFYL18 - avg]],11,FALSE)</f>
        <v>2.2091131796363299E-6</v>
      </c>
      <c r="F468">
        <f>VLOOKUP(Table145[[#This Row],[model.rxns]],Table2[[model.rxns]:[JFYL18 - stddev]],12,FALSE)</f>
        <v>5.90055908471919E-5</v>
      </c>
      <c r="G468" t="b">
        <f>ABS(Table145[[#This Row],[JFYL18 flux]])&gt;Table145[[#This Row],[JFYL18 stddev]]</f>
        <v>0</v>
      </c>
      <c r="H468">
        <v>2.4458301600597398E-4</v>
      </c>
    </row>
    <row r="469" spans="1:8" hidden="1" x14ac:dyDescent="0.25">
      <c r="A469" s="5">
        <v>88</v>
      </c>
      <c r="B469" t="str">
        <f>VLOOKUP(Table145[[#This Row],[model.rxns]],Table2[],2,FALSE)</f>
        <v>5PP-IP5 pyrophosphorylation to 4,5-PP2-IP4</v>
      </c>
      <c r="C469" s="2">
        <v>6.2824273555686802E-2</v>
      </c>
      <c r="D469">
        <f>VLOOKUP(Table145[[#This Row],[model.rxns]],Table2[[model.rxns]:[JFYL07 - avg]],7,FALSE)</f>
        <v>-3.4612146991889601E-5</v>
      </c>
      <c r="E469">
        <f>VLOOKUP(Table145[[#This Row],[model.rxns]],Table2[[model.rxns]:[JFYL18 - avg]],11,FALSE)</f>
        <v>-2.2091131796363299E-6</v>
      </c>
      <c r="F469">
        <f>VLOOKUP(Table145[[#This Row],[model.rxns]],Table2[[model.rxns]:[JFYL18 - stddev]],12,FALSE)</f>
        <v>5.90055908471919E-5</v>
      </c>
      <c r="G469" t="b">
        <f>ABS(Table145[[#This Row],[JFYL18 flux]])&gt;Table145[[#This Row],[JFYL18 stddev]]</f>
        <v>0</v>
      </c>
      <c r="H469">
        <v>2.4458301600597398E-4</v>
      </c>
    </row>
    <row r="470" spans="1:8" hidden="1" x14ac:dyDescent="0.25">
      <c r="A470" s="5">
        <v>73</v>
      </c>
      <c r="B470" t="str">
        <f>VLOOKUP(Table145[[#This Row],[model.rxns]],Table2[],2,FALSE)</f>
        <v>4PP-IP5 depyrophosphorylation to IP6</v>
      </c>
      <c r="C470" s="2">
        <v>6.2824273555686802E-2</v>
      </c>
      <c r="D470">
        <f>VLOOKUP(Table145[[#This Row],[model.rxns]],Table2[[model.rxns]:[JFYL07 - avg]],7,FALSE)</f>
        <v>-3.4612146991889601E-5</v>
      </c>
      <c r="E470">
        <f>VLOOKUP(Table145[[#This Row],[model.rxns]],Table2[[model.rxns]:[JFYL18 - avg]],11,FALSE)</f>
        <v>-2.2091131796363202E-6</v>
      </c>
      <c r="F470">
        <f>VLOOKUP(Table145[[#This Row],[model.rxns]],Table2[[model.rxns]:[JFYL18 - stddev]],12,FALSE)</f>
        <v>5.90055908471919E-5</v>
      </c>
      <c r="G470" t="b">
        <f>ABS(Table145[[#This Row],[JFYL18 flux]])&gt;Table145[[#This Row],[JFYL18 stddev]]</f>
        <v>0</v>
      </c>
      <c r="H470">
        <v>2.4458301600597398E-4</v>
      </c>
    </row>
    <row r="471" spans="1:8" hidden="1" x14ac:dyDescent="0.25">
      <c r="A471" s="5">
        <v>82</v>
      </c>
      <c r="B471" t="str">
        <f>VLOOKUP(Table145[[#This Row],[model.rxns]],Table2[],2,FALSE)</f>
        <v>5-diphosphoinositol-1,2,3,4,6-pentakisphosphate diphosphohydrolase</v>
      </c>
      <c r="C471" s="2">
        <v>6.2824273555686802E-2</v>
      </c>
      <c r="D471">
        <f>VLOOKUP(Table145[[#This Row],[model.rxns]],Table2[[model.rxns]:[JFYL07 - avg]],7,FALSE)</f>
        <v>1.3090646813304201E-4</v>
      </c>
      <c r="E471">
        <f>VLOOKUP(Table145[[#This Row],[model.rxns]],Table2[[model.rxns]:[JFYL18 - avg]],11,FALSE)</f>
        <v>8.1477844954251101E-6</v>
      </c>
      <c r="F471">
        <f>VLOOKUP(Table145[[#This Row],[model.rxns]],Table2[[model.rxns]:[JFYL18 - stddev]],12,FALSE)</f>
        <v>1.12973793917092E-4</v>
      </c>
      <c r="G471" t="b">
        <f>ABS(Table145[[#This Row],[JFYL18 flux]])&gt;Table145[[#This Row],[JFYL18 stddev]]</f>
        <v>0</v>
      </c>
      <c r="H471">
        <v>5.1562781374350197E-5</v>
      </c>
    </row>
    <row r="472" spans="1:8" hidden="1" x14ac:dyDescent="0.25">
      <c r="A472" s="5">
        <v>202</v>
      </c>
      <c r="B472" t="str">
        <f>VLOOKUP(Table145[[#This Row],[model.rxns]],Table2[],2,FALSE)</f>
        <v>anthranilate phosphoribosyltransferase</v>
      </c>
      <c r="C472" s="2">
        <v>5.7641341247187901E-2</v>
      </c>
      <c r="D472">
        <f>VLOOKUP(Table145[[#This Row],[model.rxns]],Table2[[model.rxns]:[JFYL07 - avg]],7,FALSE)</f>
        <v>6.0023453431434504E-3</v>
      </c>
      <c r="E472">
        <f>VLOOKUP(Table145[[#This Row],[model.rxns]],Table2[[model.rxns]:[JFYL18 - avg]],11,FALSE)</f>
        <v>3.4166163787307402E-4</v>
      </c>
      <c r="F472">
        <f>VLOOKUP(Table145[[#This Row],[model.rxns]],Table2[[model.rxns]:[JFYL18 - stddev]],12,FALSE)</f>
        <v>9.0762964592505397E-4</v>
      </c>
      <c r="G472" t="b">
        <f>ABS(Table145[[#This Row],[JFYL18 flux]])&gt;Table145[[#This Row],[JFYL18 stddev]]</f>
        <v>0</v>
      </c>
      <c r="H472">
        <v>0</v>
      </c>
    </row>
    <row r="473" spans="1:8" hidden="1" x14ac:dyDescent="0.25">
      <c r="A473" s="5">
        <v>566</v>
      </c>
      <c r="B473" t="str">
        <f>VLOOKUP(Table145[[#This Row],[model.rxns]],Table2[],2,FALSE)</f>
        <v>indole-3-glycerol-phosphate synthase</v>
      </c>
      <c r="C473" s="2">
        <v>5.7641341247187901E-2</v>
      </c>
      <c r="D473">
        <f>VLOOKUP(Table145[[#This Row],[model.rxns]],Table2[[model.rxns]:[JFYL07 - avg]],7,FALSE)</f>
        <v>6.0023453431434504E-3</v>
      </c>
      <c r="E473">
        <f>VLOOKUP(Table145[[#This Row],[model.rxns]],Table2[[model.rxns]:[JFYL18 - avg]],11,FALSE)</f>
        <v>3.4166163787307402E-4</v>
      </c>
      <c r="F473">
        <f>VLOOKUP(Table145[[#This Row],[model.rxns]],Table2[[model.rxns]:[JFYL18 - stddev]],12,FALSE)</f>
        <v>9.0762964592505397E-4</v>
      </c>
      <c r="G473" t="b">
        <f>ABS(Table145[[#This Row],[JFYL18 flux]])&gt;Table145[[#This Row],[JFYL18 stddev]]</f>
        <v>0</v>
      </c>
      <c r="H473">
        <v>0</v>
      </c>
    </row>
    <row r="474" spans="1:8" hidden="1" x14ac:dyDescent="0.25">
      <c r="A474" s="5">
        <v>913</v>
      </c>
      <c r="B474" t="str">
        <f>VLOOKUP(Table145[[#This Row],[model.rxns]],Table2[],2,FALSE)</f>
        <v>phosphoribosylanthranilate isomerase</v>
      </c>
      <c r="C474" s="2">
        <v>5.7641341247187901E-2</v>
      </c>
      <c r="D474">
        <f>VLOOKUP(Table145[[#This Row],[model.rxns]],Table2[[model.rxns]:[JFYL07 - avg]],7,FALSE)</f>
        <v>6.0023453431434504E-3</v>
      </c>
      <c r="E474">
        <f>VLOOKUP(Table145[[#This Row],[model.rxns]],Table2[[model.rxns]:[JFYL18 - avg]],11,FALSE)</f>
        <v>3.4166163787307402E-4</v>
      </c>
      <c r="F474">
        <f>VLOOKUP(Table145[[#This Row],[model.rxns]],Table2[[model.rxns]:[JFYL18 - stddev]],12,FALSE)</f>
        <v>9.0762964592505397E-4</v>
      </c>
      <c r="G474" t="b">
        <f>ABS(Table145[[#This Row],[JFYL18 flux]])&gt;Table145[[#This Row],[JFYL18 stddev]]</f>
        <v>0</v>
      </c>
      <c r="H474">
        <v>0</v>
      </c>
    </row>
    <row r="475" spans="1:8" hidden="1" x14ac:dyDescent="0.25">
      <c r="A475" s="5">
        <v>1055</v>
      </c>
      <c r="B475" t="str">
        <f>VLOOKUP(Table145[[#This Row],[model.rxns]],Table2[],2,FALSE)</f>
        <v>tryptophan synthase (indoleglycerol phosphate)</v>
      </c>
      <c r="C475" s="2">
        <v>5.7641341247187901E-2</v>
      </c>
      <c r="D475">
        <f>VLOOKUP(Table145[[#This Row],[model.rxns]],Table2[[model.rxns]:[JFYL07 - avg]],7,FALSE)</f>
        <v>6.0023453431434504E-3</v>
      </c>
      <c r="E475">
        <f>VLOOKUP(Table145[[#This Row],[model.rxns]],Table2[[model.rxns]:[JFYL18 - avg]],11,FALSE)</f>
        <v>3.4166163787307402E-4</v>
      </c>
      <c r="F475">
        <f>VLOOKUP(Table145[[#This Row],[model.rxns]],Table2[[model.rxns]:[JFYL18 - stddev]],12,FALSE)</f>
        <v>9.0762964592505397E-4</v>
      </c>
      <c r="G475" t="b">
        <f>ABS(Table145[[#This Row],[JFYL18 flux]])&gt;Table145[[#This Row],[JFYL18 stddev]]</f>
        <v>0</v>
      </c>
      <c r="H475">
        <v>0</v>
      </c>
    </row>
    <row r="476" spans="1:8" hidden="1" x14ac:dyDescent="0.25">
      <c r="A476" s="5">
        <v>446</v>
      </c>
      <c r="B476" t="str">
        <f>VLOOKUP(Table145[[#This Row],[model.rxns]],Table2[],2,FALSE)</f>
        <v>formate-tetrahydrofolate ligase</v>
      </c>
      <c r="C476" s="2">
        <v>5.0668158377536701E-2</v>
      </c>
      <c r="D476">
        <f>VLOOKUP(Table145[[#This Row],[model.rxns]],Table2[[model.rxns]:[JFYL07 - avg]],7,FALSE)</f>
        <v>1.3699406832683701E-4</v>
      </c>
      <c r="E476">
        <f>VLOOKUP(Table145[[#This Row],[model.rxns]],Table2[[model.rxns]:[JFYL18 - avg]],11,FALSE)</f>
        <v>7.14513848191189E-6</v>
      </c>
      <c r="F476">
        <f>VLOOKUP(Table145[[#This Row],[model.rxns]],Table2[[model.rxns]:[JFYL18 - stddev]],12,FALSE)</f>
        <v>1.6127083060668901E-4</v>
      </c>
      <c r="G476" t="b">
        <f>ABS(Table145[[#This Row],[JFYL18 flux]])&gt;Table145[[#This Row],[JFYL18 stddev]]</f>
        <v>0</v>
      </c>
      <c r="H476">
        <v>4.6825459515818903E-14</v>
      </c>
    </row>
    <row r="477" spans="1:8" hidden="1" x14ac:dyDescent="0.25">
      <c r="A477" s="5">
        <v>1173</v>
      </c>
      <c r="B477" t="str">
        <f>VLOOKUP(Table145[[#This Row],[model.rxns]],Table2[],2,FALSE)</f>
        <v>glycine transport</v>
      </c>
      <c r="C477" s="2">
        <v>5.0534559563905498E-2</v>
      </c>
      <c r="D477">
        <f>VLOOKUP(Table145[[#This Row],[model.rxns]],Table2[[model.rxns]:[JFYL07 - avg]],7,FALSE)</f>
        <v>-1.2218420488914201E-3</v>
      </c>
      <c r="E477">
        <f>VLOOKUP(Table145[[#This Row],[model.rxns]],Table2[[model.rxns]:[JFYL18 - avg]],11,FALSE)</f>
        <v>-6.0001078844335598E-5</v>
      </c>
      <c r="F477">
        <f>VLOOKUP(Table145[[#This Row],[model.rxns]],Table2[[model.rxns]:[JFYL18 - stddev]],12,FALSE)</f>
        <v>3.1911979505168598E-4</v>
      </c>
      <c r="G477" t="b">
        <f>ABS(Table145[[#This Row],[JFYL18 flux]])&gt;Table145[[#This Row],[JFYL18 stddev]]</f>
        <v>0</v>
      </c>
      <c r="H477">
        <v>1.8300547596076401E-33</v>
      </c>
    </row>
    <row r="478" spans="1:8" hidden="1" x14ac:dyDescent="0.25">
      <c r="A478" s="5">
        <v>1810</v>
      </c>
      <c r="B478" t="str">
        <f>VLOOKUP(Table145[[#This Row],[model.rxns]],Table2[],2,FALSE)</f>
        <v>glycine exchange</v>
      </c>
      <c r="C478" s="2">
        <v>4.1883685498137598E-2</v>
      </c>
      <c r="D478">
        <f>VLOOKUP(Table145[[#This Row],[model.rxns]],Table2[[model.rxns]:[JFYL07 - avg]],7,FALSE)</f>
        <v>1.2218420488914201E-3</v>
      </c>
      <c r="E478">
        <f>VLOOKUP(Table145[[#This Row],[model.rxns]],Table2[[model.rxns]:[JFYL18 - avg]],11,FALSE)</f>
        <v>6.0001078844335598E-5</v>
      </c>
      <c r="F478">
        <f>VLOOKUP(Table145[[#This Row],[model.rxns]],Table2[[model.rxns]:[JFYL18 - stddev]],12,FALSE)</f>
        <v>3.1911979505168598E-4</v>
      </c>
      <c r="G478" t="b">
        <f>ABS(Table145[[#This Row],[JFYL18 flux]])&gt;Table145[[#This Row],[JFYL18 stddev]]</f>
        <v>0</v>
      </c>
      <c r="H478">
        <v>1.8300547596076401E-33</v>
      </c>
    </row>
    <row r="479" spans="1:8" hidden="1" x14ac:dyDescent="0.25">
      <c r="A479" s="5">
        <v>670</v>
      </c>
      <c r="B479" t="str">
        <f>VLOOKUP(Table145[[#This Row],[model.rxns]],Table2[],2,FALSE)</f>
        <v>kynureninase</v>
      </c>
      <c r="C479" s="2">
        <v>4.0833788180353402E-2</v>
      </c>
      <c r="D479">
        <f>VLOOKUP(Table145[[#This Row],[model.rxns]],Table2[[model.rxns]:[JFYL07 - avg]],7,FALSE)</f>
        <v>5.8705365541556103E-3</v>
      </c>
      <c r="E479">
        <f>VLOOKUP(Table145[[#This Row],[model.rxns]],Table2[[model.rxns]:[JFYL18 - avg]],11,FALSE)</f>
        <v>1.82706270856352E-4</v>
      </c>
      <c r="F479">
        <f>VLOOKUP(Table145[[#This Row],[model.rxns]],Table2[[model.rxns]:[JFYL18 - stddev]],12,FALSE)</f>
        <v>9.07506689972102E-4</v>
      </c>
      <c r="G479" t="b">
        <f>ABS(Table145[[#This Row],[JFYL18 flux]])&gt;Table145[[#This Row],[JFYL18 stddev]]</f>
        <v>0</v>
      </c>
      <c r="H479">
        <v>0</v>
      </c>
    </row>
    <row r="480" spans="1:8" hidden="1" x14ac:dyDescent="0.25">
      <c r="A480" s="5">
        <v>694</v>
      </c>
      <c r="B480" t="str">
        <f>VLOOKUP(Table145[[#This Row],[model.rxns]],Table2[],2,FALSE)</f>
        <v>L-tryptophan:oxygen 2,3-oxidoreductase (decyclizing)</v>
      </c>
      <c r="C480" s="2">
        <v>3.1649591282325501E-2</v>
      </c>
      <c r="D480">
        <f>VLOOKUP(Table145[[#This Row],[model.rxns]],Table2[[model.rxns]:[JFYL07 - avg]],7,FALSE)</f>
        <v>5.8705365541556103E-3</v>
      </c>
      <c r="E480">
        <f>VLOOKUP(Table145[[#This Row],[model.rxns]],Table2[[model.rxns]:[JFYL18 - avg]],11,FALSE)</f>
        <v>1.82706270856352E-4</v>
      </c>
      <c r="F480">
        <f>VLOOKUP(Table145[[#This Row],[model.rxns]],Table2[[model.rxns]:[JFYL18 - stddev]],12,FALSE)</f>
        <v>9.07506689972102E-4</v>
      </c>
      <c r="G480" t="b">
        <f>ABS(Table145[[#This Row],[JFYL18 flux]])&gt;Table145[[#This Row],[JFYL18 stddev]]</f>
        <v>0</v>
      </c>
      <c r="H480">
        <v>0</v>
      </c>
    </row>
    <row r="481" spans="1:8" hidden="1" x14ac:dyDescent="0.25">
      <c r="A481" s="5">
        <v>762</v>
      </c>
      <c r="B481" t="str">
        <f>VLOOKUP(Table145[[#This Row],[model.rxns]],Table2[],2,FALSE)</f>
        <v>N-formyl-L-kynurenine amidohydrolase</v>
      </c>
      <c r="C481" s="2">
        <v>3.1649591282325501E-2</v>
      </c>
      <c r="D481">
        <f>VLOOKUP(Table145[[#This Row],[model.rxns]],Table2[[model.rxns]:[JFYL07 - avg]],7,FALSE)</f>
        <v>5.8705365541556103E-3</v>
      </c>
      <c r="E481">
        <f>VLOOKUP(Table145[[#This Row],[model.rxns]],Table2[[model.rxns]:[JFYL18 - avg]],11,FALSE)</f>
        <v>1.82706270856352E-4</v>
      </c>
      <c r="F481">
        <f>VLOOKUP(Table145[[#This Row],[model.rxns]],Table2[[model.rxns]:[JFYL18 - stddev]],12,FALSE)</f>
        <v>9.07506689972102E-4</v>
      </c>
      <c r="G481" t="b">
        <f>ABS(Table145[[#This Row],[JFYL18 flux]])&gt;Table145[[#This Row],[JFYL18 stddev]]</f>
        <v>0</v>
      </c>
      <c r="H481">
        <v>0</v>
      </c>
    </row>
    <row r="482" spans="1:8" hidden="1" x14ac:dyDescent="0.25">
      <c r="A482" s="5">
        <v>68</v>
      </c>
      <c r="B482" t="str">
        <f>VLOOKUP(Table145[[#This Row],[model.rxns]],Table2[],2,FALSE)</f>
        <v>4-aminobutyrate transaminase</v>
      </c>
      <c r="C482" s="2">
        <v>3.1649591282325501E-2</v>
      </c>
      <c r="D482">
        <f>VLOOKUP(Table145[[#This Row],[model.rxns]],Table2[[model.rxns]:[JFYL07 - avg]],7,FALSE)</f>
        <v>4.0930260802511699E-2</v>
      </c>
      <c r="E482">
        <f>VLOOKUP(Table145[[#This Row],[model.rxns]],Table2[[model.rxns]:[JFYL18 - avg]],11,FALSE)</f>
        <v>9.2772757353513599E-4</v>
      </c>
      <c r="F482">
        <f>VLOOKUP(Table145[[#This Row],[model.rxns]],Table2[[model.rxns]:[JFYL18 - stddev]],12,FALSE)</f>
        <v>6.7641525947475098E-3</v>
      </c>
      <c r="G482" t="b">
        <f>ABS(Table145[[#This Row],[JFYL18 flux]])&gt;Table145[[#This Row],[JFYL18 stddev]]</f>
        <v>0</v>
      </c>
      <c r="H482">
        <v>0</v>
      </c>
    </row>
    <row r="483" spans="1:8" hidden="1" x14ac:dyDescent="0.25">
      <c r="A483" s="5">
        <v>469</v>
      </c>
      <c r="B483" t="str">
        <f>VLOOKUP(Table145[[#This Row],[model.rxns]],Table2[],2,FALSE)</f>
        <v>glutamate decarboxylase</v>
      </c>
      <c r="C483" s="2">
        <v>2.2996873480698201E-2</v>
      </c>
      <c r="D483">
        <f>VLOOKUP(Table145[[#This Row],[model.rxns]],Table2[[model.rxns]:[JFYL07 - avg]],7,FALSE)</f>
        <v>4.0930260802511699E-2</v>
      </c>
      <c r="E483">
        <f>VLOOKUP(Table145[[#This Row],[model.rxns]],Table2[[model.rxns]:[JFYL18 - avg]],11,FALSE)</f>
        <v>9.2772757353513599E-4</v>
      </c>
      <c r="F483">
        <f>VLOOKUP(Table145[[#This Row],[model.rxns]],Table2[[model.rxns]:[JFYL18 - stddev]],12,FALSE)</f>
        <v>6.7641525947475098E-3</v>
      </c>
      <c r="G483" t="b">
        <f>ABS(Table145[[#This Row],[JFYL18 flux]])&gt;Table145[[#This Row],[JFYL18 stddev]]</f>
        <v>0</v>
      </c>
      <c r="H483">
        <v>0</v>
      </c>
    </row>
    <row r="484" spans="1:8" hidden="1" x14ac:dyDescent="0.25">
      <c r="A484" s="5">
        <v>1023</v>
      </c>
      <c r="B484" t="str">
        <f>VLOOKUP(Table145[[#This Row],[model.rxns]],Table2[],2,FALSE)</f>
        <v>succinate-semialdehyde dehydrogenase (NADP)</v>
      </c>
      <c r="C484" s="2">
        <v>2.2996873480698201E-2</v>
      </c>
      <c r="D484">
        <f>VLOOKUP(Table145[[#This Row],[model.rxns]],Table2[[model.rxns]:[JFYL07 - avg]],7,FALSE)</f>
        <v>4.0930260802511699E-2</v>
      </c>
      <c r="E484">
        <f>VLOOKUP(Table145[[#This Row],[model.rxns]],Table2[[model.rxns]:[JFYL18 - avg]],11,FALSE)</f>
        <v>9.2772757353513599E-4</v>
      </c>
      <c r="F484">
        <f>VLOOKUP(Table145[[#This Row],[model.rxns]],Table2[[model.rxns]:[JFYL18 - stddev]],12,FALSE)</f>
        <v>6.7641525947475098E-3</v>
      </c>
      <c r="G484" t="b">
        <f>ABS(Table145[[#This Row],[JFYL18 flux]])&gt;Table145[[#This Row],[JFYL18 stddev]]</f>
        <v>0</v>
      </c>
      <c r="H484">
        <v>0</v>
      </c>
    </row>
    <row r="485" spans="1:8" hidden="1" x14ac:dyDescent="0.25">
      <c r="A485" s="5" t="s">
        <v>1869</v>
      </c>
      <c r="B485" t="str">
        <f>VLOOKUP(Table145[[#This Row],[model.rxns]],Table2[],2,FALSE)</f>
        <v>erythrose kinase</v>
      </c>
      <c r="C485" s="2">
        <v>2.2996873480698201E-2</v>
      </c>
      <c r="D485">
        <f>VLOOKUP(Table145[[#This Row],[model.rxns]],Table2[[model.rxns]:[JFYL07 - avg]],7,FALSE)</f>
        <v>2.7277521015925798E-3</v>
      </c>
      <c r="E485">
        <f>VLOOKUP(Table145[[#This Row],[model.rxns]],Table2[[model.rxns]:[JFYL18 - avg]],11,FALSE)</f>
        <v>5.7216028523893102E-5</v>
      </c>
      <c r="F485">
        <f>VLOOKUP(Table145[[#This Row],[model.rxns]],Table2[[model.rxns]:[JFYL18 - stddev]],12,FALSE)</f>
        <v>1.5331200945428499E-3</v>
      </c>
      <c r="G485" t="b">
        <f>ABS(Table145[[#This Row],[JFYL18 flux]])&gt;Table145[[#This Row],[JFYL18 stddev]]</f>
        <v>0</v>
      </c>
      <c r="H485">
        <v>3.3571141346562498E-142</v>
      </c>
    </row>
    <row r="486" spans="1:8" hidden="1" x14ac:dyDescent="0.25">
      <c r="A486" s="5" t="s">
        <v>1870</v>
      </c>
      <c r="B486" t="str">
        <f>VLOOKUP(Table145[[#This Row],[model.rxns]],Table2[],2,FALSE)</f>
        <v>erythrose reductase</v>
      </c>
      <c r="C486" s="2">
        <v>2.2500300424724201E-2</v>
      </c>
      <c r="D486">
        <f>VLOOKUP(Table145[[#This Row],[model.rxns]],Table2[[model.rxns]:[JFYL07 - avg]],7,FALSE)</f>
        <v>2.7277521015925798E-3</v>
      </c>
      <c r="E486">
        <f>VLOOKUP(Table145[[#This Row],[model.rxns]],Table2[[model.rxns]:[JFYL18 - avg]],11,FALSE)</f>
        <v>5.7216028523893102E-5</v>
      </c>
      <c r="F486">
        <f>VLOOKUP(Table145[[#This Row],[model.rxns]],Table2[[model.rxns]:[JFYL18 - stddev]],12,FALSE)</f>
        <v>1.5331200945428499E-3</v>
      </c>
      <c r="G486" t="b">
        <f>ABS(Table145[[#This Row],[JFYL18 flux]])&gt;Table145[[#This Row],[JFYL18 stddev]]</f>
        <v>0</v>
      </c>
      <c r="H486">
        <v>3.3571141346562498E-142</v>
      </c>
    </row>
    <row r="487" spans="1:8" hidden="1" x14ac:dyDescent="0.25">
      <c r="A487" s="5" t="s">
        <v>1871</v>
      </c>
      <c r="B487" t="str">
        <f>VLOOKUP(Table145[[#This Row],[model.rxns]],Table2[],2,FALSE)</f>
        <v>erythritol transport extracellular</v>
      </c>
      <c r="C487" s="2">
        <v>1.8229790525608702E-2</v>
      </c>
      <c r="D487">
        <f>VLOOKUP(Table145[[#This Row],[model.rxns]],Table2[[model.rxns]:[JFYL07 - avg]],7,FALSE)</f>
        <v>2.7277521015925798E-3</v>
      </c>
      <c r="E487">
        <f>VLOOKUP(Table145[[#This Row],[model.rxns]],Table2[[model.rxns]:[JFYL18 - avg]],11,FALSE)</f>
        <v>5.7216028523893102E-5</v>
      </c>
      <c r="F487">
        <f>VLOOKUP(Table145[[#This Row],[model.rxns]],Table2[[model.rxns]:[JFYL18 - stddev]],12,FALSE)</f>
        <v>1.5331200945428499E-3</v>
      </c>
      <c r="G487" t="b">
        <f>ABS(Table145[[#This Row],[JFYL18 flux]])&gt;Table145[[#This Row],[JFYL18 stddev]]</f>
        <v>0</v>
      </c>
      <c r="H487">
        <v>3.3571141346562498E-142</v>
      </c>
    </row>
    <row r="488" spans="1:8" hidden="1" x14ac:dyDescent="0.25">
      <c r="A488" s="5" t="s">
        <v>1874</v>
      </c>
      <c r="B488" t="str">
        <f>VLOOKUP(Table145[[#This Row],[model.rxns]],Table2[],2,FALSE)</f>
        <v>EXC OUT m1826</v>
      </c>
      <c r="C488" s="2">
        <v>1.70796719653101E-2</v>
      </c>
      <c r="D488">
        <f>VLOOKUP(Table145[[#This Row],[model.rxns]],Table2[[model.rxns]:[JFYL07 - avg]],7,FALSE)</f>
        <v>2.7277521015925798E-3</v>
      </c>
      <c r="E488">
        <f>VLOOKUP(Table145[[#This Row],[model.rxns]],Table2[[model.rxns]:[JFYL18 - avg]],11,FALSE)</f>
        <v>5.7216028523893102E-5</v>
      </c>
      <c r="F488">
        <f>VLOOKUP(Table145[[#This Row],[model.rxns]],Table2[[model.rxns]:[JFYL18 - stddev]],12,FALSE)</f>
        <v>1.5331200945428499E-3</v>
      </c>
      <c r="G488" t="b">
        <f>ABS(Table145[[#This Row],[JFYL18 flux]])&gt;Table145[[#This Row],[JFYL18 stddev]]</f>
        <v>0</v>
      </c>
      <c r="H488">
        <v>3.3571141346562498E-142</v>
      </c>
    </row>
    <row r="489" spans="1:8" hidden="1" x14ac:dyDescent="0.25">
      <c r="A489" s="5">
        <v>1829</v>
      </c>
      <c r="B489" t="str">
        <f>VLOOKUP(Table145[[#This Row],[model.rxns]],Table2[],2,FALSE)</f>
        <v>H+ diffusion</v>
      </c>
      <c r="C489" s="2">
        <v>1.6469735543080299E-2</v>
      </c>
      <c r="D489">
        <f>VLOOKUP(Table145[[#This Row],[model.rxns]],Table2[[model.rxns]:[JFYL07 - avg]],7,FALSE)</f>
        <v>-0.58901180898191197</v>
      </c>
      <c r="E489">
        <f>VLOOKUP(Table145[[#This Row],[model.rxns]],Table2[[model.rxns]:[JFYL18 - avg]],11,FALSE)</f>
        <v>-1.04520109931804E-2</v>
      </c>
      <c r="F489">
        <f>VLOOKUP(Table145[[#This Row],[model.rxns]],Table2[[model.rxns]:[JFYL18 - stddev]],12,FALSE)</f>
        <v>7.7676736024106394E-2</v>
      </c>
      <c r="G489" t="b">
        <f>ABS(Table145[[#This Row],[JFYL18 flux]])&gt;Table145[[#This Row],[JFYL18 stddev]]</f>
        <v>0</v>
      </c>
      <c r="H489">
        <v>0</v>
      </c>
    </row>
    <row r="490" spans="1:8" hidden="1" x14ac:dyDescent="0.25">
      <c r="A490" s="5">
        <v>1665</v>
      </c>
      <c r="B490" t="str">
        <f>VLOOKUP(Table145[[#This Row],[model.rxns]],Table2[],2,FALSE)</f>
        <v>bicarbonate formation</v>
      </c>
      <c r="C490" s="2">
        <v>1.4061540092153201E-2</v>
      </c>
      <c r="D490">
        <f>VLOOKUP(Table145[[#This Row],[model.rxns]],Table2[[model.rxns]:[JFYL07 - avg]],7,FALSE)</f>
        <v>0.58899508449711802</v>
      </c>
      <c r="E490">
        <f>VLOOKUP(Table145[[#This Row],[model.rxns]],Table2[[model.rxns]:[JFYL18 - avg]],11,FALSE)</f>
        <v>1.0415542831611699E-2</v>
      </c>
      <c r="F490">
        <f>VLOOKUP(Table145[[#This Row],[model.rxns]],Table2[[model.rxns]:[JFYL18 - stddev]],12,FALSE)</f>
        <v>7.7679933874331294E-2</v>
      </c>
      <c r="G490" t="b">
        <f>ABS(Table145[[#This Row],[JFYL18 flux]])&gt;Table145[[#This Row],[JFYL18 stddev]]</f>
        <v>0</v>
      </c>
      <c r="H490">
        <v>0</v>
      </c>
    </row>
    <row r="491" spans="1:8" hidden="1" x14ac:dyDescent="0.25">
      <c r="A491" s="5">
        <v>1669</v>
      </c>
      <c r="B491" t="str">
        <f>VLOOKUP(Table145[[#This Row],[model.rxns]],Table2[],2,FALSE)</f>
        <v>bicarbonate transport</v>
      </c>
      <c r="C491" s="2">
        <v>1.4028695553078801E-2</v>
      </c>
      <c r="D491">
        <f>VLOOKUP(Table145[[#This Row],[model.rxns]],Table2[[model.rxns]:[JFYL07 - avg]],7,FALSE)</f>
        <v>-0.58899508449711802</v>
      </c>
      <c r="E491">
        <f>VLOOKUP(Table145[[#This Row],[model.rxns]],Table2[[model.rxns]:[JFYL18 - avg]],11,FALSE)</f>
        <v>-1.0415542831611699E-2</v>
      </c>
      <c r="F491">
        <f>VLOOKUP(Table145[[#This Row],[model.rxns]],Table2[[model.rxns]:[JFYL18 - stddev]],12,FALSE)</f>
        <v>7.7679933874331294E-2</v>
      </c>
      <c r="G491" t="b">
        <f>ABS(Table145[[#This Row],[JFYL18 flux]])&gt;Table145[[#This Row],[JFYL18 stddev]]</f>
        <v>0</v>
      </c>
      <c r="H491">
        <v>0</v>
      </c>
    </row>
    <row r="492" spans="1:8" hidden="1" x14ac:dyDescent="0.25">
      <c r="A492" s="5">
        <v>1694</v>
      </c>
      <c r="B492" t="str">
        <f>VLOOKUP(Table145[[#This Row],[model.rxns]],Table2[],2,FALSE)</f>
        <v>CO2 transport</v>
      </c>
      <c r="C492" s="2">
        <v>1.4028695553078801E-2</v>
      </c>
      <c r="D492">
        <f>VLOOKUP(Table145[[#This Row],[model.rxns]],Table2[[model.rxns]:[JFYL07 - avg]],7,FALSE)</f>
        <v>-0.58899508449711802</v>
      </c>
      <c r="E492">
        <f>VLOOKUP(Table145[[#This Row],[model.rxns]],Table2[[model.rxns]:[JFYL18 - avg]],11,FALSE)</f>
        <v>-1.0415542831611699E-2</v>
      </c>
      <c r="F492">
        <f>VLOOKUP(Table145[[#This Row],[model.rxns]],Table2[[model.rxns]:[JFYL18 - stddev]],12,FALSE)</f>
        <v>7.7679933874331294E-2</v>
      </c>
      <c r="G492" t="b">
        <f>ABS(Table145[[#This Row],[JFYL18 flux]])&gt;Table145[[#This Row],[JFYL18 stddev]]</f>
        <v>0</v>
      </c>
      <c r="H492">
        <v>0</v>
      </c>
    </row>
    <row r="493" spans="1:8" hidden="1" x14ac:dyDescent="0.25">
      <c r="A493" s="5">
        <v>2097</v>
      </c>
      <c r="B493" t="str">
        <f>VLOOKUP(Table145[[#This Row],[model.rxns]],Table2[],2,FALSE)</f>
        <v>water diffusion</v>
      </c>
      <c r="C493" s="2">
        <v>1.4028695553078801E-2</v>
      </c>
      <c r="D493">
        <f>VLOOKUP(Table145[[#This Row],[model.rxns]],Table2[[model.rxns]:[JFYL07 - avg]],7,FALSE)</f>
        <v>0.58899508449711802</v>
      </c>
      <c r="E493">
        <f>VLOOKUP(Table145[[#This Row],[model.rxns]],Table2[[model.rxns]:[JFYL18 - avg]],11,FALSE)</f>
        <v>1.0415542831611699E-2</v>
      </c>
      <c r="F493">
        <f>VLOOKUP(Table145[[#This Row],[model.rxns]],Table2[[model.rxns]:[JFYL18 - stddev]],12,FALSE)</f>
        <v>7.7679933874331294E-2</v>
      </c>
      <c r="G493" t="b">
        <f>ABS(Table145[[#This Row],[JFYL18 flux]])&gt;Table145[[#This Row],[JFYL18 stddev]]</f>
        <v>0</v>
      </c>
      <c r="H493">
        <v>0</v>
      </c>
    </row>
    <row r="494" spans="1:8" hidden="1" x14ac:dyDescent="0.25">
      <c r="A494" s="5">
        <v>156</v>
      </c>
      <c r="B494" t="str">
        <f>VLOOKUP(Table145[[#This Row],[model.rxns]],Table2[],2,FALSE)</f>
        <v>alanine glyoxylate aminotransferase</v>
      </c>
      <c r="C494" s="2">
        <v>1.4028695553078801E-2</v>
      </c>
      <c r="D494">
        <f>VLOOKUP(Table145[[#This Row],[model.rxns]],Table2[[model.rxns]:[JFYL07 - avg]],7,FALSE)</f>
        <v>1.96441607541081E-2</v>
      </c>
      <c r="E494">
        <f>VLOOKUP(Table145[[#This Row],[model.rxns]],Table2[[model.rxns]:[JFYL18 - avg]],11,FALSE)</f>
        <v>2.7188914329883898E-4</v>
      </c>
      <c r="F494">
        <f>VLOOKUP(Table145[[#This Row],[model.rxns]],Table2[[model.rxns]:[JFYL18 - stddev]],12,FALSE)</f>
        <v>3.5550429592426901E-3</v>
      </c>
      <c r="G494" t="b">
        <f>ABS(Table145[[#This Row],[JFYL18 flux]])&gt;Table145[[#This Row],[JFYL18 stddev]]</f>
        <v>0</v>
      </c>
      <c r="H494">
        <v>0</v>
      </c>
    </row>
    <row r="495" spans="1:8" hidden="1" x14ac:dyDescent="0.25">
      <c r="A495" s="5">
        <v>717</v>
      </c>
      <c r="B495" t="str">
        <f>VLOOKUP(Table145[[#This Row],[model.rxns]],Table2[],2,FALSE)</f>
        <v>malate synthase</v>
      </c>
      <c r="C495" s="2">
        <v>7.4674693609966597E-3</v>
      </c>
      <c r="D495">
        <f>VLOOKUP(Table145[[#This Row],[model.rxns]],Table2[[model.rxns]:[JFYL07 - avg]],7,FALSE)</f>
        <v>1.6508334166769399E-3</v>
      </c>
      <c r="E495">
        <f>VLOOKUP(Table145[[#This Row],[model.rxns]],Table2[[model.rxns]:[JFYL18 - avg]],11,FALSE)</f>
        <v>1.34526108850386E-5</v>
      </c>
      <c r="F495">
        <f>VLOOKUP(Table145[[#This Row],[model.rxns]],Table2[[model.rxns]:[JFYL18 - stddev]],12,FALSE)</f>
        <v>2.30307179815475E-4</v>
      </c>
      <c r="G495" t="b">
        <f>ABS(Table145[[#This Row],[JFYL18 flux]])&gt;Table145[[#This Row],[JFYL18 stddev]]</f>
        <v>0</v>
      </c>
      <c r="H495">
        <v>1.5066333484079799E-112</v>
      </c>
    </row>
    <row r="496" spans="1:8" hidden="1" x14ac:dyDescent="0.25">
      <c r="A496" s="5">
        <v>1117</v>
      </c>
      <c r="B496" t="str">
        <f>VLOOKUP(Table145[[#This Row],[model.rxns]],Table2[],2,FALSE)</f>
        <v>aspartate transport</v>
      </c>
      <c r="C496" s="2">
        <v>5.6368704609204403E-3</v>
      </c>
      <c r="D496">
        <f>VLOOKUP(Table145[[#This Row],[model.rxns]],Table2[[model.rxns]:[JFYL07 - avg]],7,FALSE)</f>
        <v>-0.79934318817901095</v>
      </c>
      <c r="E496">
        <f>VLOOKUP(Table145[[#This Row],[model.rxns]],Table2[[model.rxns]:[JFYL18 - avg]],11,FALSE)</f>
        <v>-2.6696778488423199E-3</v>
      </c>
      <c r="F496">
        <f>VLOOKUP(Table145[[#This Row],[model.rxns]],Table2[[model.rxns]:[JFYL18 - stddev]],12,FALSE)</f>
        <v>0.28532486403708701</v>
      </c>
      <c r="G496" t="b">
        <f>ABS(Table145[[#This Row],[JFYL18 flux]])&gt;Table145[[#This Row],[JFYL18 stddev]]</f>
        <v>0</v>
      </c>
      <c r="H496">
        <v>0</v>
      </c>
    </row>
    <row r="497" spans="1:8" hidden="1" x14ac:dyDescent="0.25">
      <c r="A497" s="5">
        <v>1264</v>
      </c>
      <c r="B497" t="str">
        <f>VLOOKUP(Table145[[#This Row],[model.rxns]],Table2[],2,FALSE)</f>
        <v>succinate transport</v>
      </c>
      <c r="C497" s="2">
        <v>5.6368704609202798E-3</v>
      </c>
      <c r="D497">
        <f>VLOOKUP(Table145[[#This Row],[model.rxns]],Table2[[model.rxns]:[JFYL07 - avg]],7,FALSE)</f>
        <v>9.1325031229446102E-2</v>
      </c>
      <c r="E497">
        <f>VLOOKUP(Table145[[#This Row],[model.rxns]],Table2[[model.rxns]:[JFYL18 - avg]],11,FALSE)</f>
        <v>1.2983729990570999E-4</v>
      </c>
      <c r="F497">
        <f>VLOOKUP(Table145[[#This Row],[model.rxns]],Table2[[model.rxns]:[JFYL18 - stddev]],12,FALSE)</f>
        <v>2.2539770260418699E-3</v>
      </c>
      <c r="G497" t="b">
        <f>ABS(Table145[[#This Row],[JFYL18 flux]])&gt;Table145[[#This Row],[JFYL18 stddev]]</f>
        <v>0</v>
      </c>
      <c r="H497">
        <v>0</v>
      </c>
    </row>
    <row r="498" spans="1:8" hidden="1" x14ac:dyDescent="0.25">
      <c r="A498" s="5">
        <v>1196</v>
      </c>
      <c r="B498" t="str">
        <f>VLOOKUP(Table145[[#This Row],[model.rxns]],Table2[],2,FALSE)</f>
        <v>L-glutamate transport</v>
      </c>
      <c r="C498" s="2">
        <v>5.6368704609202798E-3</v>
      </c>
      <c r="D498">
        <f>VLOOKUP(Table145[[#This Row],[model.rxns]],Table2[[model.rxns]:[JFYL07 - avg]],7,FALSE)</f>
        <v>-0.25745699308494302</v>
      </c>
      <c r="E498">
        <f>VLOOKUP(Table145[[#This Row],[model.rxns]],Table2[[model.rxns]:[JFYL18 - avg]],11,FALSE)</f>
        <v>-1.90435820919728E-4</v>
      </c>
      <c r="F498">
        <f>VLOOKUP(Table145[[#This Row],[model.rxns]],Table2[[model.rxns]:[JFYL18 - stddev]],12,FALSE)</f>
        <v>2.01032338097409E-3</v>
      </c>
      <c r="G498" t="b">
        <f>ABS(Table145[[#This Row],[JFYL18 flux]])&gt;Table145[[#This Row],[JFYL18 stddev]]</f>
        <v>0</v>
      </c>
      <c r="H498">
        <v>0</v>
      </c>
    </row>
    <row r="499" spans="1:8" hidden="1" x14ac:dyDescent="0.25">
      <c r="A499" s="5">
        <v>1889</v>
      </c>
      <c r="B499" t="str">
        <f>VLOOKUP(Table145[[#This Row],[model.rxns]],Table2[],2,FALSE)</f>
        <v>L-glutamate exchange</v>
      </c>
      <c r="C499" s="2">
        <v>5.6368704609202798E-3</v>
      </c>
      <c r="D499">
        <f>VLOOKUP(Table145[[#This Row],[model.rxns]],Table2[[model.rxns]:[JFYL07 - avg]],7,FALSE)</f>
        <v>0.25745699308494302</v>
      </c>
      <c r="E499">
        <f>VLOOKUP(Table145[[#This Row],[model.rxns]],Table2[[model.rxns]:[JFYL18 - avg]],11,FALSE)</f>
        <v>1.90435820919728E-4</v>
      </c>
      <c r="F499">
        <f>VLOOKUP(Table145[[#This Row],[model.rxns]],Table2[[model.rxns]:[JFYL18 - stddev]],12,FALSE)</f>
        <v>2.01032338097409E-3</v>
      </c>
      <c r="G499" t="b">
        <f>ABS(Table145[[#This Row],[JFYL18 flux]])&gt;Table145[[#This Row],[JFYL18 stddev]]</f>
        <v>0</v>
      </c>
      <c r="H499">
        <v>0</v>
      </c>
    </row>
    <row r="500" spans="1:8" hidden="1" x14ac:dyDescent="0.25">
      <c r="A500" s="5">
        <v>716</v>
      </c>
      <c r="B500" t="str">
        <f>VLOOKUP(Table145[[#This Row],[model.rxns]],Table2[],2,FALSE)</f>
        <v>malate synthase</v>
      </c>
      <c r="C500" s="2">
        <v>5.6368704609202798E-3</v>
      </c>
      <c r="D500">
        <f>VLOOKUP(Table145[[#This Row],[model.rxns]],Table2[[model.rxns]:[JFYL07 - avg]],7,FALSE)</f>
        <v>4.0608010425856197E-2</v>
      </c>
      <c r="E500">
        <f>VLOOKUP(Table145[[#This Row],[model.rxns]],Table2[[model.rxns]:[JFYL18 - avg]],11,FALSE)</f>
        <v>1.6473692160140001E-5</v>
      </c>
      <c r="F500">
        <f>VLOOKUP(Table145[[#This Row],[model.rxns]],Table2[[model.rxns]:[JFYL18 - stddev]],12,FALSE)</f>
        <v>2.5011995690785599E-4</v>
      </c>
      <c r="G500" t="b">
        <f>ABS(Table145[[#This Row],[JFYL18 flux]])&gt;Table145[[#This Row],[JFYL18 stddev]]</f>
        <v>0</v>
      </c>
      <c r="H500">
        <v>0</v>
      </c>
    </row>
    <row r="501" spans="1:8" hidden="1" x14ac:dyDescent="0.25">
      <c r="A501" s="5">
        <v>77</v>
      </c>
      <c r="B501" t="str">
        <f>VLOOKUP(Table145[[#This Row],[model.rxns]],Table2[],2,FALSE)</f>
        <v>5-nucleotidase (IMP)</v>
      </c>
      <c r="C501" s="2">
        <v>5.0131434482279299E-3</v>
      </c>
      <c r="D501">
        <f>VLOOKUP(Table145[[#This Row],[model.rxns]],Table2[[model.rxns]:[JFYL07 - avg]],7,FALSE)</f>
        <v>3.6371935544303501E-6</v>
      </c>
      <c r="E501">
        <f>VLOOKUP(Table145[[#This Row],[model.rxns]],Table2[[model.rxns]:[JFYL18 - avg]],11,FALSE)</f>
        <v>1.7388695274120798E-5</v>
      </c>
      <c r="F501">
        <f>VLOOKUP(Table145[[#This Row],[model.rxns]],Table2[[model.rxns]:[JFYL18 - stddev]],12,FALSE)</f>
        <v>1.7022251549004601E-4</v>
      </c>
      <c r="G501" t="b">
        <f>ABS(Table145[[#This Row],[JFYL18 flux]])&gt;Table145[[#This Row],[JFYL18 stddev]]</f>
        <v>0</v>
      </c>
      <c r="H501">
        <v>3.5052374499951801E-7</v>
      </c>
    </row>
    <row r="502" spans="1:8" hidden="1" x14ac:dyDescent="0.25">
      <c r="A502" s="5">
        <v>468</v>
      </c>
      <c r="B502" t="str">
        <f>VLOOKUP(Table145[[#This Row],[model.rxns]],Table2[],2,FALSE)</f>
        <v>glutamate 5-kinase</v>
      </c>
      <c r="C502" s="2">
        <v>5.0131434482279299E-3</v>
      </c>
      <c r="D502">
        <f>VLOOKUP(Table145[[#This Row],[model.rxns]],Table2[[model.rxns]:[JFYL07 - avg]],7,FALSE)</f>
        <v>8.5179218545079903E-6</v>
      </c>
      <c r="E502">
        <f>VLOOKUP(Table145[[#This Row],[model.rxns]],Table2[[model.rxns]:[JFYL18 - avg]],11,FALSE)</f>
        <v>6.4368706399458003E-5</v>
      </c>
      <c r="F502">
        <f>VLOOKUP(Table145[[#This Row],[model.rxns]],Table2[[model.rxns]:[JFYL18 - stddev]],12,FALSE)</f>
        <v>6.6109084610218899E-4</v>
      </c>
      <c r="G502" t="b">
        <f>ABS(Table145[[#This Row],[JFYL18 flux]])&gt;Table145[[#This Row],[JFYL18 stddev]]</f>
        <v>0</v>
      </c>
      <c r="H502">
        <v>3.1572115213423497E-8</v>
      </c>
    </row>
    <row r="503" spans="1:8" hidden="1" x14ac:dyDescent="0.25">
      <c r="A503" s="5">
        <v>473</v>
      </c>
      <c r="B503" t="str">
        <f>VLOOKUP(Table145[[#This Row],[model.rxns]],Table2[],2,FALSE)</f>
        <v>glutamate-5-semialdehyde dehydrogenase</v>
      </c>
      <c r="C503" s="2">
        <v>3.95737712992217E-3</v>
      </c>
      <c r="D503">
        <f>VLOOKUP(Table145[[#This Row],[model.rxns]],Table2[[model.rxns]:[JFYL07 - avg]],7,FALSE)</f>
        <v>8.5179218545079903E-6</v>
      </c>
      <c r="E503">
        <f>VLOOKUP(Table145[[#This Row],[model.rxns]],Table2[[model.rxns]:[JFYL18 - avg]],11,FALSE)</f>
        <v>6.4368706399458003E-5</v>
      </c>
      <c r="F503">
        <f>VLOOKUP(Table145[[#This Row],[model.rxns]],Table2[[model.rxns]:[JFYL18 - stddev]],12,FALSE)</f>
        <v>6.6109084610218899E-4</v>
      </c>
      <c r="G503" t="b">
        <f>ABS(Table145[[#This Row],[JFYL18 flux]])&gt;Table145[[#This Row],[JFYL18 stddev]]</f>
        <v>0</v>
      </c>
      <c r="H503">
        <v>3.1572115213423497E-8</v>
      </c>
    </row>
    <row r="504" spans="1:8" hidden="1" x14ac:dyDescent="0.25">
      <c r="A504" s="5">
        <v>662</v>
      </c>
      <c r="B504" t="str">
        <f>VLOOKUP(Table145[[#This Row],[model.rxns]],Table2[],2,FALSE)</f>
        <v>isocitrate lyase</v>
      </c>
      <c r="C504" s="2">
        <v>3.95737712992217E-3</v>
      </c>
      <c r="D504">
        <f>VLOOKUP(Table145[[#This Row],[model.rxns]],Table2[[model.rxns]:[JFYL07 - avg]],7,FALSE)</f>
        <v>6.1933174908568797E-2</v>
      </c>
      <c r="E504">
        <f>VLOOKUP(Table145[[#This Row],[model.rxns]],Table2[[model.rxns]:[JFYL18 - avg]],11,FALSE)</f>
        <v>0</v>
      </c>
      <c r="F504">
        <f>VLOOKUP(Table145[[#This Row],[model.rxns]],Table2[[model.rxns]:[JFYL18 - stddev]],12,FALSE)</f>
        <v>0</v>
      </c>
      <c r="G504" t="b">
        <f>ABS(Table145[[#This Row],[JFYL18 flux]])&gt;Table145[[#This Row],[JFYL18 stddev]]</f>
        <v>0</v>
      </c>
      <c r="H504">
        <v>0</v>
      </c>
    </row>
    <row r="505" spans="1:8" hidden="1" x14ac:dyDescent="0.25">
      <c r="A505" s="5">
        <v>1079</v>
      </c>
      <c r="B505" t="str">
        <f>VLOOKUP(Table145[[#This Row],[model.rxns]],Table2[],2,FALSE)</f>
        <v>uridylate kinase (dUMP)</v>
      </c>
      <c r="C505" s="2">
        <v>1.3905961337895799E-3</v>
      </c>
      <c r="D505">
        <f>VLOOKUP(Table145[[#This Row],[model.rxns]],Table2[[model.rxns]:[JFYL07 - avg]],7,FALSE)</f>
        <v>4.91492719149359E-6</v>
      </c>
      <c r="E505">
        <f>VLOOKUP(Table145[[#This Row],[model.rxns]],Table2[[model.rxns]:[JFYL18 - avg]],11,FALSE)</f>
        <v>-2.1440774242241801E-4</v>
      </c>
      <c r="F505">
        <f>VLOOKUP(Table145[[#This Row],[model.rxns]],Table2[[model.rxns]:[JFYL18 - stddev]],12,FALSE)</f>
        <v>8.1856394487251803E-4</v>
      </c>
      <c r="G505" t="b">
        <f>ABS(Table145[[#This Row],[JFYL18 flux]])&gt;Table145[[#This Row],[JFYL18 stddev]]</f>
        <v>0</v>
      </c>
      <c r="H505">
        <v>8.6636233579962691E-53</v>
      </c>
    </row>
    <row r="506" spans="1:8" hidden="1" x14ac:dyDescent="0.25">
      <c r="A506" s="5">
        <v>1688</v>
      </c>
      <c r="B506" t="str">
        <f>VLOOKUP(Table145[[#This Row],[model.rxns]],Table2[],2,FALSE)</f>
        <v>citrate/isocitrate antiport</v>
      </c>
      <c r="C506" s="2">
        <v>1.3026919123658299E-3</v>
      </c>
      <c r="D506">
        <f>VLOOKUP(Table145[[#This Row],[model.rxns]],Table2[[model.rxns]:[JFYL07 - avg]],7,FALSE)</f>
        <v>-6.1933174908568797E-2</v>
      </c>
      <c r="E506">
        <f>VLOOKUP(Table145[[#This Row],[model.rxns]],Table2[[model.rxns]:[JFYL18 - avg]],11,FALSE)</f>
        <v>0</v>
      </c>
      <c r="F506">
        <f>VLOOKUP(Table145[[#This Row],[model.rxns]],Table2[[model.rxns]:[JFYL18 - stddev]],12,FALSE)</f>
        <v>0</v>
      </c>
      <c r="G506" t="b">
        <f>ABS(Table145[[#This Row],[JFYL18 flux]])&gt;Table145[[#This Row],[JFYL18 stddev]]</f>
        <v>0</v>
      </c>
      <c r="H506">
        <v>0</v>
      </c>
    </row>
    <row r="507" spans="1:8" hidden="1" x14ac:dyDescent="0.25">
      <c r="A507" s="5">
        <v>1850</v>
      </c>
      <c r="B507" t="str">
        <f>VLOOKUP(Table145[[#This Row],[model.rxns]],Table2[],2,FALSE)</f>
        <v>insosine kinase</v>
      </c>
      <c r="C507" s="2">
        <v>1.1401011963891299E-3</v>
      </c>
      <c r="D507">
        <f>VLOOKUP(Table145[[#This Row],[model.rxns]],Table2[[model.rxns]:[JFYL07 - avg]],7,FALSE)</f>
        <v>9.2946353710857695E-7</v>
      </c>
      <c r="E507">
        <f>VLOOKUP(Table145[[#This Row],[model.rxns]],Table2[[model.rxns]:[JFYL18 - avg]],11,FALSE)</f>
        <v>1.33138471769873E-5</v>
      </c>
      <c r="F507">
        <f>VLOOKUP(Table145[[#This Row],[model.rxns]],Table2[[model.rxns]:[JFYL18 - stddev]],12,FALSE)</f>
        <v>1.4893273460831599E-4</v>
      </c>
      <c r="G507" t="b">
        <f>ABS(Table145[[#This Row],[JFYL18 flux]])&gt;Table145[[#This Row],[JFYL18 stddev]]</f>
        <v>0</v>
      </c>
      <c r="H507">
        <v>2.64424633164588E-8</v>
      </c>
    </row>
    <row r="508" spans="1:8" hidden="1" x14ac:dyDescent="0.25">
      <c r="A508" s="5">
        <v>2056</v>
      </c>
      <c r="B508" t="str">
        <f>VLOOKUP(Table145[[#This Row],[model.rxns]],Table2[],2,FALSE)</f>
        <v>succinate exchange</v>
      </c>
      <c r="C508" s="2">
        <v>1.1401011963891299E-3</v>
      </c>
      <c r="D508">
        <f>VLOOKUP(Table145[[#This Row],[model.rxns]],Table2[[model.rxns]:[JFYL07 - avg]],7,FALSE)</f>
        <v>1.7819973553792701E-4</v>
      </c>
      <c r="E508">
        <f>VLOOKUP(Table145[[#This Row],[model.rxns]],Table2[[model.rxns]:[JFYL18 - avg]],11,FALSE)</f>
        <v>0</v>
      </c>
      <c r="F508">
        <f>VLOOKUP(Table145[[#This Row],[model.rxns]],Table2[[model.rxns]:[JFYL18 - stddev]],12,FALSE)</f>
        <v>0</v>
      </c>
      <c r="G508" t="b">
        <f>ABS(Table145[[#This Row],[JFYL18 flux]])&gt;Table145[[#This Row],[JFYL18 stddev]]</f>
        <v>0</v>
      </c>
      <c r="H508">
        <v>0</v>
      </c>
    </row>
    <row r="509" spans="1:8" hidden="1" x14ac:dyDescent="0.25">
      <c r="A509" s="5">
        <v>2057</v>
      </c>
      <c r="B509" t="str">
        <f>VLOOKUP(Table145[[#This Row],[model.rxns]],Table2[],2,FALSE)</f>
        <v>succinate transport</v>
      </c>
      <c r="C509" s="2">
        <v>0</v>
      </c>
      <c r="D509">
        <f>VLOOKUP(Table145[[#This Row],[model.rxns]],Table2[[model.rxns]:[JFYL07 - avg]],7,FALSE)</f>
        <v>-1.7819973553792701E-4</v>
      </c>
      <c r="E509">
        <f>VLOOKUP(Table145[[#This Row],[model.rxns]],Table2[[model.rxns]:[JFYL18 - avg]],11,FALSE)</f>
        <v>0</v>
      </c>
      <c r="F509">
        <f>VLOOKUP(Table145[[#This Row],[model.rxns]],Table2[[model.rxns]:[JFYL18 - stddev]],12,FALSE)</f>
        <v>0</v>
      </c>
      <c r="G509" t="b">
        <f>ABS(Table145[[#This Row],[JFYL18 flux]])&gt;Table145[[#This Row],[JFYL18 stddev]]</f>
        <v>0</v>
      </c>
      <c r="H509">
        <v>0</v>
      </c>
    </row>
    <row r="510" spans="1:8" hidden="1" x14ac:dyDescent="0.25">
      <c r="A510" s="5">
        <v>2201</v>
      </c>
      <c r="B510" t="str">
        <f>VLOOKUP(Table145[[#This Row],[model.rxns]],Table2[],2,FALSE)</f>
        <v>fatty-acid--CoA ligase (tetradecanoate), lipid particle</v>
      </c>
      <c r="C510" s="2">
        <v>0</v>
      </c>
      <c r="D510">
        <f>VLOOKUP(Table145[[#This Row],[model.rxns]],Table2[[model.rxns]:[JFYL07 - avg]],7,FALSE)</f>
        <v>3.7777807711097199E-6</v>
      </c>
      <c r="E510">
        <f>VLOOKUP(Table145[[#This Row],[model.rxns]],Table2[[model.rxns]:[JFYL18 - avg]],11,FALSE)</f>
        <v>2.2461305759457901E-5</v>
      </c>
      <c r="F510">
        <f>VLOOKUP(Table145[[#This Row],[model.rxns]],Table2[[model.rxns]:[JFYL18 - stddev]],12,FALSE)</f>
        <v>3.19269315771726E-4</v>
      </c>
      <c r="G510" t="b">
        <f>ABS(Table145[[#This Row],[JFYL18 flux]])&gt;Table145[[#This Row],[JFYL18 stddev]]</f>
        <v>0</v>
      </c>
      <c r="H510">
        <v>2.18862141382393E-4</v>
      </c>
    </row>
    <row r="511" spans="1:8" hidden="1" x14ac:dyDescent="0.25">
      <c r="A511" s="5">
        <v>3576</v>
      </c>
      <c r="B511" t="str">
        <f>VLOOKUP(Table145[[#This Row],[model.rxns]],Table2[],2,FALSE)</f>
        <v>myristoyl-CoA transport, cytoplasm-lipid particle</v>
      </c>
      <c r="C511" s="2">
        <v>0</v>
      </c>
      <c r="D511">
        <f>VLOOKUP(Table145[[#This Row],[model.rxns]],Table2[[model.rxns]:[JFYL07 - avg]],7,FALSE)</f>
        <v>-3.7777807711097199E-6</v>
      </c>
      <c r="E511">
        <f>VLOOKUP(Table145[[#This Row],[model.rxns]],Table2[[model.rxns]:[JFYL18 - avg]],11,FALSE)</f>
        <v>-2.2461305759457901E-5</v>
      </c>
      <c r="F511">
        <f>VLOOKUP(Table145[[#This Row],[model.rxns]],Table2[[model.rxns]:[JFYL18 - stddev]],12,FALSE)</f>
        <v>3.19269315771726E-4</v>
      </c>
      <c r="G511" t="b">
        <f>ABS(Table145[[#This Row],[JFYL18 flux]])&gt;Table145[[#This Row],[JFYL18 stddev]]</f>
        <v>0</v>
      </c>
      <c r="H511">
        <v>2.18862141382393E-4</v>
      </c>
    </row>
    <row r="512" spans="1:8" hidden="1" x14ac:dyDescent="0.25">
      <c r="A512" s="5">
        <v>3682</v>
      </c>
      <c r="B512" t="str">
        <f>VLOOKUP(Table145[[#This Row],[model.rxns]],Table2[],2,FALSE)</f>
        <v>myristate transport, ER membrane-lipid particle</v>
      </c>
      <c r="C512" s="2">
        <v>0</v>
      </c>
      <c r="D512">
        <f>VLOOKUP(Table145[[#This Row],[model.rxns]],Table2[[model.rxns]:[JFYL07 - avg]],7,FALSE)</f>
        <v>3.7777807711097199E-6</v>
      </c>
      <c r="E512">
        <f>VLOOKUP(Table145[[#This Row],[model.rxns]],Table2[[model.rxns]:[JFYL18 - avg]],11,FALSE)</f>
        <v>2.2461305759457901E-5</v>
      </c>
      <c r="F512">
        <f>VLOOKUP(Table145[[#This Row],[model.rxns]],Table2[[model.rxns]:[JFYL18 - stddev]],12,FALSE)</f>
        <v>3.19269315771726E-4</v>
      </c>
      <c r="G512" t="b">
        <f>ABS(Table145[[#This Row],[JFYL18 flux]])&gt;Table145[[#This Row],[JFYL18 stddev]]</f>
        <v>0</v>
      </c>
      <c r="H512">
        <v>2.18862141382393E-4</v>
      </c>
    </row>
    <row r="513" spans="1:8" hidden="1" x14ac:dyDescent="0.25">
      <c r="A513" s="5" t="s">
        <v>1909</v>
      </c>
      <c r="B513" t="str">
        <f>VLOOKUP(Table145[[#This Row],[model.rxns]],Table2[],2,FALSE)</f>
        <v>succinate transport, peroxisome-cytoplasm</v>
      </c>
      <c r="C513" s="2">
        <v>0</v>
      </c>
      <c r="D513">
        <f>VLOOKUP(Table145[[#This Row],[model.rxns]],Table2[[model.rxns]:[JFYL07 - avg]],7,FALSE)</f>
        <v>6.1933174908568797E-2</v>
      </c>
      <c r="E513">
        <f>VLOOKUP(Table145[[#This Row],[model.rxns]],Table2[[model.rxns]:[JFYL18 - avg]],11,FALSE)</f>
        <v>0</v>
      </c>
      <c r="F513">
        <f>VLOOKUP(Table145[[#This Row],[model.rxns]],Table2[[model.rxns]:[JFYL18 - stddev]],12,FALSE)</f>
        <v>0</v>
      </c>
      <c r="G513" t="b">
        <f>ABS(Table145[[#This Row],[JFYL18 flux]])&gt;Table145[[#This Row],[JFYL18 stddev]]</f>
        <v>0</v>
      </c>
      <c r="H513">
        <v>0</v>
      </c>
    </row>
    <row r="514" spans="1:8" hidden="1" x14ac:dyDescent="0.25">
      <c r="A514" s="5">
        <v>1647</v>
      </c>
      <c r="B514" t="str">
        <f>VLOOKUP(Table145[[#This Row],[model.rxns]],Table2[],2,FALSE)</f>
        <v>AKG transporter, peroxisome</v>
      </c>
      <c r="C514" s="2">
        <v>0</v>
      </c>
      <c r="D514">
        <f>VLOOKUP(Table145[[#This Row],[model.rxns]],Table2[[model.rxns]:[JFYL07 - avg]],7,FALSE)</f>
        <v>6.0282341491891801E-2</v>
      </c>
      <c r="E514">
        <f>VLOOKUP(Table145[[#This Row],[model.rxns]],Table2[[model.rxns]:[JFYL18 - avg]],11,FALSE)</f>
        <v>-1.34526108850386E-5</v>
      </c>
      <c r="F514">
        <f>VLOOKUP(Table145[[#This Row],[model.rxns]],Table2[[model.rxns]:[JFYL18 - stddev]],12,FALSE)</f>
        <v>2.30307179815475E-4</v>
      </c>
      <c r="G514" t="b">
        <f>ABS(Table145[[#This Row],[JFYL18 flux]])&gt;Table145[[#This Row],[JFYL18 stddev]]</f>
        <v>0</v>
      </c>
      <c r="H514">
        <v>0</v>
      </c>
    </row>
    <row r="515" spans="1:8" hidden="1" x14ac:dyDescent="0.25">
      <c r="A515" s="5">
        <v>1659</v>
      </c>
      <c r="B515" t="str">
        <f>VLOOKUP(Table145[[#This Row],[model.rxns]],Table2[],2,FALSE)</f>
        <v>aspartate-glutamate transporter</v>
      </c>
      <c r="C515" s="2">
        <v>0</v>
      </c>
      <c r="D515">
        <f>VLOOKUP(Table145[[#This Row],[model.rxns]],Table2[[model.rxns]:[JFYL07 - avg]],7,FALSE)</f>
        <v>6.0282341491891801E-2</v>
      </c>
      <c r="E515">
        <f>VLOOKUP(Table145[[#This Row],[model.rxns]],Table2[[model.rxns]:[JFYL18 - avg]],11,FALSE)</f>
        <v>-1.34526108850386E-5</v>
      </c>
      <c r="F515">
        <f>VLOOKUP(Table145[[#This Row],[model.rxns]],Table2[[model.rxns]:[JFYL18 - stddev]],12,FALSE)</f>
        <v>2.30307179815475E-4</v>
      </c>
      <c r="G515" t="b">
        <f>ABS(Table145[[#This Row],[JFYL18 flux]])&gt;Table145[[#This Row],[JFYL18 stddev]]</f>
        <v>0</v>
      </c>
      <c r="H515">
        <v>0</v>
      </c>
    </row>
    <row r="516" spans="1:8" hidden="1" x14ac:dyDescent="0.25">
      <c r="A516" s="5">
        <v>1817</v>
      </c>
      <c r="B516" t="str">
        <f>VLOOKUP(Table145[[#This Row],[model.rxns]],Table2[],2,FALSE)</f>
        <v>glyoxylate transport</v>
      </c>
      <c r="C516" s="2">
        <v>0</v>
      </c>
      <c r="D516">
        <f>VLOOKUP(Table145[[#This Row],[model.rxns]],Table2[[model.rxns]:[JFYL07 - avg]],7,FALSE)</f>
        <v>-6.0282341491891801E-2</v>
      </c>
      <c r="E516">
        <f>VLOOKUP(Table145[[#This Row],[model.rxns]],Table2[[model.rxns]:[JFYL18 - avg]],11,FALSE)</f>
        <v>1.34526108850386E-5</v>
      </c>
      <c r="F516">
        <f>VLOOKUP(Table145[[#This Row],[model.rxns]],Table2[[model.rxns]:[JFYL18 - stddev]],12,FALSE)</f>
        <v>2.30307179815475E-4</v>
      </c>
      <c r="G516" t="b">
        <f>ABS(Table145[[#This Row],[JFYL18 flux]])&gt;Table145[[#This Row],[JFYL18 stddev]]</f>
        <v>0</v>
      </c>
      <c r="H516">
        <v>0</v>
      </c>
    </row>
    <row r="517" spans="1:8" hidden="1" x14ac:dyDescent="0.25">
      <c r="A517" s="5">
        <v>218</v>
      </c>
      <c r="B517" t="str">
        <f>VLOOKUP(Table145[[#This Row],[model.rxns]],Table2[],2,FALSE)</f>
        <v>aspartate transaminase</v>
      </c>
      <c r="C517" s="2">
        <v>0</v>
      </c>
      <c r="D517">
        <f>VLOOKUP(Table145[[#This Row],[model.rxns]],Table2[[model.rxns]:[JFYL07 - avg]],7,FALSE)</f>
        <v>6.0282341491891801E-2</v>
      </c>
      <c r="E517">
        <f>VLOOKUP(Table145[[#This Row],[model.rxns]],Table2[[model.rxns]:[JFYL18 - avg]],11,FALSE)</f>
        <v>-1.34526108850392E-5</v>
      </c>
      <c r="F517">
        <f>VLOOKUP(Table145[[#This Row],[model.rxns]],Table2[[model.rxns]:[JFYL18 - stddev]],12,FALSE)</f>
        <v>2.30307179815475E-4</v>
      </c>
      <c r="G517" t="b">
        <f>ABS(Table145[[#This Row],[JFYL18 flux]])&gt;Table145[[#This Row],[JFYL18 stddev]]</f>
        <v>0</v>
      </c>
      <c r="H517">
        <v>0</v>
      </c>
    </row>
    <row r="518" spans="1:8" hidden="1" x14ac:dyDescent="0.25">
      <c r="A518" s="5">
        <v>1689</v>
      </c>
      <c r="B518" t="str">
        <f>VLOOKUP(Table145[[#This Row],[model.rxns]],Table2[],2,FALSE)</f>
        <v>citrate/malate antiport</v>
      </c>
      <c r="C518" s="2">
        <v>0</v>
      </c>
      <c r="D518">
        <f>VLOOKUP(Table145[[#This Row],[model.rxns]],Table2[[model.rxns]:[JFYL07 - avg]],7,FALSE)</f>
        <v>-6.1883978959510297E-2</v>
      </c>
      <c r="E518">
        <f>VLOOKUP(Table145[[#This Row],[model.rxns]],Table2[[model.rxns]:[JFYL18 - avg]],11,FALSE)</f>
        <v>1.3649219024087799E-3</v>
      </c>
      <c r="F518">
        <f>VLOOKUP(Table145[[#This Row],[model.rxns]],Table2[[model.rxns]:[JFYL18 - stddev]],12,FALSE)</f>
        <v>5.0824441051733104E-3</v>
      </c>
      <c r="G518" t="b">
        <f>ABS(Table145[[#This Row],[JFYL18 flux]])&gt;Table145[[#This Row],[JFYL18 stddev]]</f>
        <v>0</v>
      </c>
      <c r="H518">
        <v>0</v>
      </c>
    </row>
    <row r="519" spans="1:8" hidden="1" x14ac:dyDescent="0.25">
      <c r="A519" s="5">
        <v>1930</v>
      </c>
      <c r="B519" t="str">
        <f>VLOOKUP(Table145[[#This Row],[model.rxns]],Table2[],2,FALSE)</f>
        <v>malate/oxaloacetate shuttle</v>
      </c>
      <c r="C519" s="2">
        <v>-0.34368746668134498</v>
      </c>
      <c r="D519">
        <f>VLOOKUP(Table145[[#This Row],[model.rxns]],Table2[[model.rxns]:[JFYL07 - avg]],7,FALSE)</f>
        <v>-5.8572194749399099E-2</v>
      </c>
      <c r="E519">
        <f>VLOOKUP(Table145[[#This Row],[model.rxns]],Table2[[model.rxns]:[JFYL18 - avg]],11,FALSE)</f>
        <v>4.1074300790136901E-3</v>
      </c>
      <c r="F519">
        <f>VLOOKUP(Table145[[#This Row],[model.rxns]],Table2[[model.rxns]:[JFYL18 - stddev]],12,FALSE)</f>
        <v>1.29231578268849E-2</v>
      </c>
      <c r="G519" t="b">
        <f>ABS(Table145[[#This Row],[JFYL18 flux]])&gt;Table145[[#This Row],[JFYL18 stddev]]</f>
        <v>0</v>
      </c>
      <c r="H519">
        <v>0</v>
      </c>
    </row>
    <row r="520" spans="1:8" hidden="1" x14ac:dyDescent="0.25">
      <c r="A520" s="5">
        <v>732</v>
      </c>
      <c r="B520" t="str">
        <f>VLOOKUP(Table145[[#This Row],[model.rxns]],Table2[],2,FALSE)</f>
        <v>methylenetetrahydrofolate dehydrogenase (NADP)</v>
      </c>
      <c r="C520" s="2">
        <v>-0.50353821901606699</v>
      </c>
      <c r="D520">
        <f>VLOOKUP(Table145[[#This Row],[model.rxns]],Table2[[model.rxns]:[JFYL07 - avg]],7,FALSE)</f>
        <v>1.91591215926514E-3</v>
      </c>
      <c r="E520">
        <f>VLOOKUP(Table145[[#This Row],[model.rxns]],Table2[[model.rxns]:[JFYL18 - avg]],11,FALSE)</f>
        <v>-1.22060260768983E-3</v>
      </c>
      <c r="F520">
        <f>VLOOKUP(Table145[[#This Row],[model.rxns]],Table2[[model.rxns]:[JFYL18 - stddev]],12,FALSE)</f>
        <v>8.3647073791894393E-3</v>
      </c>
      <c r="G520" t="b">
        <f>ABS(Table145[[#This Row],[JFYL18 flux]])&gt;Table145[[#This Row],[JFYL18 stddev]]</f>
        <v>0</v>
      </c>
      <c r="H520">
        <v>2.5759788200635398E-115</v>
      </c>
    </row>
    <row r="521" spans="1:8" hidden="1" x14ac:dyDescent="0.25">
      <c r="A521" s="5">
        <v>3571</v>
      </c>
      <c r="B521" t="str">
        <f>VLOOKUP(Table145[[#This Row],[model.rxns]],Table2[],2,FALSE)</f>
        <v>hexadecanoate (n-C16:0) transport, cytoplasm-lipid particle</v>
      </c>
      <c r="C521" s="2">
        <v>-0.78861644338121195</v>
      </c>
      <c r="D521">
        <f>VLOOKUP(Table145[[#This Row],[model.rxns]],Table2[[model.rxns]:[JFYL07 - avg]],7,FALSE)</f>
        <v>-1.5649769639148801E-5</v>
      </c>
      <c r="E521">
        <f>VLOOKUP(Table145[[#This Row],[model.rxns]],Table2[[model.rxns]:[JFYL18 - avg]],11,FALSE)</f>
        <v>5.5564524900740303E-5</v>
      </c>
      <c r="F521">
        <f>VLOOKUP(Table145[[#This Row],[model.rxns]],Table2[[model.rxns]:[JFYL18 - stddev]],12,FALSE)</f>
        <v>4.14237176400069E-4</v>
      </c>
      <c r="G521" t="b">
        <f>ABS(Table145[[#This Row],[JFYL18 flux]])&gt;Table145[[#This Row],[JFYL18 stddev]]</f>
        <v>0</v>
      </c>
      <c r="H521">
        <v>2.6574280608179398E-22</v>
      </c>
    </row>
    <row r="522" spans="1:8" hidden="1" x14ac:dyDescent="0.25">
      <c r="A522" s="5">
        <v>252</v>
      </c>
      <c r="B522" t="str">
        <f>VLOOKUP(Table145[[#This Row],[model.rxns]],Table2[],2,FALSE)</f>
        <v>carnitine O-acetyltransferase</v>
      </c>
      <c r="C522" s="2">
        <v>-0.78861644338121195</v>
      </c>
      <c r="D522">
        <f>VLOOKUP(Table145[[#This Row],[model.rxns]],Table2[[model.rxns]:[JFYL07 - avg]],7,FALSE)</f>
        <v>6.6985215483166395E-5</v>
      </c>
      <c r="E522">
        <f>VLOOKUP(Table145[[#This Row],[model.rxns]],Table2[[model.rxns]:[JFYL18 - avg]],11,FALSE)</f>
        <v>-1.05126526985239E-3</v>
      </c>
      <c r="F522">
        <f>VLOOKUP(Table145[[#This Row],[model.rxns]],Table2[[model.rxns]:[JFYL18 - stddev]],12,FALSE)</f>
        <v>6.2882360479714298E-3</v>
      </c>
      <c r="G522" t="b">
        <f>ABS(Table145[[#This Row],[JFYL18 flux]])&gt;Table145[[#This Row],[JFYL18 stddev]]</f>
        <v>0</v>
      </c>
      <c r="H522">
        <v>1.69297041182777E-31</v>
      </c>
    </row>
    <row r="523" spans="1:8" x14ac:dyDescent="0.25">
      <c r="C523" s="2"/>
    </row>
    <row r="524" spans="1:8" x14ac:dyDescent="0.25">
      <c r="C524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predicted fluxes</vt:lpstr>
      <vt:lpstr>ST6512 vs OKYL029</vt:lpstr>
      <vt:lpstr>OKYL029 vs JFYL07</vt:lpstr>
      <vt:lpstr>JFYL07 vs JFYL14</vt:lpstr>
      <vt:lpstr>JFYL07 vs JFYL18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2024-04-16T20:33:25Z</dcterms:modified>
</cp:coreProperties>
</file>