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Data/"/>
    </mc:Choice>
  </mc:AlternateContent>
  <xr:revisionPtr revIDLastSave="0" documentId="13_ncr:1_{713B4E78-B9F3-3342-83D4-17CF2A7BBADE}" xr6:coauthVersionLast="45" xr6:coauthVersionMax="45" xr10:uidLastSave="{00000000-0000-0000-0000-000000000000}"/>
  <bookViews>
    <workbookView xWindow="-38400" yWindow="460" windowWidth="38400" windowHeight="21140" activeTab="1" xr2:uid="{5A9C3CCF-2692-5E42-8785-E972979C89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" i="2" l="1"/>
  <c r="M47" i="2"/>
  <c r="V10" i="2"/>
  <c r="W10" i="2"/>
  <c r="X10" i="2"/>
  <c r="Y10" i="2"/>
  <c r="Z10" i="2"/>
  <c r="AA10" i="2"/>
  <c r="AB10" i="2"/>
  <c r="U10" i="2"/>
  <c r="AB3" i="2"/>
  <c r="AB4" i="2"/>
  <c r="AB5" i="2"/>
  <c r="AB6" i="2"/>
  <c r="AB7" i="2"/>
  <c r="AB8" i="2"/>
  <c r="U7" i="2"/>
  <c r="V7" i="2"/>
  <c r="U8" i="2"/>
  <c r="V8" i="2"/>
  <c r="W8" i="2"/>
  <c r="AA8" i="2"/>
  <c r="V6" i="2"/>
  <c r="W6" i="2"/>
  <c r="X6" i="2"/>
  <c r="Y6" i="2"/>
  <c r="V5" i="2"/>
  <c r="W5" i="2"/>
  <c r="X5" i="2"/>
  <c r="X8" i="2" s="1"/>
  <c r="Y5" i="2"/>
  <c r="Y8" i="2" s="1"/>
  <c r="Z5" i="2"/>
  <c r="Z8" i="2" s="1"/>
  <c r="AA5" i="2"/>
  <c r="U5" i="2"/>
  <c r="V4" i="2"/>
  <c r="W4" i="2"/>
  <c r="W7" i="2" s="1"/>
  <c r="X4" i="2"/>
  <c r="X7" i="2" s="1"/>
  <c r="Y4" i="2"/>
  <c r="Y7" i="2" s="1"/>
  <c r="Z4" i="2"/>
  <c r="Z7" i="2" s="1"/>
  <c r="AA4" i="2"/>
  <c r="AA7" i="2" s="1"/>
  <c r="U4" i="2"/>
  <c r="V3" i="2"/>
  <c r="W3" i="2"/>
  <c r="X3" i="2"/>
  <c r="Y3" i="2"/>
  <c r="Z3" i="2"/>
  <c r="Z6" i="2" s="1"/>
  <c r="AA3" i="2"/>
  <c r="AA6" i="2" s="1"/>
  <c r="U3" i="2"/>
  <c r="U6" i="2" s="1"/>
  <c r="G2" i="2"/>
  <c r="L2" i="2" s="1"/>
  <c r="H2" i="2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H1" i="2"/>
  <c r="I1" i="2"/>
  <c r="J1" i="2"/>
  <c r="K1" i="2"/>
  <c r="G1" i="2"/>
  <c r="L37" i="2" l="1"/>
  <c r="L21" i="2"/>
  <c r="L45" i="2"/>
  <c r="L32" i="2"/>
  <c r="L42" i="2"/>
  <c r="L24" i="2"/>
  <c r="L16" i="2"/>
  <c r="L29" i="2"/>
  <c r="L40" i="2"/>
  <c r="L8" i="2"/>
  <c r="L19" i="2"/>
  <c r="M30" i="2"/>
  <c r="L41" i="2"/>
  <c r="L33" i="2"/>
  <c r="L25" i="2"/>
  <c r="L17" i="2"/>
  <c r="L9" i="2"/>
  <c r="L11" i="2"/>
  <c r="M28" i="2"/>
  <c r="M6" i="2"/>
  <c r="L44" i="2"/>
  <c r="L36" i="2"/>
  <c r="L28" i="2"/>
  <c r="L20" i="2"/>
  <c r="L12" i="2"/>
  <c r="L4" i="2"/>
  <c r="L27" i="2"/>
  <c r="L3" i="2"/>
  <c r="M38" i="2"/>
  <c r="M22" i="2"/>
  <c r="L39" i="2"/>
  <c r="L31" i="2"/>
  <c r="L23" i="2"/>
  <c r="L15" i="2"/>
  <c r="L7" i="2"/>
  <c r="L35" i="2"/>
  <c r="M14" i="2"/>
  <c r="M8" i="2"/>
  <c r="M42" i="2"/>
  <c r="M34" i="2"/>
  <c r="M26" i="2"/>
  <c r="M18" i="2"/>
  <c r="M10" i="2"/>
  <c r="L43" i="2"/>
  <c r="M40" i="2"/>
  <c r="L38" i="2"/>
  <c r="M32" i="2"/>
  <c r="M24" i="2"/>
  <c r="M16" i="2"/>
  <c r="L13" i="2"/>
  <c r="L5" i="2"/>
  <c r="L30" i="2"/>
  <c r="L22" i="2"/>
  <c r="L14" i="2"/>
  <c r="L10" i="2"/>
  <c r="M45" i="2"/>
  <c r="M41" i="2"/>
  <c r="M37" i="2"/>
  <c r="M33" i="2"/>
  <c r="M29" i="2"/>
  <c r="M25" i="2"/>
  <c r="M21" i="2"/>
  <c r="M17" i="2"/>
  <c r="M13" i="2"/>
  <c r="M9" i="2"/>
  <c r="M5" i="2"/>
  <c r="L34" i="2"/>
  <c r="L26" i="2"/>
  <c r="L18" i="2"/>
  <c r="L6" i="2"/>
  <c r="M12" i="2"/>
  <c r="M36" i="2"/>
  <c r="M20" i="2"/>
  <c r="M4" i="2"/>
  <c r="M43" i="2"/>
  <c r="M39" i="2"/>
  <c r="M35" i="2"/>
  <c r="M31" i="2"/>
  <c r="M27" i="2"/>
  <c r="M23" i="2"/>
  <c r="M19" i="2"/>
  <c r="M15" i="2"/>
  <c r="M11" i="2"/>
  <c r="M7" i="2"/>
  <c r="M3" i="2"/>
  <c r="M2" i="2"/>
  <c r="M44" i="2"/>
  <c r="E64" i="1"/>
  <c r="F64" i="1"/>
  <c r="G64" i="1"/>
  <c r="H64" i="1"/>
  <c r="D64" i="1"/>
  <c r="E63" i="1"/>
  <c r="E65" i="1" s="1"/>
  <c r="F63" i="1"/>
  <c r="F65" i="1" s="1"/>
  <c r="G63" i="1"/>
  <c r="G65" i="1" s="1"/>
  <c r="H63" i="1"/>
  <c r="H65" i="1" s="1"/>
  <c r="D63" i="1"/>
  <c r="D65" i="1" s="1"/>
  <c r="D60" i="1"/>
  <c r="M46" i="2" l="1"/>
  <c r="L46" i="2"/>
  <c r="E61" i="1"/>
  <c r="F61" i="1"/>
  <c r="G61" i="1"/>
  <c r="H61" i="1"/>
  <c r="D61" i="1"/>
  <c r="E60" i="1"/>
  <c r="E62" i="1" s="1"/>
  <c r="F60" i="1"/>
  <c r="F62" i="1" s="1"/>
  <c r="G60" i="1"/>
  <c r="G62" i="1" s="1"/>
  <c r="H60" i="1"/>
  <c r="H62" i="1" s="1"/>
  <c r="D62" i="1"/>
</calcChain>
</file>

<file path=xl/sharedStrings.xml><?xml version="1.0" encoding="utf-8"?>
<sst xmlns="http://schemas.openxmlformats.org/spreadsheetml/2006/main" count="240" uniqueCount="177">
  <si>
    <t>l0378</t>
  </si>
  <si>
    <t>rpsa</t>
  </si>
  <si>
    <t>30s ribosomal protein s1</t>
  </si>
  <si>
    <t>l0387</t>
  </si>
  <si>
    <t>rpsj</t>
  </si>
  <si>
    <t>30s ribosomal protein s10</t>
  </si>
  <si>
    <t>l0388</t>
  </si>
  <si>
    <t>rpsk</t>
  </si>
  <si>
    <t>30s ribosomal protein s11</t>
  </si>
  <si>
    <t>l0389</t>
  </si>
  <si>
    <t>rpsl</t>
  </si>
  <si>
    <t>30s ribosomal protein s12</t>
  </si>
  <si>
    <t>l0390</t>
  </si>
  <si>
    <t>rpsm</t>
  </si>
  <si>
    <t>30s ribosomal protein s13</t>
  </si>
  <si>
    <t>l0391</t>
  </si>
  <si>
    <t>rpsn</t>
  </si>
  <si>
    <t>30s ribosomal protein s14</t>
  </si>
  <si>
    <t>l110165</t>
  </si>
  <si>
    <t>rpsn2</t>
  </si>
  <si>
    <t>l0392</t>
  </si>
  <si>
    <t>rpso</t>
  </si>
  <si>
    <t>30s ribosomal protein s15</t>
  </si>
  <si>
    <t>l0393</t>
  </si>
  <si>
    <t>rpsp</t>
  </si>
  <si>
    <t>30s ribosomal protein s16</t>
  </si>
  <si>
    <t>l0394</t>
  </si>
  <si>
    <t>rpsq</t>
  </si>
  <si>
    <t>30s ribosomal protein s17</t>
  </si>
  <si>
    <t>l0395</t>
  </si>
  <si>
    <t>rpsr</t>
  </si>
  <si>
    <t>30s ribosomal protein s18</t>
  </si>
  <si>
    <t>l0396</t>
  </si>
  <si>
    <t>rpss</t>
  </si>
  <si>
    <t>30s ribosomal protein s19</t>
  </si>
  <si>
    <t>l0379</t>
  </si>
  <si>
    <t>rpsb</t>
  </si>
  <si>
    <t>30s ribosomal protein s2</t>
  </si>
  <si>
    <t>l0397</t>
  </si>
  <si>
    <t>rpst</t>
  </si>
  <si>
    <t>30s ribosomal protein s20</t>
  </si>
  <si>
    <t>l0398</t>
  </si>
  <si>
    <t>rpsu</t>
  </si>
  <si>
    <t>30s ribosomal protein s21</t>
  </si>
  <si>
    <t>l0380</t>
  </si>
  <si>
    <t>rpsc</t>
  </si>
  <si>
    <t>30s ribosomal protein s3</t>
  </si>
  <si>
    <t>l0381</t>
  </si>
  <si>
    <t>rpsd</t>
  </si>
  <si>
    <t>30s ribosomal protein s4</t>
  </si>
  <si>
    <t>l0382</t>
  </si>
  <si>
    <t>rpse</t>
  </si>
  <si>
    <t>30s ribosomal protein s5</t>
  </si>
  <si>
    <t>l0383</t>
  </si>
  <si>
    <t>rpsf</t>
  </si>
  <si>
    <t>30s ribosomal protein s6</t>
  </si>
  <si>
    <t>l0384</t>
  </si>
  <si>
    <t>rpsg</t>
  </si>
  <si>
    <t>30s ribosomal protein s7</t>
  </si>
  <si>
    <t>l0385</t>
  </si>
  <si>
    <t>rpsh</t>
  </si>
  <si>
    <t>30s ribosomal protein s8</t>
  </si>
  <si>
    <t>l0386</t>
  </si>
  <si>
    <t>rpsi</t>
  </si>
  <si>
    <t>30s ribosomal protein s9</t>
  </si>
  <si>
    <t>l0399</t>
  </si>
  <si>
    <t>rpla</t>
  </si>
  <si>
    <t>50s ribosomal protein l1</t>
  </si>
  <si>
    <t>l0407</t>
  </si>
  <si>
    <t>rplj</t>
  </si>
  <si>
    <t>50s ribosomal protein l10</t>
  </si>
  <si>
    <t>l0408</t>
  </si>
  <si>
    <t>rplk</t>
  </si>
  <si>
    <t>50s ribosomal protein l11</t>
  </si>
  <si>
    <t>l0409</t>
  </si>
  <si>
    <t>rplm</t>
  </si>
  <si>
    <t>50s ribosomal protein l13</t>
  </si>
  <si>
    <t>l0410</t>
  </si>
  <si>
    <t>rpln</t>
  </si>
  <si>
    <t>50s ribosomal protein l14</t>
  </si>
  <si>
    <t>l0411</t>
  </si>
  <si>
    <t>rplo</t>
  </si>
  <si>
    <t>50s ribosomal protein l15</t>
  </si>
  <si>
    <t>l0412</t>
  </si>
  <si>
    <t>rplp</t>
  </si>
  <si>
    <t>50s ribosomal protein l16</t>
  </si>
  <si>
    <t>l0413</t>
  </si>
  <si>
    <t>rplq</t>
  </si>
  <si>
    <t>50s ribosomal protein l17</t>
  </si>
  <si>
    <t>l0414</t>
  </si>
  <si>
    <t>rplr</t>
  </si>
  <si>
    <t>50s ribosomal protein l18</t>
  </si>
  <si>
    <t>l0415</t>
  </si>
  <si>
    <t>rpls</t>
  </si>
  <si>
    <t>50s ribosomal protein l19</t>
  </si>
  <si>
    <t>l0400</t>
  </si>
  <si>
    <t>rplb</t>
  </si>
  <si>
    <t>50s ribosomal protein l2</t>
  </si>
  <si>
    <t>l0416</t>
  </si>
  <si>
    <t>rplt</t>
  </si>
  <si>
    <t>50s ribosomal protein l20</t>
  </si>
  <si>
    <t>l0417</t>
  </si>
  <si>
    <t>rplu</t>
  </si>
  <si>
    <t>50s ribosomal protein l21</t>
  </si>
  <si>
    <t>l0418</t>
  </si>
  <si>
    <t>rplv</t>
  </si>
  <si>
    <t>50s ribosomal protein l22</t>
  </si>
  <si>
    <t>l0419</t>
  </si>
  <si>
    <t>rplw</t>
  </si>
  <si>
    <t>50s ribosomal protein l23</t>
  </si>
  <si>
    <t>l0420</t>
  </si>
  <si>
    <t>rplx</t>
  </si>
  <si>
    <t>50s ribosomal protein l24</t>
  </si>
  <si>
    <t>l0421</t>
  </si>
  <si>
    <t>rpma</t>
  </si>
  <si>
    <t>50s ribosomal protein l27</t>
  </si>
  <si>
    <t>l0422</t>
  </si>
  <si>
    <t>rpmb</t>
  </si>
  <si>
    <t>50s ribosomal protein l28</t>
  </si>
  <si>
    <t>l0423</t>
  </si>
  <si>
    <t>rpmc</t>
  </si>
  <si>
    <t>50s ribosomal protein l29</t>
  </si>
  <si>
    <t>l0401</t>
  </si>
  <si>
    <t>rplc</t>
  </si>
  <si>
    <t>50s ribosomal protein l3</t>
  </si>
  <si>
    <t>l0424</t>
  </si>
  <si>
    <t>rpmd</t>
  </si>
  <si>
    <t>50s ribosomal protein l30</t>
  </si>
  <si>
    <t>l0425</t>
  </si>
  <si>
    <t>rpme2</t>
  </si>
  <si>
    <t>50s ribosomal protein l31 type b</t>
  </si>
  <si>
    <t>l00096</t>
  </si>
  <si>
    <t>rpmf</t>
  </si>
  <si>
    <t>50s ribosomal protein l32</t>
  </si>
  <si>
    <t>l0427</t>
  </si>
  <si>
    <t>rpmg</t>
  </si>
  <si>
    <t>50s ribosomal protein l33</t>
  </si>
  <si>
    <t>l0096</t>
  </si>
  <si>
    <t>l74935</t>
  </si>
  <si>
    <t>l133770</t>
  </si>
  <si>
    <t>rpmh</t>
  </si>
  <si>
    <t>50s ribosomal protein l34</t>
  </si>
  <si>
    <t>l0430</t>
  </si>
  <si>
    <t>rpmi</t>
  </si>
  <si>
    <t>50s ribosomal protein l35</t>
  </si>
  <si>
    <t>l153863</t>
  </si>
  <si>
    <t>rpmj</t>
  </si>
  <si>
    <t>50s ribosomal protein l36</t>
  </si>
  <si>
    <t>l0402</t>
  </si>
  <si>
    <t>rpld</t>
  </si>
  <si>
    <t>50s ribosomal protein l4</t>
  </si>
  <si>
    <t>l0403</t>
  </si>
  <si>
    <t>rple</t>
  </si>
  <si>
    <t>50s ribosomal protein l5</t>
  </si>
  <si>
    <t>l0404</t>
  </si>
  <si>
    <t>rplf</t>
  </si>
  <si>
    <t>50s ribosomal protein l6</t>
  </si>
  <si>
    <t>l0405</t>
  </si>
  <si>
    <t>rpll</t>
  </si>
  <si>
    <t>50s ribosomal protein l7/l12</t>
  </si>
  <si>
    <t>l0406</t>
  </si>
  <si>
    <t>rpli</t>
  </si>
  <si>
    <t>50s ribosomal protein l9</t>
  </si>
  <si>
    <t>kegg_id</t>
  </si>
  <si>
    <t>name</t>
  </si>
  <si>
    <t>definition</t>
  </si>
  <si>
    <r>
      <t>specific groth rate, h</t>
    </r>
    <r>
      <rPr>
        <vertAlign val="superscript"/>
        <sz val="11"/>
        <color theme="1"/>
        <rFont val="Calibri"/>
        <family val="2"/>
        <charset val="186"/>
        <scheme val="minor"/>
      </rPr>
      <t>-1</t>
    </r>
  </si>
  <si>
    <t>unit</t>
  </si>
  <si>
    <r>
      <t>s</t>
    </r>
    <r>
      <rPr>
        <vertAlign val="superscript"/>
        <sz val="11"/>
        <color theme="1"/>
        <rFont val="Calibri"/>
        <family val="2"/>
        <charset val="186"/>
        <scheme val="minor"/>
      </rPr>
      <t>-1</t>
    </r>
  </si>
  <si>
    <t>Average</t>
  </si>
  <si>
    <t>kribo</t>
  </si>
  <si>
    <t>1/kribo</t>
  </si>
  <si>
    <t>1/mu</t>
  </si>
  <si>
    <t>Data from: PMID: 23133574</t>
  </si>
  <si>
    <t>Median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</si>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</sst>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32589676290464"/>
                  <c:y val="5.8359580052493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Sheet1!$D$61:$H$61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Sheet1!$D$62:$H$62</c:f>
              <c:numCache>
                <c:formatCode>General</c:formatCode>
                <c:ptCount val="5"/>
                <c:pt idx="0">
                  <c:v>0.21211020752110293</c:v>
                </c:pt>
                <c:pt idx="1">
                  <c:v>0.11344535342807922</c:v>
                </c:pt>
                <c:pt idx="2">
                  <c:v>8.1194731099785367E-2</c:v>
                </c:pt>
                <c:pt idx="3">
                  <c:v>6.5786140018759334E-2</c:v>
                </c:pt>
                <c:pt idx="4">
                  <c:v>5.700208437753549E-2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E-864F-A22A-8BA1AA08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48719"/>
        <c:axId val="869288799"/>
      </c:scatterChart>
      <c:valAx>
        <c:axId val="9773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288799"/>
        <c:crosses val="autoZero"/>
        <c:crossBetween val="midCat"/>
      </c:valAx>
      <c:valAx>
        <c:axId val="86928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73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9787839020122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Sheet1!$D$64:$H$64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Sheet1!$D$65:$H$65</c:f>
              <c:numCache>
                <c:formatCode>General</c:formatCode>
                <c:ptCount val="5"/>
                <c:pt idx="0">
                  <c:v>0.26214538283214039</c:v>
                </c:pt>
                <c:pt idx="1">
                  <c:v>0.140811347059634</c:v>
                </c:pt>
                <c:pt idx="2">
                  <c:v>0.1042936417209861</c:v>
                </c:pt>
                <c:pt idx="3">
                  <c:v>8.5303122844831797E-2</c:v>
                </c:pt>
                <c:pt idx="4">
                  <c:v>7.7790933963933287E-2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3B41-9E63-E6B7BA3E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17215"/>
        <c:axId val="998848271"/>
      </c:scatterChart>
      <c:valAx>
        <c:axId val="1363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8848271"/>
        <c:crosses val="autoZero"/>
        <c:crossBetween val="midCat"/>
      </c:valAx>
      <c:valAx>
        <c:axId val="99884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33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Sheet2!$U$2:$AA$2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Sheet2!$U$3:$AA$3</c:f>
              <c:numCache>
                <c:formatCode>General</c:formatCode>
                <c:ptCount val="7"/>
                <c:pt idx="0">
                  <c:v>0.1198809946714032</c:v>
                </c:pt>
                <c:pt idx="1">
                  <c:v>0.12876198934280639</c:v>
                </c:pt>
                <c:pt idx="2">
                  <c:v>0.1376429840142096</c:v>
                </c:pt>
                <c:pt idx="3">
                  <c:v>0.14652397868561279</c:v>
                </c:pt>
                <c:pt idx="4">
                  <c:v>0.15540497335701597</c:v>
                </c:pt>
                <c:pt idx="5">
                  <c:v>0.16428596802841919</c:v>
                </c:pt>
                <c:pt idx="6">
                  <c:v>0.17316696269982237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F-8342-9F73-0E3BF6C662C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Sheet2!$U$2:$AA$2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Sheet2!$U$4:$AA$4</c:f>
              <c:numCache>
                <c:formatCode>General</c:formatCode>
                <c:ptCount val="7"/>
                <c:pt idx="0">
                  <c:v>0.13964962726304581</c:v>
                </c:pt>
                <c:pt idx="1">
                  <c:v>0.15029925452609158</c:v>
                </c:pt>
                <c:pt idx="2">
                  <c:v>0.16094888178913738</c:v>
                </c:pt>
                <c:pt idx="3">
                  <c:v>0.17159850905218318</c:v>
                </c:pt>
                <c:pt idx="4">
                  <c:v>0.18224813631522896</c:v>
                </c:pt>
                <c:pt idx="5">
                  <c:v>0.19289776357827476</c:v>
                </c:pt>
                <c:pt idx="6">
                  <c:v>0.20354739084132056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F-8342-9F73-0E3BF6C6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690064"/>
        <c:axId val="1161937632"/>
      </c:scatterChart>
      <c:valAx>
        <c:axId val="11936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1937632"/>
        <c:crosses val="autoZero"/>
        <c:crossBetween val="midCat"/>
      </c:valAx>
      <c:valAx>
        <c:axId val="11619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369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65</xdr:row>
      <xdr:rowOff>165100</xdr:rowOff>
    </xdr:from>
    <xdr:to>
      <xdr:col>7</xdr:col>
      <xdr:colOff>527050</xdr:colOff>
      <xdr:row>79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B251C-358A-1549-8DE5-7BBD2226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60325</xdr:colOff>
      <xdr:row>72</xdr:row>
      <xdr:rowOff>88900</xdr:rowOff>
    </xdr:from>
    <xdr:ext cx="2070118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022D17-5FCC-0F45-9AAA-092309FB825F}"/>
                </a:ext>
              </a:extLst>
            </xdr:cNvPr>
            <xdr:cNvSpPr txBox="1"/>
          </xdr:nvSpPr>
          <xdr:spPr>
            <a:xfrm>
              <a:off x="4187825" y="3365500"/>
              <a:ext cx="2070118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𝑟𝑖𝑏𝑜</m:t>
                            </m:r>
                          </m:sub>
                        </m:sSub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</a:rPr>
                      <m:t>=0.0195</m:t>
                    </m:r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+0.017</m:t>
                    </m:r>
                  </m:oMath>
                </m:oMathPara>
              </a14:m>
              <a:endParaRPr lang="sv-SE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022D17-5FCC-0F45-9AAA-092309FB825F}"/>
                </a:ext>
              </a:extLst>
            </xdr:cNvPr>
            <xdr:cNvSpPr txBox="1"/>
          </xdr:nvSpPr>
          <xdr:spPr>
            <a:xfrm>
              <a:off x="4187825" y="3365500"/>
              <a:ext cx="2070118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sv-SE" sz="1400" b="0" i="0">
                  <a:latin typeface="Cambria Math" panose="02040503050406030204" pitchFamily="18" charset="0"/>
                </a:rPr>
                <a:t>𝑘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sv-SE" sz="1400" b="0" i="0">
                  <a:latin typeface="Cambria Math" panose="02040503050406030204" pitchFamily="18" charset="0"/>
                </a:rPr>
                <a:t>𝑟𝑖𝑏𝑜 =0.0195</a:t>
              </a:r>
              <a:r>
                <a:rPr lang="sv-S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∙1/𝜇+0.017</a:t>
              </a:r>
              <a:endParaRPr lang="sv-SE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301625</xdr:colOff>
      <xdr:row>74</xdr:row>
      <xdr:rowOff>152400</xdr:rowOff>
    </xdr:from>
    <xdr:ext cx="1405962" cy="442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BA381C7-1FB9-8748-97D6-FC9482C3DE57}"/>
                </a:ext>
              </a:extLst>
            </xdr:cNvPr>
            <xdr:cNvSpPr txBox="1"/>
          </xdr:nvSpPr>
          <xdr:spPr>
            <a:xfrm>
              <a:off x="4429125" y="3835400"/>
              <a:ext cx="1405962" cy="442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𝑟𝑖𝑏𝑜</m:t>
                        </m:r>
                      </m:sub>
                    </m:sSub>
                    <m:r>
                      <a:rPr lang="sv-SE" sz="1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58.82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1.147+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BA381C7-1FB9-8748-97D6-FC9482C3DE57}"/>
                </a:ext>
              </a:extLst>
            </xdr:cNvPr>
            <xdr:cNvSpPr txBox="1"/>
          </xdr:nvSpPr>
          <xdr:spPr>
            <a:xfrm>
              <a:off x="4429125" y="3835400"/>
              <a:ext cx="1405962" cy="442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𝑘_𝑟𝑖𝑏𝑜=(58.82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∙𝜇)/(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1.147+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</a:t>
              </a:r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82550</xdr:colOff>
      <xdr:row>81</xdr:row>
      <xdr:rowOff>0</xdr:rowOff>
    </xdr:from>
    <xdr:to>
      <xdr:col>7</xdr:col>
      <xdr:colOff>527050</xdr:colOff>
      <xdr:row>94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E9730-3832-294C-9FE3-B99425B2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784225</xdr:colOff>
      <xdr:row>87</xdr:row>
      <xdr:rowOff>139700</xdr:rowOff>
    </xdr:from>
    <xdr:ext cx="2169505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0D92D6-FE8D-C746-ACE5-DC3816D533FE}"/>
                </a:ext>
              </a:extLst>
            </xdr:cNvPr>
            <xdr:cNvSpPr txBox="1"/>
          </xdr:nvSpPr>
          <xdr:spPr>
            <a:xfrm>
              <a:off x="4086225" y="6464300"/>
              <a:ext cx="2169505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𝑟𝑖𝑏𝑜</m:t>
                            </m:r>
                          </m:sub>
                        </m:sSub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</a:rPr>
                      <m:t>=0.0233</m:t>
                    </m:r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+0.0277</m:t>
                    </m:r>
                  </m:oMath>
                </m:oMathPara>
              </a14:m>
              <a:endParaRPr lang="sv-SE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0D92D6-FE8D-C746-ACE5-DC3816D533FE}"/>
                </a:ext>
              </a:extLst>
            </xdr:cNvPr>
            <xdr:cNvSpPr txBox="1"/>
          </xdr:nvSpPr>
          <xdr:spPr>
            <a:xfrm>
              <a:off x="4086225" y="6464300"/>
              <a:ext cx="2169505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sv-SE" sz="1400" b="0" i="0">
                  <a:latin typeface="Cambria Math" panose="02040503050406030204" pitchFamily="18" charset="0"/>
                </a:rPr>
                <a:t>𝑘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sv-SE" sz="1400" b="0" i="0">
                  <a:latin typeface="Cambria Math" panose="02040503050406030204" pitchFamily="18" charset="0"/>
                </a:rPr>
                <a:t>𝑟𝑖𝑏𝑜 =0.0233</a:t>
              </a:r>
              <a:r>
                <a:rPr lang="sv-S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∙1/𝜇+0.0277</a:t>
              </a:r>
              <a:endParaRPr lang="sv-SE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288925</xdr:colOff>
      <xdr:row>90</xdr:row>
      <xdr:rowOff>76200</xdr:rowOff>
    </xdr:from>
    <xdr:ext cx="1306576" cy="438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BAD658A-1CFA-E849-B208-59100E807606}"/>
                </a:ext>
              </a:extLst>
            </xdr:cNvPr>
            <xdr:cNvSpPr txBox="1"/>
          </xdr:nvSpPr>
          <xdr:spPr>
            <a:xfrm>
              <a:off x="4416425" y="7010400"/>
              <a:ext cx="1306576" cy="438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𝑟𝑖𝑏𝑜</m:t>
                        </m:r>
                      </m:sub>
                    </m:sSub>
                    <m:r>
                      <a:rPr lang="sv-SE" sz="1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36.1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0.84+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BAD658A-1CFA-E849-B208-59100E807606}"/>
                </a:ext>
              </a:extLst>
            </xdr:cNvPr>
            <xdr:cNvSpPr txBox="1"/>
          </xdr:nvSpPr>
          <xdr:spPr>
            <a:xfrm>
              <a:off x="4416425" y="7010400"/>
              <a:ext cx="1306576" cy="438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𝑘_𝑟𝑖𝑏𝑜=(36.1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∙𝜇)/(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0.84+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</a:t>
              </a:r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18</xdr:row>
      <xdr:rowOff>165100</xdr:rowOff>
    </xdr:from>
    <xdr:to>
      <xdr:col>25</xdr:col>
      <xdr:colOff>38100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2AC87-FB54-4148-BBB5-AEBE1096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191-6652-6348-88B2-8F2BBFD7FFB6}">
  <dimension ref="A1:J65"/>
  <sheetViews>
    <sheetView zoomScaleNormal="100" workbookViewId="0">
      <selection activeCell="I62" sqref="I62"/>
    </sheetView>
  </sheetViews>
  <sheetFormatPr baseColWidth="10" defaultRowHeight="16" x14ac:dyDescent="0.2"/>
  <sheetData>
    <row r="1" spans="1:10" ht="17" x14ac:dyDescent="0.2">
      <c r="A1" t="s">
        <v>166</v>
      </c>
      <c r="D1">
        <v>0.1</v>
      </c>
      <c r="E1">
        <v>0.2</v>
      </c>
      <c r="F1">
        <v>0.3</v>
      </c>
      <c r="G1">
        <v>0.4</v>
      </c>
      <c r="H1">
        <v>0.5</v>
      </c>
      <c r="J1" t="s">
        <v>173</v>
      </c>
    </row>
    <row r="2" spans="1:10" ht="17" x14ac:dyDescent="0.2">
      <c r="A2" t="s">
        <v>167</v>
      </c>
      <c r="D2" t="s">
        <v>168</v>
      </c>
      <c r="E2" t="s">
        <v>168</v>
      </c>
      <c r="F2" t="s">
        <v>168</v>
      </c>
      <c r="G2" t="s">
        <v>168</v>
      </c>
      <c r="H2" t="s">
        <v>168</v>
      </c>
    </row>
    <row r="3" spans="1:10" x14ac:dyDescent="0.2">
      <c r="A3" t="s">
        <v>163</v>
      </c>
      <c r="B3" t="s">
        <v>164</v>
      </c>
      <c r="C3" t="s">
        <v>165</v>
      </c>
      <c r="D3" t="s">
        <v>170</v>
      </c>
      <c r="E3" t="s">
        <v>170</v>
      </c>
      <c r="F3" t="s">
        <v>170</v>
      </c>
      <c r="G3" t="s">
        <v>170</v>
      </c>
      <c r="H3" t="s">
        <v>170</v>
      </c>
    </row>
    <row r="4" spans="1:10" hidden="1" x14ac:dyDescent="0.2">
      <c r="A4" t="s">
        <v>0</v>
      </c>
      <c r="B4" t="s">
        <v>1</v>
      </c>
      <c r="C4" t="s">
        <v>2</v>
      </c>
      <c r="D4">
        <v>9.069643796605531</v>
      </c>
      <c r="E4">
        <v>18.106534986940918</v>
      </c>
      <c r="F4">
        <v>24.473861295364934</v>
      </c>
      <c r="G4">
        <v>29.30262421745547</v>
      </c>
      <c r="H4">
        <v>32.866258770006269</v>
      </c>
    </row>
    <row r="5" spans="1:10" hidden="1" x14ac:dyDescent="0.2">
      <c r="A5" t="s">
        <v>3</v>
      </c>
      <c r="B5" t="s">
        <v>4</v>
      </c>
      <c r="C5" t="s">
        <v>5</v>
      </c>
      <c r="D5">
        <v>2.9145147481226763</v>
      </c>
      <c r="E5">
        <v>4.8574122397673856</v>
      </c>
      <c r="F5">
        <v>7.2679852283465953</v>
      </c>
      <c r="G5">
        <v>7.9927082204471933</v>
      </c>
      <c r="H5">
        <v>8.7089749232843197</v>
      </c>
    </row>
    <row r="6" spans="1:10" hidden="1" x14ac:dyDescent="0.2">
      <c r="A6" t="s">
        <v>6</v>
      </c>
      <c r="B6" t="s">
        <v>7</v>
      </c>
      <c r="C6" t="s">
        <v>8</v>
      </c>
      <c r="D6">
        <v>15.40941460888623</v>
      </c>
      <c r="E6">
        <v>26.522851703322516</v>
      </c>
      <c r="F6">
        <v>38.69429237547785</v>
      </c>
      <c r="G6">
        <v>44.819109601167959</v>
      </c>
      <c r="H6">
        <v>47.661270617982055</v>
      </c>
    </row>
    <row r="7" spans="1:10" hidden="1" x14ac:dyDescent="0.2">
      <c r="A7" t="s">
        <v>9</v>
      </c>
      <c r="B7" t="s">
        <v>10</v>
      </c>
      <c r="C7" t="s">
        <v>11</v>
      </c>
      <c r="D7">
        <v>3.3255360587553615</v>
      </c>
      <c r="E7">
        <v>5.8206833035841044</v>
      </c>
      <c r="F7">
        <v>7.3474442237762307</v>
      </c>
      <c r="G7">
        <v>9.017241986990836</v>
      </c>
      <c r="H7">
        <v>11.961375736664049</v>
      </c>
    </row>
    <row r="8" spans="1:10" hidden="1" x14ac:dyDescent="0.2">
      <c r="A8" t="s">
        <v>12</v>
      </c>
      <c r="B8" t="s">
        <v>13</v>
      </c>
      <c r="C8" t="s">
        <v>14</v>
      </c>
      <c r="D8">
        <v>5.7642625018426266</v>
      </c>
      <c r="E8">
        <v>10.706471226340973</v>
      </c>
      <c r="F8">
        <v>14.029130407193479</v>
      </c>
      <c r="G8">
        <v>17.833607160537067</v>
      </c>
      <c r="H8">
        <v>21.964242272079076</v>
      </c>
    </row>
    <row r="9" spans="1:10" hidden="1" x14ac:dyDescent="0.2">
      <c r="A9" t="s">
        <v>15</v>
      </c>
      <c r="B9" t="s">
        <v>16</v>
      </c>
      <c r="C9" t="s">
        <v>17</v>
      </c>
    </row>
    <row r="10" spans="1:10" hidden="1" x14ac:dyDescent="0.2">
      <c r="A10" t="s">
        <v>18</v>
      </c>
      <c r="B10" t="s">
        <v>19</v>
      </c>
      <c r="C10" t="s">
        <v>17</v>
      </c>
    </row>
    <row r="11" spans="1:10" hidden="1" x14ac:dyDescent="0.2">
      <c r="A11" t="s">
        <v>20</v>
      </c>
      <c r="B11" t="s">
        <v>21</v>
      </c>
      <c r="C11" t="s">
        <v>22</v>
      </c>
      <c r="D11">
        <v>1.3970833711826833</v>
      </c>
      <c r="E11">
        <v>2.2194286367881904</v>
      </c>
      <c r="F11">
        <v>3.4421254624762492</v>
      </c>
      <c r="G11">
        <v>3.9755538044119754</v>
      </c>
      <c r="H11">
        <v>6.1966227897158088</v>
      </c>
    </row>
    <row r="12" spans="1:10" hidden="1" x14ac:dyDescent="0.2">
      <c r="A12" t="s">
        <v>23</v>
      </c>
      <c r="B12" t="s">
        <v>24</v>
      </c>
      <c r="C12" t="s">
        <v>25</v>
      </c>
      <c r="D12">
        <v>4.0112135966430653</v>
      </c>
      <c r="E12">
        <v>6.4177933288294948</v>
      </c>
      <c r="F12">
        <v>8.5473293026498975</v>
      </c>
      <c r="G12">
        <v>10.335435847701335</v>
      </c>
      <c r="H12">
        <v>12.134811612165738</v>
      </c>
    </row>
    <row r="13" spans="1:10" hidden="1" x14ac:dyDescent="0.2">
      <c r="A13" t="s">
        <v>26</v>
      </c>
      <c r="B13" t="s">
        <v>27</v>
      </c>
      <c r="C13" t="s">
        <v>28</v>
      </c>
      <c r="D13">
        <v>7.7047073044431151</v>
      </c>
      <c r="E13">
        <v>14.929191367946901</v>
      </c>
      <c r="F13">
        <v>22.744398062145002</v>
      </c>
      <c r="G13">
        <v>26.301216560784024</v>
      </c>
      <c r="H13">
        <v>31.243733137841655</v>
      </c>
    </row>
    <row r="14" spans="1:10" hidden="1" x14ac:dyDescent="0.2">
      <c r="A14" t="s">
        <v>29</v>
      </c>
      <c r="B14" t="s">
        <v>30</v>
      </c>
      <c r="C14" t="s">
        <v>31</v>
      </c>
      <c r="D14">
        <v>5.7218782187408417</v>
      </c>
      <c r="E14">
        <v>9.3391506817555108</v>
      </c>
      <c r="F14">
        <v>11.599020267183427</v>
      </c>
      <c r="G14">
        <v>15.850812124963385</v>
      </c>
      <c r="H14">
        <v>17.220244706455688</v>
      </c>
    </row>
    <row r="15" spans="1:10" hidden="1" x14ac:dyDescent="0.2">
      <c r="A15" t="s">
        <v>32</v>
      </c>
      <c r="B15" t="s">
        <v>33</v>
      </c>
      <c r="C15" t="s">
        <v>34</v>
      </c>
    </row>
    <row r="16" spans="1:10" hidden="1" x14ac:dyDescent="0.2">
      <c r="A16" t="s">
        <v>35</v>
      </c>
      <c r="B16" t="s">
        <v>36</v>
      </c>
      <c r="C16" t="s">
        <v>37</v>
      </c>
      <c r="D16">
        <v>1.4331039369222001</v>
      </c>
      <c r="E16">
        <v>2.5606241768257605</v>
      </c>
      <c r="F16">
        <v>3.6827235350770078</v>
      </c>
      <c r="G16">
        <v>4.4382889901579734</v>
      </c>
      <c r="H16">
        <v>4.9846893949841542</v>
      </c>
    </row>
    <row r="17" spans="1:8" hidden="1" x14ac:dyDescent="0.2">
      <c r="A17" t="s">
        <v>38</v>
      </c>
      <c r="B17" t="s">
        <v>39</v>
      </c>
      <c r="C17" t="s">
        <v>40</v>
      </c>
      <c r="D17">
        <v>5.807279386184736</v>
      </c>
      <c r="E17">
        <v>9.7592967516044471</v>
      </c>
      <c r="F17">
        <v>13.03012943617348</v>
      </c>
      <c r="G17">
        <v>16.930586397808682</v>
      </c>
      <c r="H17">
        <v>19.66082086302848</v>
      </c>
    </row>
    <row r="18" spans="1:8" hidden="1" x14ac:dyDescent="0.2">
      <c r="A18" t="s">
        <v>41</v>
      </c>
      <c r="B18" t="s">
        <v>42</v>
      </c>
      <c r="C18" t="s">
        <v>43</v>
      </c>
    </row>
    <row r="19" spans="1:8" hidden="1" x14ac:dyDescent="0.2">
      <c r="A19" t="s">
        <v>44</v>
      </c>
      <c r="B19" t="s">
        <v>45</v>
      </c>
      <c r="C19" t="s">
        <v>46</v>
      </c>
      <c r="D19">
        <v>3.3833714684728458</v>
      </c>
      <c r="E19">
        <v>6.9494314806625068</v>
      </c>
      <c r="F19">
        <v>9.3565980066174586</v>
      </c>
      <c r="G19">
        <v>11.973820781967399</v>
      </c>
      <c r="H19">
        <v>13.131191838165703</v>
      </c>
    </row>
    <row r="20" spans="1:8" hidden="1" x14ac:dyDescent="0.2">
      <c r="A20" t="s">
        <v>47</v>
      </c>
      <c r="B20" t="s">
        <v>48</v>
      </c>
      <c r="C20" t="s">
        <v>49</v>
      </c>
      <c r="D20">
        <v>3.833376540634259</v>
      </c>
      <c r="E20">
        <v>6.2739421442524748</v>
      </c>
      <c r="F20">
        <v>8.9535060260245185</v>
      </c>
      <c r="G20">
        <v>10.301957711741879</v>
      </c>
      <c r="H20">
        <v>12.578745015494812</v>
      </c>
    </row>
    <row r="21" spans="1:8" hidden="1" x14ac:dyDescent="0.2">
      <c r="A21" t="s">
        <v>50</v>
      </c>
      <c r="B21" t="s">
        <v>51</v>
      </c>
      <c r="C21" t="s">
        <v>52</v>
      </c>
      <c r="D21">
        <v>2.0862612272084573</v>
      </c>
      <c r="E21">
        <v>3.8559124102416744</v>
      </c>
      <c r="F21">
        <v>5.3767873333531613</v>
      </c>
      <c r="G21">
        <v>6.8493354054766042</v>
      </c>
      <c r="H21">
        <v>9.0307203981869897</v>
      </c>
    </row>
    <row r="22" spans="1:8" hidden="1" x14ac:dyDescent="0.2">
      <c r="A22" t="s">
        <v>53</v>
      </c>
      <c r="B22" t="s">
        <v>54</v>
      </c>
      <c r="C22" t="s">
        <v>55</v>
      </c>
      <c r="D22">
        <v>4.3231968763819699</v>
      </c>
      <c r="E22">
        <v>8.7715009481778772</v>
      </c>
      <c r="F22">
        <v>9.9685766704389511</v>
      </c>
      <c r="G22">
        <v>14.015482948947517</v>
      </c>
      <c r="H22">
        <v>17.500827616748232</v>
      </c>
    </row>
    <row r="23" spans="1:8" hidden="1" x14ac:dyDescent="0.2">
      <c r="A23" t="s">
        <v>56</v>
      </c>
      <c r="B23" t="s">
        <v>57</v>
      </c>
      <c r="C23" t="s">
        <v>58</v>
      </c>
      <c r="D23">
        <v>6.0794956074121451</v>
      </c>
      <c r="E23">
        <v>11.219636306134568</v>
      </c>
      <c r="F23">
        <v>15.201187577336327</v>
      </c>
      <c r="G23">
        <v>18.961358115410722</v>
      </c>
      <c r="H23">
        <v>20.20811286476502</v>
      </c>
    </row>
    <row r="24" spans="1:8" hidden="1" x14ac:dyDescent="0.2">
      <c r="A24" t="s">
        <v>59</v>
      </c>
      <c r="B24" t="s">
        <v>60</v>
      </c>
      <c r="C24" t="s">
        <v>61</v>
      </c>
      <c r="D24">
        <v>2.2044629964553955</v>
      </c>
      <c r="E24">
        <v>3.9933181587569231</v>
      </c>
      <c r="F24">
        <v>5.647846535580979</v>
      </c>
      <c r="G24">
        <v>6.8012527702720087</v>
      </c>
      <c r="H24">
        <v>7.8772823120509292</v>
      </c>
    </row>
    <row r="25" spans="1:8" hidden="1" x14ac:dyDescent="0.2">
      <c r="A25" t="s">
        <v>62</v>
      </c>
      <c r="B25" t="s">
        <v>63</v>
      </c>
      <c r="C25" t="s">
        <v>64</v>
      </c>
      <c r="D25">
        <v>4.7449721813948447</v>
      </c>
      <c r="E25">
        <v>8.4993361429329575</v>
      </c>
      <c r="F25">
        <v>11.248320656332705</v>
      </c>
      <c r="G25">
        <v>14.879945955416035</v>
      </c>
      <c r="H25">
        <v>17.225106717876198</v>
      </c>
    </row>
    <row r="26" spans="1:8" hidden="1" x14ac:dyDescent="0.2">
      <c r="A26" t="s">
        <v>65</v>
      </c>
      <c r="B26" t="s">
        <v>66</v>
      </c>
      <c r="C26" t="s">
        <v>67</v>
      </c>
      <c r="D26">
        <v>3.9501291256281954</v>
      </c>
      <c r="E26">
        <v>7.5045314040111375</v>
      </c>
      <c r="F26">
        <v>10.286809675526316</v>
      </c>
      <c r="G26">
        <v>13.318123972536313</v>
      </c>
      <c r="H26">
        <v>13.51125653429555</v>
      </c>
    </row>
    <row r="27" spans="1:8" hidden="1" x14ac:dyDescent="0.2">
      <c r="A27" t="s">
        <v>68</v>
      </c>
      <c r="B27" t="s">
        <v>69</v>
      </c>
      <c r="C27" t="s">
        <v>70</v>
      </c>
      <c r="D27">
        <v>2.4782657253145048</v>
      </c>
      <c r="E27">
        <v>4.3204541537342243</v>
      </c>
      <c r="F27">
        <v>6.5260169037628506</v>
      </c>
      <c r="G27">
        <v>8.0010185331388914</v>
      </c>
      <c r="H27">
        <v>8.9618873369360319</v>
      </c>
    </row>
    <row r="28" spans="1:8" hidden="1" x14ac:dyDescent="0.2">
      <c r="A28" t="s">
        <v>71</v>
      </c>
      <c r="B28" t="s">
        <v>72</v>
      </c>
      <c r="C28" t="s">
        <v>73</v>
      </c>
      <c r="D28">
        <v>10.96021743308105</v>
      </c>
      <c r="E28">
        <v>20.601381239039675</v>
      </c>
      <c r="F28">
        <v>28.927231756297864</v>
      </c>
      <c r="G28">
        <v>38.9524748498362</v>
      </c>
      <c r="H28">
        <v>44.850499073949848</v>
      </c>
    </row>
    <row r="29" spans="1:8" hidden="1" x14ac:dyDescent="0.2">
      <c r="A29" t="s">
        <v>74</v>
      </c>
      <c r="B29" t="s">
        <v>75</v>
      </c>
      <c r="C29" t="s">
        <v>76</v>
      </c>
      <c r="D29">
        <v>3.7959777451158758</v>
      </c>
      <c r="E29">
        <v>8.4663231834053558</v>
      </c>
      <c r="F29">
        <v>10.355752699516033</v>
      </c>
      <c r="G29">
        <v>12.404583587919864</v>
      </c>
      <c r="H29">
        <v>14.979620554382723</v>
      </c>
    </row>
    <row r="30" spans="1:8" hidden="1" x14ac:dyDescent="0.2">
      <c r="A30" t="s">
        <v>77</v>
      </c>
      <c r="B30" t="s">
        <v>78</v>
      </c>
      <c r="C30" t="s">
        <v>79</v>
      </c>
      <c r="D30">
        <v>1.528831901274567</v>
      </c>
      <c r="E30">
        <v>3.0615547265088514</v>
      </c>
      <c r="F30">
        <v>4.2910799473650298</v>
      </c>
      <c r="G30">
        <v>5.6262622676505556</v>
      </c>
      <c r="H30">
        <v>6.4249892093558723</v>
      </c>
    </row>
    <row r="31" spans="1:8" hidden="1" x14ac:dyDescent="0.2">
      <c r="A31" t="s">
        <v>80</v>
      </c>
      <c r="B31" t="s">
        <v>81</v>
      </c>
      <c r="C31" t="s">
        <v>82</v>
      </c>
      <c r="D31">
        <v>10.066952622881688</v>
      </c>
      <c r="E31">
        <v>20.800965420704944</v>
      </c>
      <c r="F31">
        <v>29.251944950559682</v>
      </c>
      <c r="G31">
        <v>35.320756475608114</v>
      </c>
      <c r="H31">
        <v>37.829778618506843</v>
      </c>
    </row>
    <row r="32" spans="1:8" hidden="1" x14ac:dyDescent="0.2">
      <c r="A32" t="s">
        <v>83</v>
      </c>
      <c r="B32" t="s">
        <v>84</v>
      </c>
      <c r="C32" t="s">
        <v>85</v>
      </c>
      <c r="D32">
        <v>4.0529970716080967</v>
      </c>
      <c r="E32">
        <v>8.3127251585860975</v>
      </c>
      <c r="F32">
        <v>10.355604852290403</v>
      </c>
      <c r="G32">
        <v>13.967008274664222</v>
      </c>
      <c r="H32">
        <v>12.037620455884767</v>
      </c>
    </row>
    <row r="33" spans="1:8" hidden="1" x14ac:dyDescent="0.2">
      <c r="A33" t="s">
        <v>86</v>
      </c>
      <c r="B33" t="s">
        <v>87</v>
      </c>
      <c r="C33" t="s">
        <v>88</v>
      </c>
      <c r="D33">
        <v>2.5347734128623927</v>
      </c>
      <c r="E33">
        <v>4.6525405844464789</v>
      </c>
      <c r="F33">
        <v>6.8204872400446908</v>
      </c>
      <c r="G33">
        <v>7.6241503516198126</v>
      </c>
      <c r="H33">
        <v>8.7350936999645015</v>
      </c>
    </row>
    <row r="34" spans="1:8" hidden="1" x14ac:dyDescent="0.2">
      <c r="A34" t="s">
        <v>89</v>
      </c>
      <c r="B34" t="s">
        <v>90</v>
      </c>
      <c r="C34" t="s">
        <v>91</v>
      </c>
      <c r="D34">
        <v>3.2023680565792367</v>
      </c>
      <c r="E34">
        <v>6.2790078359921004</v>
      </c>
      <c r="F34">
        <v>8.8489201046297623</v>
      </c>
      <c r="G34">
        <v>10.887793082593076</v>
      </c>
      <c r="H34">
        <v>11.872366268426749</v>
      </c>
    </row>
    <row r="35" spans="1:8" hidden="1" x14ac:dyDescent="0.2">
      <c r="A35" t="s">
        <v>92</v>
      </c>
      <c r="B35" t="s">
        <v>93</v>
      </c>
      <c r="C35" t="s">
        <v>94</v>
      </c>
      <c r="D35">
        <v>2.8714960802537068</v>
      </c>
      <c r="E35">
        <v>5.4725079281941991</v>
      </c>
      <c r="F35">
        <v>8.3704056375854829</v>
      </c>
      <c r="G35">
        <v>10.065389484861228</v>
      </c>
      <c r="H35">
        <v>12.410444577322952</v>
      </c>
    </row>
    <row r="36" spans="1:8" hidden="1" x14ac:dyDescent="0.2">
      <c r="A36" t="s">
        <v>95</v>
      </c>
      <c r="B36" t="s">
        <v>96</v>
      </c>
      <c r="C36" t="s">
        <v>97</v>
      </c>
      <c r="D36">
        <v>7.9002582512563908</v>
      </c>
      <c r="E36">
        <v>14.149540643592928</v>
      </c>
      <c r="F36">
        <v>22.404956201116221</v>
      </c>
      <c r="G36">
        <v>24.825366401120704</v>
      </c>
      <c r="H36">
        <v>28.784331949766401</v>
      </c>
    </row>
    <row r="37" spans="1:8" hidden="1" x14ac:dyDescent="0.2">
      <c r="A37" t="s">
        <v>98</v>
      </c>
      <c r="B37" t="s">
        <v>99</v>
      </c>
      <c r="C37" t="s">
        <v>100</v>
      </c>
      <c r="D37">
        <v>4.44671678713574</v>
      </c>
      <c r="E37">
        <v>7.7767415665953248</v>
      </c>
      <c r="F37">
        <v>12.273927635040813</v>
      </c>
      <c r="G37">
        <v>14.225606851885839</v>
      </c>
      <c r="H37">
        <v>17.369978177871307</v>
      </c>
    </row>
    <row r="38" spans="1:8" hidden="1" x14ac:dyDescent="0.2">
      <c r="A38" t="s">
        <v>101</v>
      </c>
      <c r="B38" t="s">
        <v>102</v>
      </c>
      <c r="C38" t="s">
        <v>103</v>
      </c>
      <c r="D38">
        <v>3.2289437250985662</v>
      </c>
      <c r="E38">
        <v>6.2490136457256549</v>
      </c>
      <c r="F38">
        <v>8.9060786899802125</v>
      </c>
      <c r="G38">
        <v>10.509512950953569</v>
      </c>
      <c r="H38">
        <v>11.900116855652197</v>
      </c>
    </row>
    <row r="39" spans="1:8" hidden="1" x14ac:dyDescent="0.2">
      <c r="A39" t="s">
        <v>104</v>
      </c>
      <c r="B39" t="s">
        <v>105</v>
      </c>
      <c r="C39" t="s">
        <v>106</v>
      </c>
      <c r="D39">
        <v>2.8714960802537068</v>
      </c>
      <c r="E39">
        <v>5.1360147444403683</v>
      </c>
      <c r="F39">
        <v>7.3600806566724284</v>
      </c>
      <c r="G39">
        <v>9.0269745057892585</v>
      </c>
      <c r="H39">
        <v>10.934821964096129</v>
      </c>
    </row>
    <row r="40" spans="1:8" hidden="1" x14ac:dyDescent="0.2">
      <c r="A40" t="s">
        <v>107</v>
      </c>
      <c r="B40" t="s">
        <v>108</v>
      </c>
      <c r="C40" t="s">
        <v>109</v>
      </c>
      <c r="D40">
        <v>3.0516683833284493</v>
      </c>
      <c r="E40">
        <v>5.9216265767002243</v>
      </c>
      <c r="F40">
        <v>8.6325144383863748</v>
      </c>
      <c r="G40">
        <v>11.471979715137996</v>
      </c>
      <c r="H40">
        <v>13.708808079780969</v>
      </c>
    </row>
    <row r="41" spans="1:8" hidden="1" x14ac:dyDescent="0.2">
      <c r="A41" t="s">
        <v>110</v>
      </c>
      <c r="B41" t="s">
        <v>111</v>
      </c>
      <c r="C41" t="s">
        <v>112</v>
      </c>
      <c r="D41">
        <v>9.02755728246815</v>
      </c>
      <c r="E41">
        <v>17.032544874879704</v>
      </c>
      <c r="F41">
        <v>22.013363679488624</v>
      </c>
      <c r="G41">
        <v>30.910291910779755</v>
      </c>
      <c r="H41">
        <v>35.436285162103538</v>
      </c>
    </row>
    <row r="42" spans="1:8" hidden="1" x14ac:dyDescent="0.2">
      <c r="A42" t="s">
        <v>113</v>
      </c>
      <c r="B42" t="s">
        <v>114</v>
      </c>
      <c r="C42" t="s">
        <v>115</v>
      </c>
      <c r="D42">
        <v>4.5775025749926739</v>
      </c>
      <c r="E42">
        <v>9.9087175865704609</v>
      </c>
      <c r="F42">
        <v>12.254918723992542</v>
      </c>
      <c r="G42">
        <v>16.019503277896757</v>
      </c>
      <c r="H42">
        <v>18.02020105654864</v>
      </c>
    </row>
    <row r="43" spans="1:8" hidden="1" x14ac:dyDescent="0.2">
      <c r="A43" t="s">
        <v>116</v>
      </c>
      <c r="B43" t="s">
        <v>117</v>
      </c>
      <c r="C43" t="s">
        <v>118</v>
      </c>
    </row>
    <row r="44" spans="1:8" hidden="1" x14ac:dyDescent="0.2">
      <c r="A44" t="s">
        <v>119</v>
      </c>
      <c r="B44" t="s">
        <v>120</v>
      </c>
      <c r="C44" t="s">
        <v>121</v>
      </c>
      <c r="D44">
        <v>1.451819846546184</v>
      </c>
      <c r="E44">
        <v>2.7080000530926487</v>
      </c>
      <c r="F44">
        <v>3.7927198821670962</v>
      </c>
      <c r="G44">
        <v>4.7958778443183316</v>
      </c>
      <c r="H44">
        <v>5.9543435221302685</v>
      </c>
    </row>
    <row r="45" spans="1:8" hidden="1" x14ac:dyDescent="0.2">
      <c r="A45" t="s">
        <v>122</v>
      </c>
      <c r="B45" t="s">
        <v>123</v>
      </c>
      <c r="C45" t="s">
        <v>124</v>
      </c>
      <c r="D45">
        <v>9.341841989780967</v>
      </c>
      <c r="E45">
        <v>19.460436823451605</v>
      </c>
      <c r="F45">
        <v>25.482198031509682</v>
      </c>
      <c r="G45">
        <v>33.132485308338232</v>
      </c>
      <c r="H45">
        <v>37.469298005242585</v>
      </c>
    </row>
    <row r="46" spans="1:8" hidden="1" x14ac:dyDescent="0.2">
      <c r="A46" t="s">
        <v>125</v>
      </c>
      <c r="B46" t="s">
        <v>126</v>
      </c>
      <c r="C46" t="s">
        <v>127</v>
      </c>
      <c r="D46">
        <v>1.237162858106128</v>
      </c>
      <c r="E46">
        <v>2.4931037560565139</v>
      </c>
      <c r="F46">
        <v>3.4949802509480206</v>
      </c>
      <c r="G46">
        <v>4.6528757929698026</v>
      </c>
      <c r="H46">
        <v>4.7952416476386848</v>
      </c>
    </row>
    <row r="47" spans="1:8" hidden="1" x14ac:dyDescent="0.2">
      <c r="A47" t="s">
        <v>128</v>
      </c>
      <c r="B47" t="s">
        <v>129</v>
      </c>
      <c r="C47" t="s">
        <v>130</v>
      </c>
      <c r="D47">
        <v>10.929430305460036</v>
      </c>
      <c r="E47">
        <v>17.973599524988305</v>
      </c>
      <c r="F47">
        <v>29.161821480212172</v>
      </c>
      <c r="G47">
        <v>30.722140590773595</v>
      </c>
      <c r="H47">
        <v>39.751540150643031</v>
      </c>
    </row>
    <row r="48" spans="1:8" hidden="1" x14ac:dyDescent="0.2">
      <c r="A48" t="s">
        <v>131</v>
      </c>
      <c r="B48" t="s">
        <v>132</v>
      </c>
      <c r="C48" t="s">
        <v>133</v>
      </c>
    </row>
    <row r="49" spans="1:8" hidden="1" x14ac:dyDescent="0.2">
      <c r="A49" t="s">
        <v>134</v>
      </c>
      <c r="B49" t="s">
        <v>135</v>
      </c>
      <c r="C49" t="s">
        <v>136</v>
      </c>
    </row>
    <row r="50" spans="1:8" hidden="1" x14ac:dyDescent="0.2">
      <c r="A50" t="s">
        <v>137</v>
      </c>
      <c r="B50" t="s">
        <v>135</v>
      </c>
      <c r="C50" t="s">
        <v>136</v>
      </c>
    </row>
    <row r="51" spans="1:8" hidden="1" x14ac:dyDescent="0.2">
      <c r="A51" t="s">
        <v>138</v>
      </c>
      <c r="B51" t="s">
        <v>135</v>
      </c>
      <c r="C51" t="s">
        <v>136</v>
      </c>
    </row>
    <row r="52" spans="1:8" hidden="1" x14ac:dyDescent="0.2">
      <c r="A52" t="s">
        <v>139</v>
      </c>
      <c r="B52" t="s">
        <v>140</v>
      </c>
      <c r="C52" t="s">
        <v>141</v>
      </c>
    </row>
    <row r="53" spans="1:8" hidden="1" x14ac:dyDescent="0.2">
      <c r="A53" t="s">
        <v>142</v>
      </c>
      <c r="B53" t="s">
        <v>143</v>
      </c>
      <c r="C53" t="s">
        <v>144</v>
      </c>
    </row>
    <row r="54" spans="1:8" hidden="1" x14ac:dyDescent="0.2">
      <c r="A54" t="s">
        <v>145</v>
      </c>
      <c r="B54" t="s">
        <v>146</v>
      </c>
      <c r="C54" t="s">
        <v>147</v>
      </c>
    </row>
    <row r="55" spans="1:8" hidden="1" x14ac:dyDescent="0.2">
      <c r="A55" t="s">
        <v>148</v>
      </c>
      <c r="B55" t="s">
        <v>149</v>
      </c>
      <c r="C55" t="s">
        <v>150</v>
      </c>
      <c r="D55">
        <v>3.2423976572864772</v>
      </c>
      <c r="E55">
        <v>5.847813673584743</v>
      </c>
      <c r="F55">
        <v>9.3784332623621687</v>
      </c>
      <c r="G55">
        <v>11.024230971447396</v>
      </c>
      <c r="H55">
        <v>12.383501316095888</v>
      </c>
    </row>
    <row r="56" spans="1:8" hidden="1" x14ac:dyDescent="0.2">
      <c r="A56" t="s">
        <v>151</v>
      </c>
      <c r="B56" t="s">
        <v>152</v>
      </c>
      <c r="C56" t="s">
        <v>153</v>
      </c>
      <c r="D56">
        <v>2.903639693092368</v>
      </c>
      <c r="E56">
        <v>5.2348337545566883</v>
      </c>
      <c r="F56">
        <v>8.0013524325488738</v>
      </c>
      <c r="G56">
        <v>10.028771105703097</v>
      </c>
      <c r="H56">
        <v>11.668913041660081</v>
      </c>
    </row>
    <row r="57" spans="1:8" hidden="1" x14ac:dyDescent="0.2">
      <c r="A57" t="s">
        <v>154</v>
      </c>
      <c r="B57" t="s">
        <v>155</v>
      </c>
      <c r="C57" t="s">
        <v>156</v>
      </c>
      <c r="D57">
        <v>3.5696120997649294</v>
      </c>
      <c r="E57">
        <v>7.2539693230596161</v>
      </c>
      <c r="F57">
        <v>9.798191189496027</v>
      </c>
      <c r="G57">
        <v>11.451219889831719</v>
      </c>
      <c r="H57">
        <v>12.369832252690845</v>
      </c>
    </row>
    <row r="58" spans="1:8" hidden="1" x14ac:dyDescent="0.2">
      <c r="A58" t="s">
        <v>157</v>
      </c>
      <c r="B58" t="s">
        <v>158</v>
      </c>
      <c r="C58" t="s">
        <v>159</v>
      </c>
      <c r="D58">
        <v>0.97150491604089217</v>
      </c>
      <c r="E58">
        <v>1.8933228939019939</v>
      </c>
      <c r="F58">
        <v>2.6793453942632217</v>
      </c>
      <c r="G58">
        <v>3.4965170594375152</v>
      </c>
      <c r="H58">
        <v>4.5681627275421191</v>
      </c>
    </row>
    <row r="59" spans="1:8" hidden="1" x14ac:dyDescent="0.2">
      <c r="A59" t="s">
        <v>160</v>
      </c>
      <c r="B59" t="s">
        <v>161</v>
      </c>
      <c r="C59" t="s">
        <v>162</v>
      </c>
      <c r="D59">
        <v>4.0319970867811117</v>
      </c>
      <c r="E59">
        <v>8.5381493058418592</v>
      </c>
      <c r="F59">
        <v>11.626686295908055</v>
      </c>
      <c r="G59">
        <v>15.792637301740276</v>
      </c>
      <c r="H59">
        <v>23.017633817003318</v>
      </c>
    </row>
    <row r="60" spans="1:8" x14ac:dyDescent="0.2">
      <c r="C60" s="1" t="s">
        <v>169</v>
      </c>
      <c r="D60" s="1">
        <f>AVERAGE(D4:D59)</f>
        <v>4.714530298597297</v>
      </c>
      <c r="E60" s="1">
        <f t="shared" ref="E60:H60" si="0">AVERAGE(E4:E59)</f>
        <v>8.8148167358301581</v>
      </c>
      <c r="F60" s="1">
        <f t="shared" si="0"/>
        <v>12.316070100300431</v>
      </c>
      <c r="G60" s="1">
        <f t="shared" si="0"/>
        <v>15.200770249095685</v>
      </c>
      <c r="H60" s="1">
        <f t="shared" si="0"/>
        <v>17.543218128249706</v>
      </c>
    </row>
    <row r="61" spans="1:8" x14ac:dyDescent="0.2">
      <c r="C61" s="1" t="s">
        <v>172</v>
      </c>
      <c r="D61" s="1">
        <f>1/D1</f>
        <v>10</v>
      </c>
      <c r="E61" s="1">
        <f>1/E1</f>
        <v>5</v>
      </c>
      <c r="F61" s="1">
        <f>1/F1</f>
        <v>3.3333333333333335</v>
      </c>
      <c r="G61" s="1">
        <f>1/G1</f>
        <v>2.5</v>
      </c>
      <c r="H61" s="1">
        <f>1/H1</f>
        <v>2</v>
      </c>
    </row>
    <row r="62" spans="1:8" x14ac:dyDescent="0.2">
      <c r="C62" s="1" t="s">
        <v>171</v>
      </c>
      <c r="D62" s="1">
        <f>1/D60</f>
        <v>0.21211020752110293</v>
      </c>
      <c r="E62" s="1">
        <f>1/E60</f>
        <v>0.11344535342807922</v>
      </c>
      <c r="F62" s="1">
        <f>1/F60</f>
        <v>8.1194731099785367E-2</v>
      </c>
      <c r="G62" s="1">
        <f>1/G60</f>
        <v>6.5786140018759334E-2</v>
      </c>
      <c r="H62" s="1">
        <f>1/H60</f>
        <v>5.700208437753549E-2</v>
      </c>
    </row>
    <row r="63" spans="1:8" x14ac:dyDescent="0.2">
      <c r="C63" s="2" t="s">
        <v>174</v>
      </c>
      <c r="D63" s="2">
        <f>MEDIAN(D4:D59)</f>
        <v>3.8146771428750674</v>
      </c>
      <c r="E63" s="2">
        <f t="shared" ref="E63:H63" si="1">MEDIAN(E4:E59)</f>
        <v>7.101700401861061</v>
      </c>
      <c r="F63" s="2">
        <f t="shared" si="1"/>
        <v>9.5883122259290978</v>
      </c>
      <c r="G63" s="2">
        <f t="shared" si="1"/>
        <v>11.722900248552698</v>
      </c>
      <c r="H63" s="2">
        <f t="shared" si="1"/>
        <v>12.854968426830258</v>
      </c>
    </row>
    <row r="64" spans="1:8" x14ac:dyDescent="0.2">
      <c r="C64" s="2" t="s">
        <v>172</v>
      </c>
      <c r="D64" s="2">
        <f>1/D1</f>
        <v>10</v>
      </c>
      <c r="E64" s="2">
        <f t="shared" ref="E64:H64" si="2">1/E1</f>
        <v>5</v>
      </c>
      <c r="F64" s="2">
        <f t="shared" si="2"/>
        <v>3.3333333333333335</v>
      </c>
      <c r="G64" s="2">
        <f t="shared" si="2"/>
        <v>2.5</v>
      </c>
      <c r="H64" s="2">
        <f t="shared" si="2"/>
        <v>2</v>
      </c>
    </row>
    <row r="65" spans="3:8" x14ac:dyDescent="0.2">
      <c r="C65" s="2" t="s">
        <v>171</v>
      </c>
      <c r="D65" s="2">
        <f>1/D63</f>
        <v>0.26214538283214039</v>
      </c>
      <c r="E65" s="2">
        <f t="shared" ref="E65:H65" si="3">1/E63</f>
        <v>0.140811347059634</v>
      </c>
      <c r="F65" s="2">
        <f t="shared" si="3"/>
        <v>0.1042936417209861</v>
      </c>
      <c r="G65" s="2">
        <f t="shared" si="3"/>
        <v>8.5303122844831797E-2</v>
      </c>
      <c r="H65" s="2">
        <f t="shared" si="3"/>
        <v>7.7790933963933287E-2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4970-148C-E24E-A70E-63397C70E54E}">
  <dimension ref="A1:AB47"/>
  <sheetViews>
    <sheetView tabSelected="1" workbookViewId="0">
      <selection sqref="A1:L1048576"/>
    </sheetView>
  </sheetViews>
  <sheetFormatPr baseColWidth="10" defaultRowHeight="16" x14ac:dyDescent="0.2"/>
  <cols>
    <col min="2" max="11" width="0" hidden="1" customWidth="1"/>
  </cols>
  <sheetData>
    <row r="1" spans="1:28" ht="17" x14ac:dyDescent="0.2">
      <c r="A1" t="s">
        <v>166</v>
      </c>
      <c r="B1">
        <v>0.1</v>
      </c>
      <c r="C1">
        <v>0.2</v>
      </c>
      <c r="D1">
        <v>0.3</v>
      </c>
      <c r="E1">
        <v>0.4</v>
      </c>
      <c r="F1">
        <v>0.5</v>
      </c>
      <c r="G1">
        <f>1/B1</f>
        <v>10</v>
      </c>
      <c r="H1">
        <f t="shared" ref="H1:K1" si="0">1/C1</f>
        <v>5</v>
      </c>
      <c r="I1">
        <f t="shared" si="0"/>
        <v>3.3333333333333335</v>
      </c>
      <c r="J1">
        <f t="shared" si="0"/>
        <v>2.5</v>
      </c>
      <c r="K1">
        <f t="shared" si="0"/>
        <v>2</v>
      </c>
      <c r="L1" t="s">
        <v>175</v>
      </c>
      <c r="M1" t="s">
        <v>176</v>
      </c>
      <c r="P1" t="s">
        <v>173</v>
      </c>
    </row>
    <row r="2" spans="1:28" x14ac:dyDescent="0.2">
      <c r="A2" t="s">
        <v>0</v>
      </c>
      <c r="B2">
        <v>9.069643796605531</v>
      </c>
      <c r="C2">
        <v>18.106534986940918</v>
      </c>
      <c r="D2">
        <v>24.473861295364934</v>
      </c>
      <c r="E2">
        <v>29.30262421745547</v>
      </c>
      <c r="F2">
        <v>32.866258770006269</v>
      </c>
      <c r="G2">
        <f>1/B2</f>
        <v>0.11025791336747613</v>
      </c>
      <c r="H2">
        <f>1/C2</f>
        <v>5.5228678525252671E-2</v>
      </c>
      <c r="I2">
        <f>1/D2</f>
        <v>4.085991940263993E-2</v>
      </c>
      <c r="J2">
        <f>1/E2</f>
        <v>3.4126636323729108E-2</v>
      </c>
      <c r="K2">
        <f>1/F2</f>
        <v>3.0426341099480402E-2</v>
      </c>
      <c r="L2">
        <f>SLOPE(G2:K2,G$1:K$1)</f>
        <v>1.0073534291260311E-2</v>
      </c>
      <c r="M2">
        <f>INTERCEPT(G2:K2,G$1:K$1)</f>
        <v>8.1774244802935714E-3</v>
      </c>
      <c r="U2">
        <v>0.1</v>
      </c>
      <c r="V2">
        <v>0.2</v>
      </c>
      <c r="W2">
        <v>0.3</v>
      </c>
      <c r="X2">
        <v>0.4</v>
      </c>
      <c r="Y2">
        <v>0.5</v>
      </c>
      <c r="Z2">
        <v>0.6</v>
      </c>
      <c r="AA2">
        <v>0.7</v>
      </c>
      <c r="AB2">
        <v>0.8</v>
      </c>
    </row>
    <row r="3" spans="1:28" x14ac:dyDescent="0.2">
      <c r="A3" t="s">
        <v>3</v>
      </c>
      <c r="B3">
        <v>2.9145147481226763</v>
      </c>
      <c r="C3">
        <v>4.8574122397673856</v>
      </c>
      <c r="D3">
        <v>7.2679852283465953</v>
      </c>
      <c r="E3">
        <v>7.9927082204471933</v>
      </c>
      <c r="F3">
        <v>8.7089749232843197</v>
      </c>
      <c r="G3">
        <f>1/B3</f>
        <v>0.34311028984983832</v>
      </c>
      <c r="H3">
        <f>1/C3</f>
        <v>0.20587093510677376</v>
      </c>
      <c r="I3">
        <f>1/D3</f>
        <v>0.13758971277208987</v>
      </c>
      <c r="J3">
        <f>1/E3</f>
        <v>0.12511403799800536</v>
      </c>
      <c r="K3">
        <f>1/F3</f>
        <v>0.11482407617530273</v>
      </c>
      <c r="L3">
        <f>SLOPE(G3:K3,G$1:K$1)</f>
        <v>2.9234917482552591E-2</v>
      </c>
      <c r="M3">
        <f>INTERCEPT(G3:K3,G$1:K$1)</f>
        <v>5.1795687210078517E-2</v>
      </c>
      <c r="U3">
        <f>U2/11.26+0.111</f>
        <v>0.1198809946714032</v>
      </c>
      <c r="V3">
        <f t="shared" ref="V3:AA3" si="1">V2/11.26+0.111</f>
        <v>0.12876198934280639</v>
      </c>
      <c r="W3">
        <f t="shared" si="1"/>
        <v>0.1376429840142096</v>
      </c>
      <c r="X3">
        <f t="shared" si="1"/>
        <v>0.14652397868561279</v>
      </c>
      <c r="Y3">
        <f t="shared" si="1"/>
        <v>0.15540497335701597</v>
      </c>
      <c r="Z3">
        <f t="shared" si="1"/>
        <v>0.16428596802841919</v>
      </c>
      <c r="AA3">
        <f t="shared" si="1"/>
        <v>0.17316696269982237</v>
      </c>
      <c r="AB3">
        <f>AB2/11.26+0.111</f>
        <v>0.18204795737122559</v>
      </c>
    </row>
    <row r="4" spans="1:28" x14ac:dyDescent="0.2">
      <c r="A4" t="s">
        <v>6</v>
      </c>
      <c r="B4">
        <v>15.40941460888623</v>
      </c>
      <c r="C4">
        <v>26.522851703322516</v>
      </c>
      <c r="D4">
        <v>38.69429237547785</v>
      </c>
      <c r="E4">
        <v>44.819109601167959</v>
      </c>
      <c r="F4">
        <v>47.661270617982055</v>
      </c>
      <c r="G4">
        <f>1/B4</f>
        <v>6.4895391900437582E-2</v>
      </c>
      <c r="H4">
        <f>1/C4</f>
        <v>3.77033363978252E-2</v>
      </c>
      <c r="I4">
        <f>1/D4</f>
        <v>2.5843604795671125E-2</v>
      </c>
      <c r="J4">
        <f>1/E4</f>
        <v>2.231191134537712E-2</v>
      </c>
      <c r="K4">
        <f>1/F4</f>
        <v>2.0981396153184204E-2</v>
      </c>
      <c r="L4">
        <f>SLOPE(G4:K4,G$1:K$1)</f>
        <v>5.6332942462734873E-3</v>
      </c>
      <c r="M4">
        <f>INTERCEPT(G4:K4,G$1:K$1)</f>
        <v>8.621751060516783E-3</v>
      </c>
      <c r="U4">
        <f>U2/9.39+0.129</f>
        <v>0.13964962726304581</v>
      </c>
      <c r="V4">
        <f t="shared" ref="V4:AA4" si="2">V2/9.39+0.129</f>
        <v>0.15029925452609158</v>
      </c>
      <c r="W4">
        <f t="shared" si="2"/>
        <v>0.16094888178913738</v>
      </c>
      <c r="X4">
        <f t="shared" si="2"/>
        <v>0.17159850905218318</v>
      </c>
      <c r="Y4">
        <f t="shared" si="2"/>
        <v>0.18224813631522896</v>
      </c>
      <c r="Z4">
        <f t="shared" si="2"/>
        <v>0.19289776357827476</v>
      </c>
      <c r="AA4">
        <f t="shared" si="2"/>
        <v>0.20354739084132056</v>
      </c>
      <c r="AB4">
        <f>AB2/9.39+0.129</f>
        <v>0.21419701810436637</v>
      </c>
    </row>
    <row r="5" spans="1:28" x14ac:dyDescent="0.2">
      <c r="A5" t="s">
        <v>9</v>
      </c>
      <c r="B5">
        <v>3.3255360587553615</v>
      </c>
      <c r="C5">
        <v>5.8206833035841044</v>
      </c>
      <c r="D5">
        <v>7.3474442237762307</v>
      </c>
      <c r="E5">
        <v>9.017241986990836</v>
      </c>
      <c r="F5">
        <v>11.961375736664049</v>
      </c>
      <c r="G5">
        <f>1/B5</f>
        <v>0.30070340009311675</v>
      </c>
      <c r="H5">
        <f>1/C5</f>
        <v>0.17180113533822511</v>
      </c>
      <c r="I5">
        <f>1/D5</f>
        <v>0.13610174770214839</v>
      </c>
      <c r="J5">
        <f>1/E5</f>
        <v>0.11089865409431163</v>
      </c>
      <c r="K5">
        <f>1/F5</f>
        <v>8.3602423501737896E-2</v>
      </c>
      <c r="L5">
        <f>SLOPE(G5:K5,G$1:K$1)</f>
        <v>2.605533353704936E-2</v>
      </c>
      <c r="M5">
        <f>INTERCEPT(G5:K5,G$1:K$1)</f>
        <v>4.1635448993382534E-2</v>
      </c>
      <c r="U5">
        <f>U2/13.25+0.087</f>
        <v>9.4547169811320747E-2</v>
      </c>
      <c r="V5">
        <f t="shared" ref="V5:AA5" si="3">V2/13.25+0.087</f>
        <v>0.1020943396226415</v>
      </c>
      <c r="W5">
        <f t="shared" si="3"/>
        <v>0.10964150943396225</v>
      </c>
      <c r="X5">
        <f t="shared" si="3"/>
        <v>0.11718867924528301</v>
      </c>
      <c r="Y5">
        <f t="shared" si="3"/>
        <v>0.12473584905660376</v>
      </c>
      <c r="Z5">
        <f t="shared" si="3"/>
        <v>0.13228301886792451</v>
      </c>
      <c r="AA5">
        <f t="shared" si="3"/>
        <v>0.13983018867924527</v>
      </c>
      <c r="AB5">
        <f>AB2/13.25+0.087</f>
        <v>0.14737735849056605</v>
      </c>
    </row>
    <row r="6" spans="1:28" x14ac:dyDescent="0.2">
      <c r="A6" t="s">
        <v>12</v>
      </c>
      <c r="B6">
        <v>5.7642625018426266</v>
      </c>
      <c r="C6">
        <v>10.706471226340973</v>
      </c>
      <c r="D6">
        <v>14.029130407193479</v>
      </c>
      <c r="E6">
        <v>17.833607160537067</v>
      </c>
      <c r="F6">
        <v>21.964242272079076</v>
      </c>
      <c r="G6">
        <f>1/B6</f>
        <v>0.17348273082295196</v>
      </c>
      <c r="H6">
        <f>1/C6</f>
        <v>9.3401455891434587E-2</v>
      </c>
      <c r="I6">
        <f>1/D6</f>
        <v>7.128025550943963E-2</v>
      </c>
      <c r="J6">
        <f>1/E6</f>
        <v>5.6073905351736175E-2</v>
      </c>
      <c r="K6">
        <f>1/F6</f>
        <v>4.5528545333485007E-2</v>
      </c>
      <c r="L6">
        <f>SLOPE(G6:K6,G$1:K$1)</f>
        <v>1.5738321917419137E-2</v>
      </c>
      <c r="M6">
        <f>INTERCEPT(G6:K6,G$1:K$1)</f>
        <v>1.6081708492262078E-2</v>
      </c>
      <c r="U6">
        <f>0.56/(1+U3)</f>
        <v>0.50005313302447452</v>
      </c>
      <c r="V6">
        <f t="shared" ref="V6:AA6" si="4">0.56/(1+V3)</f>
        <v>0.49611876133962141</v>
      </c>
      <c r="W6">
        <f t="shared" si="4"/>
        <v>0.49224581689417368</v>
      </c>
      <c r="X6">
        <f t="shared" si="4"/>
        <v>0.48843287223873855</v>
      </c>
      <c r="Y6">
        <f t="shared" si="4"/>
        <v>0.48467854381215481</v>
      </c>
      <c r="Z6">
        <f t="shared" si="4"/>
        <v>0.48098149026763065</v>
      </c>
      <c r="AA6">
        <f t="shared" si="4"/>
        <v>0.47734041087490708</v>
      </c>
      <c r="AB6">
        <f>0.56/(1+AB3)</f>
        <v>0.47375404399445226</v>
      </c>
    </row>
    <row r="7" spans="1:28" x14ac:dyDescent="0.2">
      <c r="A7" t="s">
        <v>20</v>
      </c>
      <c r="B7">
        <v>1.3970833711826833</v>
      </c>
      <c r="C7">
        <v>2.2194286367881904</v>
      </c>
      <c r="D7">
        <v>3.4421254624762492</v>
      </c>
      <c r="E7">
        <v>3.9755538044119754</v>
      </c>
      <c r="F7">
        <v>6.1966227897158088</v>
      </c>
      <c r="G7">
        <f>1/B7</f>
        <v>0.71577689680284617</v>
      </c>
      <c r="H7">
        <f>1/C7</f>
        <v>0.45056641309590995</v>
      </c>
      <c r="I7">
        <f>1/D7</f>
        <v>0.2905181728270313</v>
      </c>
      <c r="J7">
        <f>1/E7</f>
        <v>0.25153728240081263</v>
      </c>
      <c r="K7">
        <f>1/F7</f>
        <v>0.16137822713037245</v>
      </c>
      <c r="L7">
        <f>SLOPE(G7:K7,G$1:K$1)</f>
        <v>6.6334522299330678E-2</v>
      </c>
      <c r="M7">
        <f>INTERCEPT(G7:K7,G$1:K$1)</f>
        <v>7.1027746617784382E-2</v>
      </c>
      <c r="U7">
        <f t="shared" ref="U7:AA7" si="5">0.56/(1+U4)</f>
        <v>0.4913790928400355</v>
      </c>
      <c r="V7">
        <f t="shared" si="5"/>
        <v>0.48682983823258486</v>
      </c>
      <c r="W7">
        <f t="shared" si="5"/>
        <v>0.48236404615592077</v>
      </c>
      <c r="X7">
        <f t="shared" si="5"/>
        <v>0.47797944063025227</v>
      </c>
      <c r="Y7">
        <f t="shared" si="5"/>
        <v>0.47367382768339961</v>
      </c>
      <c r="Z7">
        <f t="shared" si="5"/>
        <v>0.46944509169016846</v>
      </c>
      <c r="AA7">
        <f t="shared" si="5"/>
        <v>0.4652911919060711</v>
      </c>
      <c r="AB7">
        <f t="shared" ref="AB7" si="6">0.56/(1+AB4)</f>
        <v>0.46121015918346225</v>
      </c>
    </row>
    <row r="8" spans="1:28" x14ac:dyDescent="0.2">
      <c r="A8" t="s">
        <v>23</v>
      </c>
      <c r="B8">
        <v>4.0112135966430653</v>
      </c>
      <c r="C8">
        <v>6.4177933288294948</v>
      </c>
      <c r="D8">
        <v>8.5473293026498975</v>
      </c>
      <c r="E8">
        <v>10.335435847701335</v>
      </c>
      <c r="F8">
        <v>12.134811612165738</v>
      </c>
      <c r="G8">
        <f>1/B8</f>
        <v>0.24930110947890871</v>
      </c>
      <c r="H8">
        <f>1/C8</f>
        <v>0.15581679695229206</v>
      </c>
      <c r="I8">
        <f>1/D8</f>
        <v>0.11699560934080001</v>
      </c>
      <c r="J8">
        <f>1/E8</f>
        <v>9.6754506992794712E-2</v>
      </c>
      <c r="K8">
        <f>1/F8</f>
        <v>8.2407542198467382E-2</v>
      </c>
      <c r="L8">
        <f>SLOPE(G8:K8,G$1:K$1)</f>
        <v>2.0582392933207808E-2</v>
      </c>
      <c r="M8">
        <f>INTERCEPT(G8:K8,G$1:K$1)</f>
        <v>4.6262185264336939E-2</v>
      </c>
      <c r="U8">
        <f t="shared" ref="U8:AA8" si="7">0.56/(1+U5)</f>
        <v>0.51162710520418553</v>
      </c>
      <c r="V8">
        <f t="shared" si="7"/>
        <v>0.5081234698943693</v>
      </c>
      <c r="W8">
        <f t="shared" si="7"/>
        <v>0.50466749417625956</v>
      </c>
      <c r="X8">
        <f t="shared" si="7"/>
        <v>0.501258212156525</v>
      </c>
      <c r="Y8">
        <f t="shared" si="7"/>
        <v>0.49789468386707159</v>
      </c>
      <c r="Z8">
        <f t="shared" si="7"/>
        <v>0.49457599440102656</v>
      </c>
      <c r="AA8">
        <f t="shared" si="7"/>
        <v>0.49130125308304784</v>
      </c>
      <c r="AB8">
        <f t="shared" ref="AB8" si="8">0.56/(1+AB5)</f>
        <v>0.48806959267237843</v>
      </c>
    </row>
    <row r="9" spans="1:28" x14ac:dyDescent="0.2">
      <c r="A9" t="s">
        <v>26</v>
      </c>
      <c r="B9">
        <v>7.7047073044431151</v>
      </c>
      <c r="C9">
        <v>14.929191367946901</v>
      </c>
      <c r="D9">
        <v>22.744398062145002</v>
      </c>
      <c r="E9">
        <v>26.301216560784024</v>
      </c>
      <c r="F9">
        <v>31.243733137841655</v>
      </c>
      <c r="G9">
        <f>1/B9</f>
        <v>0.12979078380087516</v>
      </c>
      <c r="H9">
        <f>1/C9</f>
        <v>6.6982864332961023E-2</v>
      </c>
      <c r="I9">
        <f>1/D9</f>
        <v>4.3966870315392773E-2</v>
      </c>
      <c r="J9">
        <f>1/E9</f>
        <v>3.8021054945839759E-2</v>
      </c>
      <c r="K9">
        <f>1/F9</f>
        <v>3.2006418554024328E-2</v>
      </c>
      <c r="L9">
        <f>SLOPE(G9:K9,G$1:K$1)</f>
        <v>1.2337461319086333E-2</v>
      </c>
      <c r="M9">
        <f>INTERCEPT(G9:K9,G$1:K$1)</f>
        <v>5.8125250326576811E-3</v>
      </c>
    </row>
    <row r="10" spans="1:28" x14ac:dyDescent="0.2">
      <c r="A10" t="s">
        <v>29</v>
      </c>
      <c r="B10">
        <v>5.7218782187408417</v>
      </c>
      <c r="C10">
        <v>9.3391506817555108</v>
      </c>
      <c r="D10">
        <v>11.599020267183427</v>
      </c>
      <c r="E10">
        <v>15.850812124963385</v>
      </c>
      <c r="F10">
        <v>17.220244706455688</v>
      </c>
      <c r="G10">
        <f>1/B10</f>
        <v>0.17476778808830717</v>
      </c>
      <c r="H10">
        <f>1/C10</f>
        <v>0.10707611795508869</v>
      </c>
      <c r="I10">
        <f>1/D10</f>
        <v>8.6214178177552975E-2</v>
      </c>
      <c r="J10">
        <f>1/E10</f>
        <v>6.3088250123481293E-2</v>
      </c>
      <c r="K10">
        <f>1/F10</f>
        <v>5.8071184065410557E-2</v>
      </c>
      <c r="L10">
        <f>SLOPE(G10:K10,G$1:K$1)</f>
        <v>1.4498095342039316E-2</v>
      </c>
      <c r="M10">
        <f>INTERCEPT(G10:K10,G$1:K$1)</f>
        <v>3.1635534953321942E-2</v>
      </c>
      <c r="U10">
        <f>U2/4.5+0.087</f>
        <v>0.10922222222222222</v>
      </c>
      <c r="V10">
        <f t="shared" ref="V10:AB10" si="9">V2/4.5+0.087</f>
        <v>0.13144444444444445</v>
      </c>
      <c r="W10">
        <f t="shared" si="9"/>
        <v>0.15366666666666667</v>
      </c>
      <c r="X10">
        <f t="shared" si="9"/>
        <v>0.17588888888888887</v>
      </c>
      <c r="Y10">
        <f t="shared" si="9"/>
        <v>0.1981111111111111</v>
      </c>
      <c r="Z10">
        <f t="shared" si="9"/>
        <v>0.22033333333333333</v>
      </c>
      <c r="AA10">
        <f t="shared" si="9"/>
        <v>0.24255555555555555</v>
      </c>
      <c r="AB10">
        <f t="shared" si="9"/>
        <v>0.26477777777777778</v>
      </c>
    </row>
    <row r="11" spans="1:28" x14ac:dyDescent="0.2">
      <c r="A11" t="s">
        <v>35</v>
      </c>
      <c r="B11">
        <v>1.4331039369222001</v>
      </c>
      <c r="C11">
        <v>2.5606241768257605</v>
      </c>
      <c r="D11">
        <v>3.6827235350770078</v>
      </c>
      <c r="E11">
        <v>4.4382889901579734</v>
      </c>
      <c r="F11">
        <v>4.9846893949841542</v>
      </c>
      <c r="G11">
        <f>1/B11</f>
        <v>0.69778609508787337</v>
      </c>
      <c r="H11">
        <f>1/C11</f>
        <v>0.39052978139089317</v>
      </c>
      <c r="I11">
        <f>1/D11</f>
        <v>0.27153816746634757</v>
      </c>
      <c r="J11">
        <f>1/E11</f>
        <v>0.22531205205824298</v>
      </c>
      <c r="K11">
        <f>1/F11</f>
        <v>0.20061430527772711</v>
      </c>
      <c r="L11">
        <f>SLOPE(G11:K11,G$1:K$1)</f>
        <v>6.2845137059520106E-2</v>
      </c>
      <c r="M11">
        <f>INTERCEPT(G11:K11,G$1:K$1)</f>
        <v>7.0163287684408382E-2</v>
      </c>
    </row>
    <row r="12" spans="1:28" x14ac:dyDescent="0.2">
      <c r="A12" t="s">
        <v>38</v>
      </c>
      <c r="B12">
        <v>5.807279386184736</v>
      </c>
      <c r="C12">
        <v>9.7592967516044471</v>
      </c>
      <c r="D12">
        <v>13.03012943617348</v>
      </c>
      <c r="E12">
        <v>16.930586397808682</v>
      </c>
      <c r="F12">
        <v>19.66082086302848</v>
      </c>
      <c r="G12">
        <f>1/B12</f>
        <v>0.17219767355759674</v>
      </c>
      <c r="H12">
        <f>1/C12</f>
        <v>0.10246639952162517</v>
      </c>
      <c r="I12">
        <f>1/D12</f>
        <v>7.6745208472285678E-2</v>
      </c>
      <c r="J12">
        <f>1/E12</f>
        <v>5.9064699621356853E-2</v>
      </c>
      <c r="K12">
        <f>1/F12</f>
        <v>5.0862576235586723E-2</v>
      </c>
      <c r="L12">
        <f>SLOPE(G12:K12,G$1:K$1)</f>
        <v>1.5033485895087533E-2</v>
      </c>
      <c r="M12">
        <f>INTERCEPT(G12:K12,G$1:K$1)</f>
        <v>2.3614392560790509E-2</v>
      </c>
    </row>
    <row r="13" spans="1:28" x14ac:dyDescent="0.2">
      <c r="A13" t="s">
        <v>44</v>
      </c>
      <c r="B13">
        <v>3.3833714684728458</v>
      </c>
      <c r="C13">
        <v>6.9494314806625068</v>
      </c>
      <c r="D13">
        <v>9.3565980066174586</v>
      </c>
      <c r="E13">
        <v>11.973820781967399</v>
      </c>
      <c r="F13">
        <v>13.131191838165703</v>
      </c>
      <c r="G13">
        <f>1/B13</f>
        <v>0.29556317103169594</v>
      </c>
      <c r="H13">
        <f>1/C13</f>
        <v>0.14389666302669515</v>
      </c>
      <c r="I13">
        <f>1/D13</f>
        <v>0.106876452241803</v>
      </c>
      <c r="J13">
        <f>1/E13</f>
        <v>8.3515530941134702E-2</v>
      </c>
      <c r="K13">
        <f>1/F13</f>
        <v>7.6154549588827725E-2</v>
      </c>
      <c r="L13">
        <f>SLOPE(G13:K13,G$1:K$1)</f>
        <v>2.775963162186643E-2</v>
      </c>
      <c r="M13">
        <f>INTERCEPT(G13:K13,G$1:K$1)</f>
        <v>1.4432288959507961E-2</v>
      </c>
    </row>
    <row r="14" spans="1:28" x14ac:dyDescent="0.2">
      <c r="A14" t="s">
        <v>47</v>
      </c>
      <c r="B14">
        <v>3.833376540634259</v>
      </c>
      <c r="C14">
        <v>6.2739421442524748</v>
      </c>
      <c r="D14">
        <v>8.9535060260245185</v>
      </c>
      <c r="E14">
        <v>10.301957711741879</v>
      </c>
      <c r="F14">
        <v>12.578745015494812</v>
      </c>
      <c r="G14">
        <f>1/B14</f>
        <v>0.26086662486710555</v>
      </c>
      <c r="H14">
        <f>1/C14</f>
        <v>0.1593894200819328</v>
      </c>
      <c r="I14">
        <f>1/D14</f>
        <v>0.11168809146867956</v>
      </c>
      <c r="J14">
        <f>1/E14</f>
        <v>9.7068928836722787E-2</v>
      </c>
      <c r="K14">
        <f>1/F14</f>
        <v>7.9499186824136675E-2</v>
      </c>
      <c r="L14">
        <f>SLOPE(G14:K14,G$1:K$1)</f>
        <v>2.2429634601420421E-2</v>
      </c>
      <c r="M14">
        <f>INTERCEPT(G14:K14,G$1:K$1)</f>
        <v>3.9273785735895558E-2</v>
      </c>
    </row>
    <row r="15" spans="1:28" x14ac:dyDescent="0.2">
      <c r="A15" t="s">
        <v>50</v>
      </c>
      <c r="B15">
        <v>2.0862612272084573</v>
      </c>
      <c r="C15">
        <v>3.8559124102416744</v>
      </c>
      <c r="D15">
        <v>5.3767873333531613</v>
      </c>
      <c r="E15">
        <v>6.8493354054766042</v>
      </c>
      <c r="F15">
        <v>9.0307203981869897</v>
      </c>
      <c r="G15">
        <f>1/B15</f>
        <v>0.47932635997748951</v>
      </c>
      <c r="H15">
        <f>1/C15</f>
        <v>0.25934199058669066</v>
      </c>
      <c r="I15">
        <f>1/D15</f>
        <v>0.18598466667945437</v>
      </c>
      <c r="J15">
        <f>1/E15</f>
        <v>0.14599956649814785</v>
      </c>
      <c r="K15">
        <f>1/F15</f>
        <v>0.11073313710396353</v>
      </c>
      <c r="L15">
        <f>SLOPE(G15:K15,G$1:K$1)</f>
        <v>4.5175648263142236E-2</v>
      </c>
      <c r="M15">
        <f>INTERCEPT(G15:K15,G$1:K$1)</f>
        <v>2.9975017100799667E-2</v>
      </c>
    </row>
    <row r="16" spans="1:28" x14ac:dyDescent="0.2">
      <c r="A16" t="s">
        <v>53</v>
      </c>
      <c r="B16">
        <v>4.3231968763819699</v>
      </c>
      <c r="C16">
        <v>8.7715009481778772</v>
      </c>
      <c r="D16">
        <v>9.9685766704389511</v>
      </c>
      <c r="E16">
        <v>14.015482948947517</v>
      </c>
      <c r="F16">
        <v>17.500827616748232</v>
      </c>
      <c r="G16">
        <f>1/B16</f>
        <v>0.23131030776393594</v>
      </c>
      <c r="H16">
        <f>1/C16</f>
        <v>0.11400557395000135</v>
      </c>
      <c r="I16">
        <f>1/D16</f>
        <v>0.10031522383385215</v>
      </c>
      <c r="J16">
        <f>1/E16</f>
        <v>7.1349664056713391E-2</v>
      </c>
      <c r="K16">
        <f>1/F16</f>
        <v>5.7140154848620041E-2</v>
      </c>
      <c r="L16">
        <f>SLOPE(G16:K16,G$1:K$1)</f>
        <v>2.1106535045004544E-2</v>
      </c>
      <c r="M16">
        <f>INTERCEPT(G16:K16,G$1:K$1)</f>
        <v>1.8437674851770475E-2</v>
      </c>
    </row>
    <row r="17" spans="1:13" x14ac:dyDescent="0.2">
      <c r="A17" t="s">
        <v>56</v>
      </c>
      <c r="B17">
        <v>6.0794956074121451</v>
      </c>
      <c r="C17">
        <v>11.219636306134568</v>
      </c>
      <c r="D17">
        <v>15.201187577336327</v>
      </c>
      <c r="E17">
        <v>18.961358115410722</v>
      </c>
      <c r="F17">
        <v>20.20811286476502</v>
      </c>
      <c r="G17">
        <f>1/B17</f>
        <v>0.16448732996546556</v>
      </c>
      <c r="H17">
        <f>1/C17</f>
        <v>8.9129448826539004E-2</v>
      </c>
      <c r="I17">
        <f>1/D17</f>
        <v>6.5784333948415624E-2</v>
      </c>
      <c r="J17">
        <f>1/E17</f>
        <v>5.2738838321251709E-2</v>
      </c>
      <c r="K17">
        <f>1/F17</f>
        <v>4.9485075954004872E-2</v>
      </c>
      <c r="L17">
        <f>SLOPE(G17:K17,G$1:K$1)</f>
        <v>1.4616635511073284E-2</v>
      </c>
      <c r="M17">
        <f>INTERCEPT(G17:K17,G$1:K$1)</f>
        <v>1.7575703235900686E-2</v>
      </c>
    </row>
    <row r="18" spans="1:13" x14ac:dyDescent="0.2">
      <c r="A18" t="s">
        <v>59</v>
      </c>
      <c r="B18">
        <v>2.2044629964553955</v>
      </c>
      <c r="C18">
        <v>3.9933181587569231</v>
      </c>
      <c r="D18">
        <v>5.647846535580979</v>
      </c>
      <c r="E18">
        <v>6.8012527702720087</v>
      </c>
      <c r="F18">
        <v>7.8772823120509292</v>
      </c>
      <c r="G18">
        <f>1/B18</f>
        <v>0.45362521467038547</v>
      </c>
      <c r="H18">
        <f>1/C18</f>
        <v>0.25041831385438351</v>
      </c>
      <c r="I18">
        <f>1/D18</f>
        <v>0.17705863530463875</v>
      </c>
      <c r="J18">
        <f>1/E18</f>
        <v>0.14703173573712158</v>
      </c>
      <c r="K18">
        <f>1/F18</f>
        <v>0.12694733543701572</v>
      </c>
      <c r="L18">
        <f>SLOPE(G18:K18,G$1:K$1)</f>
        <v>4.0988067149490312E-2</v>
      </c>
      <c r="M18">
        <f>INTERCEPT(G18:K18,G$1:K$1)</f>
        <v>4.3837407018036539E-2</v>
      </c>
    </row>
    <row r="19" spans="1:13" x14ac:dyDescent="0.2">
      <c r="A19" t="s">
        <v>62</v>
      </c>
      <c r="B19">
        <v>4.7449721813948447</v>
      </c>
      <c r="C19">
        <v>8.4993361429329575</v>
      </c>
      <c r="D19">
        <v>11.248320656332705</v>
      </c>
      <c r="E19">
        <v>14.879945955416035</v>
      </c>
      <c r="F19">
        <v>17.225106717876198</v>
      </c>
      <c r="G19">
        <f>1/B19</f>
        <v>0.21074939151825275</v>
      </c>
      <c r="H19">
        <f>1/C19</f>
        <v>0.11765624787430977</v>
      </c>
      <c r="I19">
        <f>1/D19</f>
        <v>8.8902159758133217E-2</v>
      </c>
      <c r="J19">
        <f>1/E19</f>
        <v>6.7204545164091661E-2</v>
      </c>
      <c r="K19">
        <f>1/F19</f>
        <v>5.8054792714996709E-2</v>
      </c>
      <c r="L19">
        <f>SLOPE(G19:K19,G$1:K$1)</f>
        <v>1.8972070715070115E-2</v>
      </c>
      <c r="M19">
        <f>INTERCEPT(G19:K19,G$1:K$1)</f>
        <v>2.1874304473803299E-2</v>
      </c>
    </row>
    <row r="20" spans="1:13" x14ac:dyDescent="0.2">
      <c r="A20" t="s">
        <v>65</v>
      </c>
      <c r="B20">
        <v>3.9501291256281954</v>
      </c>
      <c r="C20">
        <v>7.5045314040111375</v>
      </c>
      <c r="D20">
        <v>10.286809675526316</v>
      </c>
      <c r="E20">
        <v>13.318123972536313</v>
      </c>
      <c r="F20">
        <v>13.51125653429555</v>
      </c>
      <c r="G20">
        <f>1/B20</f>
        <v>0.25315628127497436</v>
      </c>
      <c r="H20">
        <f>1/C20</f>
        <v>0.1332528236827025</v>
      </c>
      <c r="I20">
        <f>1/D20</f>
        <v>9.7211869524438915E-2</v>
      </c>
      <c r="J20">
        <f>1/E20</f>
        <v>7.5085650356020772E-2</v>
      </c>
      <c r="K20">
        <f>1/F20</f>
        <v>7.4012361282735278E-2</v>
      </c>
      <c r="L20">
        <f>SLOPE(G20:K20,G$1:K$1)</f>
        <v>2.3003426010386335E-2</v>
      </c>
      <c r="M20">
        <f>INTERCEPT(G20:K20,G$1:K$1)</f>
        <v>2.1494818443410099E-2</v>
      </c>
    </row>
    <row r="21" spans="1:13" x14ac:dyDescent="0.2">
      <c r="A21" t="s">
        <v>68</v>
      </c>
      <c r="B21">
        <v>2.4782657253145048</v>
      </c>
      <c r="C21">
        <v>4.3204541537342243</v>
      </c>
      <c r="D21">
        <v>6.5260169037628506</v>
      </c>
      <c r="E21">
        <v>8.0010185331388914</v>
      </c>
      <c r="F21">
        <v>8.9618873369360319</v>
      </c>
      <c r="G21">
        <f>1/B21</f>
        <v>0.40350798132153276</v>
      </c>
      <c r="H21">
        <f>1/C21</f>
        <v>0.23145714881285967</v>
      </c>
      <c r="I21">
        <f>1/D21</f>
        <v>0.15323282405588129</v>
      </c>
      <c r="J21">
        <f>1/E21</f>
        <v>0.12498408744563781</v>
      </c>
      <c r="K21">
        <f>1/F21</f>
        <v>0.1115836388478734</v>
      </c>
      <c r="L21">
        <f>SLOPE(G21:K21,G$1:K$1)</f>
        <v>3.7040793917893569E-2</v>
      </c>
      <c r="M21">
        <f>INTERCEPT(G21:K21,G$1:K$1)</f>
        <v>3.5800177205043054E-2</v>
      </c>
    </row>
    <row r="22" spans="1:13" x14ac:dyDescent="0.2">
      <c r="A22" t="s">
        <v>71</v>
      </c>
      <c r="B22">
        <v>10.96021743308105</v>
      </c>
      <c r="C22">
        <v>20.601381239039675</v>
      </c>
      <c r="D22">
        <v>28.927231756297864</v>
      </c>
      <c r="E22">
        <v>38.9524748498362</v>
      </c>
      <c r="F22">
        <v>44.850499073949848</v>
      </c>
      <c r="G22">
        <f>1/B22</f>
        <v>9.123906584021918E-2</v>
      </c>
      <c r="H22">
        <f>1/C22</f>
        <v>4.8540434662943728E-2</v>
      </c>
      <c r="I22">
        <f>1/D22</f>
        <v>3.456950213641808E-2</v>
      </c>
      <c r="J22">
        <f>1/E22</f>
        <v>2.5672309753232665E-2</v>
      </c>
      <c r="K22">
        <f>1/F22</f>
        <v>2.2296295930870073E-2</v>
      </c>
      <c r="L22">
        <f>SLOPE(G22:K22,G$1:K$1)</f>
        <v>8.6447390275732096E-3</v>
      </c>
      <c r="M22">
        <f>INTERCEPT(G22:K22,G$1:K$1)</f>
        <v>4.9858801054857571E-3</v>
      </c>
    </row>
    <row r="23" spans="1:13" x14ac:dyDescent="0.2">
      <c r="A23" t="s">
        <v>74</v>
      </c>
      <c r="B23">
        <v>3.7959777451158758</v>
      </c>
      <c r="C23">
        <v>8.4663231834053558</v>
      </c>
      <c r="D23">
        <v>10.355752699516033</v>
      </c>
      <c r="E23">
        <v>12.404583587919864</v>
      </c>
      <c r="F23">
        <v>14.979620554382723</v>
      </c>
      <c r="G23">
        <f>1/B23</f>
        <v>0.26343673939781598</v>
      </c>
      <c r="H23">
        <f>1/C23</f>
        <v>0.11811502801594875</v>
      </c>
      <c r="I23">
        <f>1/D23</f>
        <v>9.656468525428713E-2</v>
      </c>
      <c r="J23">
        <f>1/E23</f>
        <v>8.0615362290262171E-2</v>
      </c>
      <c r="K23">
        <f>1/F23</f>
        <v>6.675736520625157E-2</v>
      </c>
      <c r="L23">
        <f>SLOPE(G23:K23,G$1:K$1)</f>
        <v>2.4364562525421136E-2</v>
      </c>
      <c r="M23">
        <f>INTERCEPT(G23:K23,G$1:K$1)</f>
        <v>1.3833000500156595E-2</v>
      </c>
    </row>
    <row r="24" spans="1:13" x14ac:dyDescent="0.2">
      <c r="A24" t="s">
        <v>77</v>
      </c>
      <c r="B24">
        <v>1.528831901274567</v>
      </c>
      <c r="C24">
        <v>3.0615547265088514</v>
      </c>
      <c r="D24">
        <v>4.2910799473650298</v>
      </c>
      <c r="E24">
        <v>5.6262622676505556</v>
      </c>
      <c r="F24">
        <v>6.4249892093558723</v>
      </c>
      <c r="G24">
        <f>1/B24</f>
        <v>0.65409414806579658</v>
      </c>
      <c r="H24">
        <f>1/C24</f>
        <v>0.32663143054127891</v>
      </c>
      <c r="I24">
        <f>1/D24</f>
        <v>0.23304156815210531</v>
      </c>
      <c r="J24">
        <f>1/E24</f>
        <v>0.17773789283690561</v>
      </c>
      <c r="K24">
        <f>1/F24</f>
        <v>0.15564228474404762</v>
      </c>
      <c r="L24">
        <f>SLOPE(G24:K24,G$1:K$1)</f>
        <v>6.2753546538242153E-2</v>
      </c>
      <c r="M24">
        <f>INTERCEPT(G24:K24,G$1:K$1)</f>
        <v>2.2854935676720922E-2</v>
      </c>
    </row>
    <row r="25" spans="1:13" x14ac:dyDescent="0.2">
      <c r="A25" t="s">
        <v>80</v>
      </c>
      <c r="B25">
        <v>10.066952622881688</v>
      </c>
      <c r="C25">
        <v>20.800965420704944</v>
      </c>
      <c r="D25">
        <v>29.251944950559682</v>
      </c>
      <c r="E25">
        <v>35.320756475608114</v>
      </c>
      <c r="F25">
        <v>37.829778618506843</v>
      </c>
      <c r="G25">
        <f>1/B25</f>
        <v>9.9334926611956947E-2</v>
      </c>
      <c r="H25">
        <f>1/C25</f>
        <v>4.807469171621314E-2</v>
      </c>
      <c r="I25">
        <f>1/D25</f>
        <v>3.418576103880118E-2</v>
      </c>
      <c r="J25">
        <f>1/E25</f>
        <v>2.8311964402307811E-2</v>
      </c>
      <c r="K25">
        <f>1/F25</f>
        <v>2.6434201745785167E-2</v>
      </c>
      <c r="L25">
        <f>SLOPE(G25:K25,G$1:K$1)</f>
        <v>9.3143470519447477E-3</v>
      </c>
      <c r="M25">
        <f>INTERCEPT(G25:K25,G$1:K$1)</f>
        <v>4.732790899131846E-3</v>
      </c>
    </row>
    <row r="26" spans="1:13" x14ac:dyDescent="0.2">
      <c r="A26" t="s">
        <v>83</v>
      </c>
      <c r="B26">
        <v>4.0529970716080967</v>
      </c>
      <c r="C26">
        <v>8.3127251585860975</v>
      </c>
      <c r="D26">
        <v>10.355604852290403</v>
      </c>
      <c r="E26">
        <v>13.967008274664222</v>
      </c>
      <c r="F26">
        <v>12.037620455884767</v>
      </c>
      <c r="G26">
        <f>1/B26</f>
        <v>0.24673099494819833</v>
      </c>
      <c r="H26">
        <f>1/C26</f>
        <v>0.12029749341190644</v>
      </c>
      <c r="I26">
        <f>1/D26</f>
        <v>9.6566063910677777E-2</v>
      </c>
      <c r="J26">
        <f>1/E26</f>
        <v>7.1597294161697689E-2</v>
      </c>
      <c r="K26">
        <f>1/F26</f>
        <v>8.30728966463746E-2</v>
      </c>
      <c r="L26">
        <f>SLOPE(G26:K26,G$1:K$1)</f>
        <v>2.1678270812898578E-2</v>
      </c>
      <c r="M26">
        <f>INTERCEPT(G26:K26,G$1:K$1)</f>
        <v>2.4655511903534155E-2</v>
      </c>
    </row>
    <row r="27" spans="1:13" x14ac:dyDescent="0.2">
      <c r="A27" t="s">
        <v>86</v>
      </c>
      <c r="B27">
        <v>2.5347734128623927</v>
      </c>
      <c r="C27">
        <v>4.6525405844464789</v>
      </c>
      <c r="D27">
        <v>6.8204872400446908</v>
      </c>
      <c r="E27">
        <v>7.6241503516198126</v>
      </c>
      <c r="F27">
        <v>8.7350936999645015</v>
      </c>
      <c r="G27">
        <f>1/B27</f>
        <v>0.3945125804640463</v>
      </c>
      <c r="H27">
        <f>1/C27</f>
        <v>0.21493633034454696</v>
      </c>
      <c r="I27">
        <f>1/D27</f>
        <v>0.14661709124368183</v>
      </c>
      <c r="J27">
        <f>1/E27</f>
        <v>0.13116215629031264</v>
      </c>
      <c r="K27">
        <f>1/F27</f>
        <v>0.1144807410599458</v>
      </c>
      <c r="L27">
        <f>SLOPE(G27:K27,G$1:K$1)</f>
        <v>3.5423299722138771E-2</v>
      </c>
      <c r="M27">
        <f>INTERCEPT(G27:K27,G$1:K$1)</f>
        <v>3.8575377816072953E-2</v>
      </c>
    </row>
    <row r="28" spans="1:13" x14ac:dyDescent="0.2">
      <c r="A28" t="s">
        <v>89</v>
      </c>
      <c r="B28">
        <v>3.2023680565792367</v>
      </c>
      <c r="C28">
        <v>6.2790078359921004</v>
      </c>
      <c r="D28">
        <v>8.8489201046297623</v>
      </c>
      <c r="E28">
        <v>10.887793082593076</v>
      </c>
      <c r="F28">
        <v>11.872366268426749</v>
      </c>
      <c r="G28">
        <f>1/B28</f>
        <v>0.31226891548131352</v>
      </c>
      <c r="H28">
        <f>1/C28</f>
        <v>0.15926083007380054</v>
      </c>
      <c r="I28">
        <f>1/D28</f>
        <v>0.11300813977027538</v>
      </c>
      <c r="J28">
        <f>1/E28</f>
        <v>9.1845977638825266E-2</v>
      </c>
      <c r="K28">
        <f>1/F28</f>
        <v>8.4229207336652845E-2</v>
      </c>
      <c r="L28">
        <f>SLOPE(G28:K28,G$1:K$1)</f>
        <v>2.8993260241064328E-2</v>
      </c>
      <c r="M28">
        <f>INTERCEPT(G28:K28,G$1:K$1)</f>
        <v>1.9720058959313086E-2</v>
      </c>
    </row>
    <row r="29" spans="1:13" x14ac:dyDescent="0.2">
      <c r="A29" t="s">
        <v>92</v>
      </c>
      <c r="B29">
        <v>2.8714960802537068</v>
      </c>
      <c r="C29">
        <v>5.4725079281941991</v>
      </c>
      <c r="D29">
        <v>8.3704056375854829</v>
      </c>
      <c r="E29">
        <v>10.065389484861228</v>
      </c>
      <c r="F29">
        <v>12.410444577322952</v>
      </c>
      <c r="G29">
        <f>1/B29</f>
        <v>0.34825051891125913</v>
      </c>
      <c r="H29">
        <f>1/C29</f>
        <v>0.18273157629393821</v>
      </c>
      <c r="I29">
        <f>1/D29</f>
        <v>0.11946852318718197</v>
      </c>
      <c r="J29">
        <f>1/E29</f>
        <v>9.9350353158617691E-2</v>
      </c>
      <c r="K29">
        <f>1/F29</f>
        <v>8.0577290665900483E-2</v>
      </c>
      <c r="L29">
        <f>SLOPE(G29:K29,G$1:K$1)</f>
        <v>3.3544749027974177E-2</v>
      </c>
      <c r="M29">
        <f>INTERCEPT(G29:K29,G$1:K$1)</f>
        <v>1.2887965215630764E-2</v>
      </c>
    </row>
    <row r="30" spans="1:13" x14ac:dyDescent="0.2">
      <c r="A30" t="s">
        <v>95</v>
      </c>
      <c r="B30">
        <v>7.9002582512563908</v>
      </c>
      <c r="C30">
        <v>14.149540643592928</v>
      </c>
      <c r="D30">
        <v>22.404956201116221</v>
      </c>
      <c r="E30">
        <v>24.825366401120704</v>
      </c>
      <c r="F30">
        <v>28.784331949766401</v>
      </c>
      <c r="G30">
        <f>1/B30</f>
        <v>0.12657814063748718</v>
      </c>
      <c r="H30">
        <f>1/C30</f>
        <v>7.0673672396058401E-2</v>
      </c>
      <c r="I30">
        <f>1/D30</f>
        <v>4.4632981694924259E-2</v>
      </c>
      <c r="J30">
        <f>1/E30</f>
        <v>4.0281379289324667E-2</v>
      </c>
      <c r="K30">
        <f>1/F30</f>
        <v>3.4741122418445271E-2</v>
      </c>
      <c r="L30">
        <f>SLOPE(G30:K30,G$1:K$1)</f>
        <v>1.1663460190223249E-2</v>
      </c>
      <c r="M30">
        <f>INTERCEPT(G30:K30,G$1:K$1)</f>
        <v>1.0118324418561794E-2</v>
      </c>
    </row>
    <row r="31" spans="1:13" x14ac:dyDescent="0.2">
      <c r="A31" t="s">
        <v>98</v>
      </c>
      <c r="B31">
        <v>4.44671678713574</v>
      </c>
      <c r="C31">
        <v>7.7767415665953248</v>
      </c>
      <c r="D31">
        <v>12.273927635040813</v>
      </c>
      <c r="E31">
        <v>14.225606851885839</v>
      </c>
      <c r="F31">
        <v>17.369978177871307</v>
      </c>
      <c r="G31">
        <f>1/B31</f>
        <v>0.22488502143715997</v>
      </c>
      <c r="H31">
        <f>1/C31</f>
        <v>0.12858856005906882</v>
      </c>
      <c r="I31">
        <f>1/D31</f>
        <v>8.1473512777206034E-2</v>
      </c>
      <c r="J31">
        <f>1/E31</f>
        <v>7.029577088779404E-2</v>
      </c>
      <c r="K31">
        <f>1/F31</f>
        <v>5.757059621836267E-2</v>
      </c>
      <c r="L31">
        <f>SLOPE(G31:K31,G$1:K$1)</f>
        <v>2.1004843794940223E-2</v>
      </c>
      <c r="M31">
        <f>INTERCEPT(G31:K31,G$1:K$1)</f>
        <v>1.6640572279024629E-2</v>
      </c>
    </row>
    <row r="32" spans="1:13" x14ac:dyDescent="0.2">
      <c r="A32" t="s">
        <v>101</v>
      </c>
      <c r="B32">
        <v>3.2289437250985662</v>
      </c>
      <c r="C32">
        <v>6.2490136457256549</v>
      </c>
      <c r="D32">
        <v>8.9060786899802125</v>
      </c>
      <c r="E32">
        <v>10.509512950953569</v>
      </c>
      <c r="F32">
        <v>11.900116855652197</v>
      </c>
      <c r="G32">
        <f>1/B32</f>
        <v>0.3096988009506032</v>
      </c>
      <c r="H32">
        <f>1/C32</f>
        <v>0.16002525465502915</v>
      </c>
      <c r="I32">
        <f>1/D32</f>
        <v>0.11228286149380765</v>
      </c>
      <c r="J32">
        <f>1/E32</f>
        <v>9.5151888071964938E-2</v>
      </c>
      <c r="K32">
        <f>1/F32</f>
        <v>8.4032788259976635E-2</v>
      </c>
      <c r="L32">
        <f>SLOPE(G32:K32,G$1:K$1)</f>
        <v>2.8540252297027027E-2</v>
      </c>
      <c r="M32">
        <f>INTERCEPT(G32:K32,G$1:K$1)</f>
        <v>2.1904499863186211E-2</v>
      </c>
    </row>
    <row r="33" spans="1:13" x14ac:dyDescent="0.2">
      <c r="A33" t="s">
        <v>104</v>
      </c>
      <c r="B33">
        <v>2.8714960802537068</v>
      </c>
      <c r="C33">
        <v>5.1360147444403683</v>
      </c>
      <c r="D33">
        <v>7.3600806566724284</v>
      </c>
      <c r="E33">
        <v>9.0269745057892585</v>
      </c>
      <c r="F33">
        <v>10.934821964096129</v>
      </c>
      <c r="G33">
        <f>1/B33</f>
        <v>0.34825051891125913</v>
      </c>
      <c r="H33">
        <f>1/C33</f>
        <v>0.19470349088901656</v>
      </c>
      <c r="I33">
        <f>1/D33</f>
        <v>0.13586807626808139</v>
      </c>
      <c r="J33">
        <f>1/E33</f>
        <v>0.11077908765098109</v>
      </c>
      <c r="K33">
        <f>1/F33</f>
        <v>9.1450963105155589E-2</v>
      </c>
      <c r="L33">
        <f>SLOPE(G33:K33,G$1:K$1)</f>
        <v>3.196317334903561E-2</v>
      </c>
      <c r="M33">
        <f>INTERCEPT(G33:K33,G$1:K$1)</f>
        <v>3.0245269070969444E-2</v>
      </c>
    </row>
    <row r="34" spans="1:13" x14ac:dyDescent="0.2">
      <c r="A34" t="s">
        <v>107</v>
      </c>
      <c r="B34">
        <v>3.0516683833284493</v>
      </c>
      <c r="C34">
        <v>5.9216265767002243</v>
      </c>
      <c r="D34">
        <v>8.6325144383863748</v>
      </c>
      <c r="E34">
        <v>11.471979715137996</v>
      </c>
      <c r="F34">
        <v>13.708808079780969</v>
      </c>
      <c r="G34">
        <f>1/B34</f>
        <v>0.32768960266557595</v>
      </c>
      <c r="H34">
        <f>1/C34</f>
        <v>0.16887251957674801</v>
      </c>
      <c r="I34">
        <f>1/D34</f>
        <v>0.1158411036711714</v>
      </c>
      <c r="J34">
        <f>1/E34</f>
        <v>8.7168912849491645E-2</v>
      </c>
      <c r="K34">
        <f>1/F34</f>
        <v>7.2945802011401231E-2</v>
      </c>
      <c r="L34">
        <f>SLOPE(G34:K34,G$1:K$1)</f>
        <v>3.1917630254704503E-2</v>
      </c>
      <c r="M34">
        <f>INTERCEPT(G34:K34,G$1:K$1)</f>
        <v>8.7464099917270999E-3</v>
      </c>
    </row>
    <row r="35" spans="1:13" x14ac:dyDescent="0.2">
      <c r="A35" t="s">
        <v>110</v>
      </c>
      <c r="B35">
        <v>9.02755728246815</v>
      </c>
      <c r="C35">
        <v>17.032544874879704</v>
      </c>
      <c r="D35">
        <v>22.013363679488624</v>
      </c>
      <c r="E35">
        <v>30.910291910779755</v>
      </c>
      <c r="F35">
        <v>35.436285162103538</v>
      </c>
      <c r="G35">
        <f>1/B35</f>
        <v>0.11077193627361823</v>
      </c>
      <c r="H35">
        <f>1/C35</f>
        <v>5.8711132560985702E-2</v>
      </c>
      <c r="I35">
        <f>1/D35</f>
        <v>4.5426951308298665E-2</v>
      </c>
      <c r="J35">
        <f>1/E35</f>
        <v>3.2351684121470776E-2</v>
      </c>
      <c r="K35">
        <f>1/F35</f>
        <v>2.8219662287553363E-2</v>
      </c>
      <c r="L35">
        <f>SLOPE(G35:K35,G$1:K$1)</f>
        <v>1.0263638906398686E-2</v>
      </c>
      <c r="M35">
        <f>INTERCEPT(G35:K35,G$1:K$1)</f>
        <v>8.2256556378313486E-3</v>
      </c>
    </row>
    <row r="36" spans="1:13" x14ac:dyDescent="0.2">
      <c r="A36" t="s">
        <v>113</v>
      </c>
      <c r="B36">
        <v>4.5775025749926739</v>
      </c>
      <c r="C36">
        <v>9.9087175865704609</v>
      </c>
      <c r="D36">
        <v>12.254918723992542</v>
      </c>
      <c r="E36">
        <v>16.019503277896757</v>
      </c>
      <c r="F36">
        <v>18.02020105654864</v>
      </c>
      <c r="G36">
        <f>1/B36</f>
        <v>0.21845973511038397</v>
      </c>
      <c r="H36">
        <f>1/C36</f>
        <v>0.10092123337487442</v>
      </c>
      <c r="I36">
        <f>1/D36</f>
        <v>8.1599888381324898E-2</v>
      </c>
      <c r="J36">
        <f>1/E36</f>
        <v>6.2423908073340251E-2</v>
      </c>
      <c r="K36">
        <f>1/F36</f>
        <v>5.5493276510174924E-2</v>
      </c>
      <c r="L36">
        <f>SLOPE(G36:K36,G$1:K$1)</f>
        <v>2.0400041495453831E-2</v>
      </c>
      <c r="M36">
        <f>INTERCEPT(G36:K36,G$1:K$1)</f>
        <v>1.0619418794113863E-2</v>
      </c>
    </row>
    <row r="37" spans="1:13" x14ac:dyDescent="0.2">
      <c r="A37" t="s">
        <v>119</v>
      </c>
      <c r="B37">
        <v>1.451819846546184</v>
      </c>
      <c r="C37">
        <v>2.7080000530926487</v>
      </c>
      <c r="D37">
        <v>3.7927198821670962</v>
      </c>
      <c r="E37">
        <v>4.7958778443183316</v>
      </c>
      <c r="F37">
        <v>5.9543435221302685</v>
      </c>
      <c r="G37">
        <f>1/B37</f>
        <v>0.68879069423038697</v>
      </c>
      <c r="H37">
        <f>1/C37</f>
        <v>0.36927621137154648</v>
      </c>
      <c r="I37">
        <f>1/D37</f>
        <v>0.26366302576203354</v>
      </c>
      <c r="J37">
        <f>1/E37</f>
        <v>0.20851240011976083</v>
      </c>
      <c r="K37">
        <f>1/F37</f>
        <v>0.16794462668862492</v>
      </c>
      <c r="L37">
        <f>SLOPE(G37:K37,G$1:K$1)</f>
        <v>6.4513017601693756E-2</v>
      </c>
      <c r="M37">
        <f>INTERCEPT(G37:K37,G$1:K$1)</f>
        <v>4.5027944586735758E-2</v>
      </c>
    </row>
    <row r="38" spans="1:13" x14ac:dyDescent="0.2">
      <c r="A38" t="s">
        <v>122</v>
      </c>
      <c r="B38">
        <v>9.341841989780967</v>
      </c>
      <c r="C38">
        <v>19.460436823451605</v>
      </c>
      <c r="D38">
        <v>25.482198031509682</v>
      </c>
      <c r="E38">
        <v>33.132485308338232</v>
      </c>
      <c r="F38">
        <v>37.469298005242585</v>
      </c>
      <c r="G38">
        <f>1/B38</f>
        <v>0.10704527020408813</v>
      </c>
      <c r="H38">
        <f>1/C38</f>
        <v>5.1386307978190326E-2</v>
      </c>
      <c r="I38">
        <f>1/D38</f>
        <v>3.9243082514446477E-2</v>
      </c>
      <c r="J38">
        <f>1/E38</f>
        <v>3.0181859003143862E-2</v>
      </c>
      <c r="K38">
        <f>1/F38</f>
        <v>2.6688517085643911E-2</v>
      </c>
      <c r="L38">
        <f>SLOPE(G38:K38,G$1:K$1)</f>
        <v>1.0088264984286289E-2</v>
      </c>
      <c r="M38">
        <f>INTERCEPT(G38:K38,G$1:K$1)</f>
        <v>4.8392639288618242E-3</v>
      </c>
    </row>
    <row r="39" spans="1:13" x14ac:dyDescent="0.2">
      <c r="A39" t="s">
        <v>125</v>
      </c>
      <c r="B39">
        <v>1.237162858106128</v>
      </c>
      <c r="C39">
        <v>2.4931037560565139</v>
      </c>
      <c r="D39">
        <v>3.4949802509480206</v>
      </c>
      <c r="E39">
        <v>4.6528757929698026</v>
      </c>
      <c r="F39">
        <v>4.7952416476386848</v>
      </c>
      <c r="G39">
        <f>1/B39</f>
        <v>0.80830101990842063</v>
      </c>
      <c r="H39">
        <f>1/C39</f>
        <v>0.40110645117384031</v>
      </c>
      <c r="I39">
        <f>1/D39</f>
        <v>0.2861246496968754</v>
      </c>
      <c r="J39">
        <f>1/E39</f>
        <v>0.21492084562217112</v>
      </c>
      <c r="K39">
        <f>1/F39</f>
        <v>0.20854006398038957</v>
      </c>
      <c r="L39">
        <f>SLOPE(G39:K39,G$1:K$1)</f>
        <v>7.6820085044733491E-2</v>
      </c>
      <c r="M39">
        <f>INTERCEPT(G39:K39,G$1:K$1)</f>
        <v>3.2986884372056491E-2</v>
      </c>
    </row>
    <row r="40" spans="1:13" x14ac:dyDescent="0.2">
      <c r="A40" t="s">
        <v>128</v>
      </c>
      <c r="B40">
        <v>10.929430305460036</v>
      </c>
      <c r="C40">
        <v>17.973599524988305</v>
      </c>
      <c r="D40">
        <v>29.161821480212172</v>
      </c>
      <c r="E40">
        <v>30.722140590773595</v>
      </c>
      <c r="F40">
        <v>39.751540150643031</v>
      </c>
      <c r="G40">
        <f>1/B40</f>
        <v>9.1496077293290221E-2</v>
      </c>
      <c r="H40">
        <f>1/C40</f>
        <v>5.5637158189138558E-2</v>
      </c>
      <c r="I40">
        <f>1/D40</f>
        <v>3.4291410798140728E-2</v>
      </c>
      <c r="J40">
        <f>1/E40</f>
        <v>3.2549815239772642E-2</v>
      </c>
      <c r="K40">
        <f>1/F40</f>
        <v>2.5156258001838044E-2</v>
      </c>
      <c r="L40">
        <f>SLOPE(G40:K40,G$1:K$1)</f>
        <v>8.2470230026872766E-3</v>
      </c>
      <c r="M40">
        <f>INTERCEPT(G40:K40,G$1:K$1)</f>
        <v>1.0164738858830812E-2</v>
      </c>
    </row>
    <row r="41" spans="1:13" x14ac:dyDescent="0.2">
      <c r="A41" t="s">
        <v>148</v>
      </c>
      <c r="B41">
        <v>3.2423976572864772</v>
      </c>
      <c r="C41">
        <v>5.847813673584743</v>
      </c>
      <c r="D41">
        <v>9.3784332623621687</v>
      </c>
      <c r="E41">
        <v>11.024230971447396</v>
      </c>
      <c r="F41">
        <v>12.383501316095888</v>
      </c>
      <c r="G41">
        <f>1/B41</f>
        <v>0.30841374368524793</v>
      </c>
      <c r="H41">
        <f>1/C41</f>
        <v>0.17100408046807591</v>
      </c>
      <c r="I41">
        <f>1/D41</f>
        <v>0.10662761807062511</v>
      </c>
      <c r="J41">
        <f>1/E41</f>
        <v>9.0709275104085357E-2</v>
      </c>
      <c r="K41">
        <f>1/F41</f>
        <v>8.0752605783649817E-2</v>
      </c>
      <c r="L41">
        <f>SLOPE(G41:K41,G$1:K$1)</f>
        <v>2.9071287510327039E-2</v>
      </c>
      <c r="M41">
        <f>INTERCEPT(G41:K41,G$1:K$1)</f>
        <v>1.8742584991843364E-2</v>
      </c>
    </row>
    <row r="42" spans="1:13" x14ac:dyDescent="0.2">
      <c r="A42" t="s">
        <v>151</v>
      </c>
      <c r="B42">
        <v>2.903639693092368</v>
      </c>
      <c r="C42">
        <v>5.2348337545566883</v>
      </c>
      <c r="D42">
        <v>8.0013524325488738</v>
      </c>
      <c r="E42">
        <v>10.028771105703097</v>
      </c>
      <c r="F42">
        <v>11.668913041660081</v>
      </c>
      <c r="G42">
        <f>1/B42</f>
        <v>0.34439534711519348</v>
      </c>
      <c r="H42">
        <f>1/C42</f>
        <v>0.19102803391407508</v>
      </c>
      <c r="I42">
        <f>1/D42</f>
        <v>0.12497887181322978</v>
      </c>
      <c r="J42">
        <f>1/E42</f>
        <v>9.9713114344720313E-2</v>
      </c>
      <c r="K42">
        <f>1/F42</f>
        <v>8.5697784911912808E-2</v>
      </c>
      <c r="L42">
        <f>SLOPE(G42:K42,G$1:K$1)</f>
        <v>3.2640954516351683E-2</v>
      </c>
      <c r="M42">
        <f>INTERCEPT(G42:K42,G$1:K$1)</f>
        <v>2.0102271461820281E-2</v>
      </c>
    </row>
    <row r="43" spans="1:13" x14ac:dyDescent="0.2">
      <c r="A43" t="s">
        <v>154</v>
      </c>
      <c r="B43">
        <v>3.5696120997649294</v>
      </c>
      <c r="C43">
        <v>7.2539693230596161</v>
      </c>
      <c r="D43">
        <v>9.798191189496027</v>
      </c>
      <c r="E43">
        <v>11.451219889831719</v>
      </c>
      <c r="F43">
        <v>12.369832252690845</v>
      </c>
      <c r="G43">
        <f>1/B43</f>
        <v>0.28014248384743351</v>
      </c>
      <c r="H43">
        <f>1/C43</f>
        <v>0.1378555595515277</v>
      </c>
      <c r="I43">
        <f>1/D43</f>
        <v>0.10205965373201044</v>
      </c>
      <c r="J43">
        <f>1/E43</f>
        <v>8.7326940677120768E-2</v>
      </c>
      <c r="K43">
        <f>1/F43</f>
        <v>8.0841840016259492E-2</v>
      </c>
      <c r="L43">
        <f>SLOPE(G43:K43,G$1:K$1)</f>
        <v>2.5374905979395724E-2</v>
      </c>
      <c r="M43">
        <f>INTERCEPT(G43:K43,G$1:K$1)</f>
        <v>2.1766558258963245E-2</v>
      </c>
    </row>
    <row r="44" spans="1:13" x14ac:dyDescent="0.2">
      <c r="A44" t="s">
        <v>157</v>
      </c>
      <c r="B44">
        <v>0.97150491604089217</v>
      </c>
      <c r="C44">
        <v>1.8933228939019939</v>
      </c>
      <c r="D44">
        <v>2.6793453942632217</v>
      </c>
      <c r="E44">
        <v>3.4965170594375152</v>
      </c>
      <c r="F44">
        <v>4.5681627275421191</v>
      </c>
      <c r="G44">
        <f>1/B44</f>
        <v>1.0293308695495149</v>
      </c>
      <c r="H44">
        <f>1/C44</f>
        <v>0.52817192631050713</v>
      </c>
      <c r="I44">
        <f>1/D44</f>
        <v>0.37322549087591017</v>
      </c>
      <c r="J44">
        <f>1/E44</f>
        <v>0.28599889061055234</v>
      </c>
      <c r="K44">
        <f>1/F44</f>
        <v>0.21890638745657071</v>
      </c>
      <c r="L44">
        <f>SLOPE(G44:K44,G$1:K$1)</f>
        <v>9.9986880066675277E-2</v>
      </c>
      <c r="M44">
        <f>INTERCEPT(G44:K44,G$1:K$1)</f>
        <v>3.0519960656127332E-2</v>
      </c>
    </row>
    <row r="45" spans="1:13" x14ac:dyDescent="0.2">
      <c r="A45" t="s">
        <v>160</v>
      </c>
      <c r="B45">
        <v>4.0319970867811117</v>
      </c>
      <c r="C45">
        <v>8.5381493058418592</v>
      </c>
      <c r="D45">
        <v>11.626686295908055</v>
      </c>
      <c r="E45">
        <v>15.792637301740276</v>
      </c>
      <c r="F45">
        <v>23.017633817003318</v>
      </c>
      <c r="G45">
        <f>1/B45</f>
        <v>0.24801605221355355</v>
      </c>
      <c r="H45">
        <f>1/C45</f>
        <v>0.11712139998720722</v>
      </c>
      <c r="I45">
        <f>1/D45</f>
        <v>8.6009029103326223E-2</v>
      </c>
      <c r="J45">
        <f>1/E45</f>
        <v>6.3320646253922683E-2</v>
      </c>
      <c r="K45">
        <f>1/F45</f>
        <v>4.3444952159300214E-2</v>
      </c>
      <c r="L45">
        <f>SLOPE(G45:K45,G$1:K$1)</f>
        <v>2.4943811443883739E-2</v>
      </c>
      <c r="M45">
        <f>INTERCEPT(G45:K45,G$1:K$1)</f>
        <v>-2.3276563169404296E-3</v>
      </c>
    </row>
    <row r="46" spans="1:13" x14ac:dyDescent="0.2">
      <c r="A46" t="s">
        <v>174</v>
      </c>
      <c r="L46">
        <f>MEDIAN(L2:L45)</f>
        <v>2.4654186984652438E-2</v>
      </c>
      <c r="M46">
        <f>MEDIAN(M2:M45)</f>
        <v>2.079854495261519E-2</v>
      </c>
    </row>
    <row r="47" spans="1:13" x14ac:dyDescent="0.2">
      <c r="A47" t="s">
        <v>169</v>
      </c>
      <c r="L47">
        <f>AVERAGE(L2:L45)</f>
        <v>2.9127613285073829E-2</v>
      </c>
      <c r="M47">
        <f>AVERAGE(M2:M45)</f>
        <v>2.3820388438721807E-2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2018-10-08T13:47:58Z</dcterms:created>
  <dcterms:modified xsi:type="dcterms:W3CDTF">2019-09-30T14:29:41Z</dcterms:modified>
</cp:coreProperties>
</file>